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<sst xmlns="http://schemas.openxmlformats.org/spreadsheetml/2006/main" count="6396" uniqueCount="1544">
  <si>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</si>
  <si>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</si>
  <si>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</si>
  <si>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</si>
  <si>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</si>
  <si>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</si>
  <si>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</si>
  <si>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</si>
  <si>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</si>
  <si>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</si>
  <si>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</si>
  <si>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</si>
  <si>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</si>
  <si>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</si>
  <si>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</si>
  <si>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</si>
  <si>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</si>
  <si>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</si>
  <si>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</si>
  <si>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</si>
  <si>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</si>
  <si>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</si>
  <si>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</si>
  <si>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</si>
  <si>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</si>
  <si>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</si>
  <si>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</si>
  <si>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</si>
  <si>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</si>
  <si>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</si>
  <si>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</si>
  <si>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</si>
  <si>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</si>
  <si>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</si>
  <si>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</si>
  <si>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</si>
  <si>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</si>
  <si>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</si>
  <si>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</si>
  <si>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</si>
  <si>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</si>
  <si>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</si>
  <si>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</si>
  <si>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</si>
  <si>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</si>
  <si>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</si>
  <si>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</si>
  <si>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</si>
  <si>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</si>
  <si>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</si>
  <si>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</si>
  <si>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</si>
  <si>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</si>
  <si>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</si>
  <si>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</si>
  <si>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</si>
  <si>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</si>
  <si>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</si>
  <si>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</si>
  <si>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</si>
  <si>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</si>
  <si>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</si>
  <si>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</si>
  <si>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</si>
  <si>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</si>
  <si>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</si>
  <si>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</si>
  <si>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</si>
  <si>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</si>
  <si>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</si>
  <si>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</si>
  <si>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</si>
  <si>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</si>
  <si>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</si>
  <si>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</si>
  <si>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</si>
  <si>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</si>
  <si>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</si>
  <si>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</si>
  <si>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</si>
  <si>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</si>
  <si>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</si>
  <si>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</si>
  <si>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</si>
  <si>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</si>
  <si>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</si>
  <si>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</si>
  <si>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</si>
  <si>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</si>
  <si>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</si>
  <si>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</si>
  <si>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</si>
  <si>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</si>
  <si>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</si>
  <si>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</si>
  <si>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</si>
  <si>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</si>
  <si>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</si>
  <si>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</si>
  <si>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</si>
  <si>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</si>
  <si>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</si>
  <si>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</si>
  <si>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</si>
  <si>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</si>
  <si>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</si>
  <si>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</si>
  <si>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</si>
  <si>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</si>
  <si>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</si>
  <si>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</si>
  <si>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</si>
  <si>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</si>
  <si>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</si>
  <si>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</si>
  <si>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</si>
  <si>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</si>
  <si>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</si>
  <si>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</si>
  <si>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</si>
  <si>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</si>
  <si>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</si>
  <si>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</si>
  <si>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</si>
  <si>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</si>
  <si>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</si>
  <si>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</si>
  <si>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</si>
  <si>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</si>
  <si>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</si>
  <si>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</si>
  <si>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</si>
  <si>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</si>
  <si>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</si>
  <si>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</si>
  <si>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</si>
  <si>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</si>
  <si>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</si>
  <si>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</si>
  <si>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</si>
  <si>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</si>
  <si>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</si>
  <si>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</si>
  <si>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</si>
  <si>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</si>
  <si>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</si>
  <si>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</si>
  <si>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</si>
  <si>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</si>
  <si>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</si>
  <si>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</si>
  <si>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</si>
  <si>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</si>
  <si>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</si>
  <si>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</si>
  <si>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</si>
  <si>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</si>
  <si>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</si>
  <si>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</si>
  <si>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</si>
  <si>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</si>
  <si>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</si>
  <si>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</si>
  <si>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</si>
  <si>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</si>
  <si>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</si>
  <si>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</si>
  <si>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</si>
  <si>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</si>
  <si>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</si>
  <si>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</si>
  <si>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</si>
  <si>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</si>
  <si>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</si>
  <si>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</si>
  <si>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</si>
  <si>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</si>
  <si>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</si>
  <si>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</si>
  <si>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</si>
  <si>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</si>
  <si>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</si>
  <si>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</si>
  <si>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</si>
  <si>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</si>
  <si>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</si>
  <si>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</si>
  <si>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</si>
  <si>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</si>
  <si>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</si>
  <si>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</si>
  <si>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</si>
  <si>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</si>
  <si>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</si>
  <si>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</si>
  <si>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</si>
  <si>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</si>
  <si>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</si>
  <si>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</si>
  <si>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</si>
  <si>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</si>
  <si>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</si>
  <si>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</si>
  <si>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</si>
  <si>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</si>
  <si>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</si>
  <si>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</si>
  <si>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</si>
  <si>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</si>
  <si>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</si>
  <si>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</si>
  <si>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</si>
  <si>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tatianavanr</t>
  </si>
  <si>
    <t>larednetwerk</t>
  </si>
  <si>
    <t>jellemarchand</t>
  </si>
  <si>
    <t>rovanes</t>
  </si>
  <si>
    <t>rwinw</t>
  </si>
  <si>
    <t>vinales_info</t>
  </si>
  <si>
    <t>dejonge_hans</t>
  </si>
  <si>
    <t>martinvtuijl61</t>
  </si>
  <si>
    <t>miriamnotten</t>
  </si>
  <si>
    <t>mariekeblok</t>
  </si>
  <si>
    <t>kirstenrolink</t>
  </si>
  <si>
    <t>nstroeker</t>
  </si>
  <si>
    <t>yvonnevansark</t>
  </si>
  <si>
    <t>annettedolle</t>
  </si>
  <si>
    <t>reneeprins3112</t>
  </si>
  <si>
    <t>manonvandersar</t>
  </si>
  <si>
    <t>boukebo</t>
  </si>
  <si>
    <t>madelondejong</t>
  </si>
  <si>
    <t>marius_mpoweru</t>
  </si>
  <si>
    <t>resourcerer</t>
  </si>
  <si>
    <t>marcelvandriel</t>
  </si>
  <si>
    <t>greald</t>
  </si>
  <si>
    <t>delft_business</t>
  </si>
  <si>
    <t>jorissaneut</t>
  </si>
  <si>
    <t>unileiden</t>
  </si>
  <si>
    <t>frankmeeuwsen</t>
  </si>
  <si>
    <t>stadsradiodelft</t>
  </si>
  <si>
    <t>miriamno</t>
  </si>
  <si>
    <t>samfriedmansoc</t>
  </si>
  <si>
    <t>ptubaro</t>
  </si>
  <si>
    <t>mourikholding</t>
  </si>
  <si>
    <t>volkerwessels</t>
  </si>
  <si>
    <t>royalvopak</t>
  </si>
  <si>
    <t>boskalisnl</t>
  </si>
  <si>
    <t>tbiholdings</t>
  </si>
  <si>
    <t>heijmansnl</t>
  </si>
  <si>
    <t>royalihc</t>
  </si>
  <si>
    <t>enecogroep</t>
  </si>
  <si>
    <t>duravermeer</t>
  </si>
  <si>
    <t>ivanengelshoven</t>
  </si>
  <si>
    <t>hetvierdebrein</t>
  </si>
  <si>
    <t>bas_vollebregt</t>
  </si>
  <si>
    <t>dvanmourik</t>
  </si>
  <si>
    <t>esther_klaster</t>
  </si>
  <si>
    <t>huubbellemakers</t>
  </si>
  <si>
    <t>japked</t>
  </si>
  <si>
    <t>mariskahulsewe</t>
  </si>
  <si>
    <t>serenascholte</t>
  </si>
  <si>
    <t>janbeuving</t>
  </si>
  <si>
    <t>marcelgrgansey</t>
  </si>
  <si>
    <t>mdbraber</t>
  </si>
  <si>
    <t>puur</t>
  </si>
  <si>
    <t>Replies to</t>
  </si>
  <si>
    <t>Mentions</t>
  </si>
  <si>
    <t>@MiriamNotten Goed idee @MiriamNotten dat lijkt me een topinvulling! Gelukkige mensen in succesvolle organisaties!</t>
  </si>
  <si>
    <t>Wist je dat matchmakers @mariekeblok, Rob van Erp, Nancy van Geenen en Karin Groenenboom volgende week dinsdag (19-2) aanwezig zijn tijdens de Starters Meetup. Hét event voor startende ondernemers! Al aangemeld? @netwerkendwerken #starter @delft_business  https://t.co/5D7ZzYPx4Q https://t.co/TRxqddmsAc</t>
  </si>
  <si>
    <t>Must read! Een prachtig interview met @MiriamNotten in het zakenmagazine Bâ€™Elle. Miriam gaat uitgebreid in op de waarde van je sociaal kapitaal, het in kaart brengen van je netwerk (#netwerkanalyses) en de La Red Matchmakers. https://t.co/UyUCRY2J7R @JorissaNeut #sociaalkapitaal https://t.co/iGIXO3hcSH</t>
  </si>
  <si>
    <t>Altijd al willen weten wat het vak public affairs inhoudt? Schrijf je dan in voor het programma Public Affairs. @MiriamNotten is een van de docenten van de verdiepingsmodule Netwerken en Omgeving. @UniLeiden #netwerken #sociaalkapitaal #publicaffairs https://t.co/I2NtUTozTr https://t.co/QvMAJjO0CR</t>
  </si>
  <si>
    <t>RT @LaRedNetwerk: #Netwerkendwerken begint met je ogen en oren open te houden voor iedereen die je kent. Doe elke dag iets moois voor 2 men…</t>
  </si>
  <si>
    <t>@resourcerer @MiriamNotten @frankmeeuwsen IN :-)</t>
  </si>
  <si>
    <t>Saffieren jubileum!!! _xD83C__xDF88_mooi hoor, van de 16 jaar heb ik 13 jaar met plezier meegelopen en mooie contacten en vrienden opgedaan en geïntroduceerd. Echte aanrader. https://t.co/u5VwlOkOdh</t>
  </si>
  <si>
    <t>RT @vinales_info: Saffieren jubileum!!! _xD83C__xDF88_mooi hoor, van de 16 jaar heb ik 13 jaar met plezier meegelopen en mooie contacten en vrienden opg…</t>
  </si>
  <si>
    <t>@MadelondeJong @MiriamNotten yes</t>
  </si>
  <si>
    <t>Heb je me net op de radio gehoord? Als voorzitter van het Platform Toerisme Delft ben ik net geïnterviewd door @stadsradiodelft . Nalezen hoe het Platform aan de slag is? dat kan hier https://t.co/XKW87lSwMT</t>
  </si>
  <si>
    <t>RT @LaRedNetwerk: Altijd al willen weten wat het vak public affairs inhoudt? Schrijf je dan in voor het programma Public Affairs. @MiriamNo…</t>
  </si>
  <si>
    <t>Het is nu al geslaagd; het 16 jarig bestaan van #lared. @MiriamNotten vertelt nu over netwerken werken. https://t.co/PNmsj8WhdE</t>
  </si>
  <si>
    <t>RT @LaRedNetwerk: Wist je dat matchmakers @mariekeblok, Rob van Erp, Nancy van Geenen en Karin Groenenboom volgende week dinsdag (19-2) aan…</t>
  </si>
  <si>
    <t>Must read: not just #glassceiling but also #classceiling hinders people in their careers. And it's got a lot to do with #networks. We select people that our like ourselves, take our birds of a feather under our wings &amp;amp; keep people out of the unwritten rules loop. @SamFriedmanSoc https://t.co/oa3d6zq60L</t>
  </si>
  <si>
    <t>Day 1. The #BooksILove challenge, invited by @NStroeker: 7 days, 7 book covers, no explanation, no review. And with each post, a challenge to someone else. @ptubaro are you in? https://t.co/4mu9INwVAp</t>
  </si>
  <si>
    <t>En voor de bedrijven die niet voldoen aan het streefcijfer @ivanengelshoven weten wij hoe ze #soortzoektsoort kunnen verslaan. Zeker voor Van Oord, @DuraVermeer @EnecoGroep @royalihc @heijmansnl @TBIholdings @BoskalisNL @RoyalVopak @VolkerWessels @MourikHolding #benoem https://t.co/8TO6spMm1Q</t>
  </si>
  <si>
    <t>Day 6. The #BooksILove challenge, invited by @NStroeker: 7 days, 7 book covers, no explanation, no review. And with each post, a challenge to someone else. @Hetvierdebrein are you in? https://t.co/Wix5l0bhqk</t>
  </si>
  <si>
    <t>@NStroeker @MiriamNotten Leuk! Heb ik bijna uit!:)</t>
  </si>
  <si>
    <t>Day 3. The #BooksILove challenge, invited by @kirstenrolink: 7 days, 7 book covers, no explanation, no review. And with each post, a challenge to someone else. @MiriamNotten are you in? https://t.co/gRYuzXYKe9</t>
  </si>
  <si>
    <t>@MiriamNotten @Bas_Vollebregt Mooi boek!</t>
  </si>
  <si>
    <t>@ReneePrins3112 @MiriamNotten Ok! Leuk.</t>
  </si>
  <si>
    <t>@resourcerer @MiriamNotten Let's do this!</t>
  </si>
  <si>
    <t>Dank @Esther_Klaster voor dit mooie cadeau. #netwerkspel Een mooie aanvulling ! #netwerkkleed @DvanMourik #connectmemory @MiriamNotten https://t.co/o05d24i7VP</t>
  </si>
  <si>
    <t>@ReneePrins3112 @MiriamNotten Wauw! Op dag 1 zelfs. Wat een eer! _xD83E__xDD29_</t>
  </si>
  <si>
    <t>Day 1. The #booksilove challenge, invited by @MiriamNotten: 7 days, 7 book covers, no explanation, no review. And with each post a challenge to someone else @ManonvanderSar are you in? https://t.co/mjIVwChxvn</t>
  </si>
  <si>
    <t>Staat 23-30 maart al in je agenda? Leer optimaal gebruik maken van je #sociaalkapitaal tijdens onze #retreat op Sar… https://t.co/jvG9e8Y5I7</t>
  </si>
  <si>
    <t>Staat 23-30 maart al in je agenda? Leer optimaal gebruik maken van je #sociaalkapitaal tijdens onze #retreat op Sar… https://t.co/czMr6YONOe</t>
  </si>
  <si>
    <t>Nieuwe #blog! Het klinkt zo leuk. Je wilt snel nieuwe klanten werven en besluit je netwerk hiervoor in te zetten. Sorry, we helpen je direct uit je droom. https://t.co/6b8tu4ULuO #sociaalkapitaal #netwerkendwerken @MiriamNotten https://t.co/zbq2ilDYvP</t>
  </si>
  <si>
    <t>Ga mee naar #Sardinië en leer netwerkend werken in de praktijk. Boek voor 31 jan. en wij betalen je vlucht. Meer weten over deze fantastische #retreat? Bekijk de video van @MiriamNotten en je bent overtuigd.
https://t.co/79xW4MTQ4G #netwerkendwerken #sociaalkapitaal https://t.co/CutSSySGNG</t>
  </si>
  <si>
    <t>Laatste kans! Boek vandaag en wij betalen je vlucht! Ervaar #Sardinië en leer netwerkend werken in de praktijk. Ga met ons mee op retreat van 23-30 maart. Bekijk onze site voor de details. Choose your tribe!
https://t.co/llXmzM8nUI #bluezones #sociaalkapitaal @MiriamNotten https://t.co/JxaDoG6gFf</t>
  </si>
  <si>
    <t>TIP om jouw netwerkbijeenkomst rendabel te maken: verleid mensen met een gastvrije houding om zich bij je aan te sl… https://t.co/nBf5TLEVkO</t>
  </si>
  <si>
    <t>#Netwerkendwerken begint met je ogen en oren open te houden voor iedereen die je kent. Doe elke dag iets moois voor 2 mensen die NIET in je agenda staan. Wees de #linkingpin. Uiteindelijk komt de boomerang terug. #netwerken @MiriamNotten #sociaalkapitaal https://t.co/1CWMbKZ2fj https://t.co/8Q0hexGCiR</t>
  </si>
  <si>
    <t>RT @LaRedNetwerk: Nieuwe #blog! Het klinkt zo leuk. Je wilt snel nieuwe klanten werven en besluit je netwerk hiervoor in te zetten. Sorry,…</t>
  </si>
  <si>
    <t>RT @LaRedNetwerk: Ga mee naar #Sardinië en leer netwerkend werken in de praktijk. Boek voor 31 jan. en wij betalen je vlucht. Meer weten ov…</t>
  </si>
  <si>
    <t>RT @LaRedNetwerk: Laatste kans! Boek vandaag en wij betalen je vlucht! Ervaar #Sardinië en leer netwerkend werken in de praktijk. Ga met on…</t>
  </si>
  <si>
    <t>RT @LaRedNetwerk: Must read! Een prachtig interview met @MiriamNotten in het zakenmagazine Bâ€™Elle. Miriam gaat uitgebreid in op de waarde vâ€¦</t>
  </si>
  <si>
    <t>RT @LaRedNetwerk: TIP om jouw netwerkbijeenkomst rendabel te maken: verleid mensen met een gastvrije houding om zich bij je aan te sluiten.…</t>
  </si>
  <si>
    <t>RT @ReneePrins3112: Het @LaRedNetwerk @MiriamNotten feestje is begonnen. Veel bekenden en nieuwe bekenden voor mijn spaarfonds. https://t.c…</t>
  </si>
  <si>
    <t>Het @LaRedNetwerk @MiriamNotten feestje is begonnen. Veel bekenden en nieuwe bekenden voor mijn spaarfonds. https://t.co/kiqD7GnufE</t>
  </si>
  <si>
    <t>RT @ReneePrins3112: Day 1. The #booksilove challenge, invited by @MiriamNotten: 7 days, 7 book covers, no explanation, no review. And with…</t>
  </si>
  <si>
    <t>Day 2 The #BooksILove challenge, invited by @MiriamNotten : 7 days, 7 book covers, no explanation, no review. And w… https://t.co/OakAai7zq9</t>
  </si>
  <si>
    <t>Day 3 The #BooksILove challenge, invited by @MiriamNotten : 7 days, 7 book covers, no explanation, no review. And with each post, a challenge to someone else. @BoukeBo are you in? https://t.co/1rWxUVYgcA</t>
  </si>
  <si>
    <t>@ReneePrins3112 @MiriamNotten Natuurlijk!!! https://t.co/UlZngooPso</t>
  </si>
  <si>
    <t>@Japked @HuubBellemakers Soms. Ligt eraan in welk netwerk je je begeeft._xD83D__xDE06_ Vraag anders aan @MiriamNotten of je een… https://t.co/UjFzEMbtTB</t>
  </si>
  <si>
    <t>@MadelondeJong @MiriamNotten Sorry, not my specialism. I stick to Ajax tweets :)</t>
  </si>
  <si>
    <t>Day 2. The #BooksILove challenge, invited by @miriamnotten: 7 days, 7 book covers, no explanation, no review. And with each post, a challenge to someone else. @Marius_MpowerU 
are you in? https://t.co/b48cHNmCjo</t>
  </si>
  <si>
    <t>@Marius_MpowerU @MiriamNotten 7 ajaxboeken mag vast ook. Moet ik je wel ontvolgen, vrees ik_xD83D__xDE06_</t>
  </si>
  <si>
    <t>Day 3. The #BooksILove challenge, invited by @miriamnotten: 7 days, 7 book covers, no explanation, no review. And with each post, a challenge to someone else. 
@MariskaHulsewe are you in? https://t.co/ElHIyTWUu4</t>
  </si>
  <si>
    <t>Day 5. The #BooksILove challenge, invited by @miriamnotten: 7 days, 7 book covers, no explanation, no review. And with each post, a challenge to someone else. @SerenaScholte,  are you in? https://t.co/vfOuz2fGmu</t>
  </si>
  <si>
    <t>Day 6. The #BooksILove challenge, invited by @miriamnotten: 7 days, 7 book covers, no explanation, no review. And with each post, a challenge to someone else. @janbeuving, are you in? https://t.co/QzJPwQh9kk</t>
  </si>
  <si>
    <t>Day 7. The #BooksILove challenge, invited by @miriamnotten: 7 days, 7 book covers, no explanation, no review. And with each post, a challenge to someone else. @marcelgrgansey, are you in? https://t.co/HwGANNNTc8</t>
  </si>
  <si>
    <t>Day 1. The #BooksILove challenge, invited by @miriamnotten: 7 days, 7 book covers, no explanation, no review. And w… https://t.co/zMpTqf0579</t>
  </si>
  <si>
    <t>Day 4. The #BooksILove challenge, invited by @miriamnotten: 7 days, 7 book covers, no explanation, no review. And w… https://t.co/Vv3hYFU4Fu</t>
  </si>
  <si>
    <t>Day 2. The #BooksILove challenge, invited by @NStroeker: 7 days, 7 book covers, no explanation, no review. And with… https://t.co/7w378FNFJe</t>
  </si>
  <si>
    <t>Day 3. The #BooksILove challenge, invited by @NStroeker: 7 days, 7 book covers, no explanation, no review. And with each post, a challenge to someone else. @resourcerer are you in? https://t.co/UWai3ibtLo</t>
  </si>
  <si>
    <t>@resourcerer @NStroeker Yes it did ...</t>
  </si>
  <si>
    <t>Day 4. The #BooksILove challenge, invited by @NStroeker: 7 days, 7 book covers, no explanation, no review. And with… https://t.co/R6PdCKifIj</t>
  </si>
  <si>
    <t>Day 5. The #BooksILove challenge, invited by @NStroeker: 7 days, 7 book covers, no explanation, no review. And with… https://t.co/JYrDwaX9hl</t>
  </si>
  <si>
    <t>Day 7. The #BooksILove challenge, invited by @NStroeker: 7 days, 7 book covers, no explanation, no review. And with… https://t.co/SK0QwPxtAn</t>
  </si>
  <si>
    <t>Top! En goede aanleiding, ons onderzoek van enkele jaren geleden! https://t.co/v7sLeSgcB7</t>
  </si>
  <si>
    <t>@MiriamNotten @NStroeker Yes! Did the tweet contain all the rules?</t>
  </si>
  <si>
    <t>@MiriamNotten @NStroeker Top! Dan start ik vandaag!</t>
  </si>
  <si>
    <t>Day 2. The #BooksILove challenge, invited by @MiriamNotten: 7 days, 7 book covers, no explanation, no review. And with each post, a challenge to someone else. @frankmeeuwsen are you in? https://t.co/Yy2tEdvA2z</t>
  </si>
  <si>
    <t>RT @resourcerer: Day 5. The #BooksILove challenge, invited by @MiriamNotten: 7 days, 7 book covers, no explanation, no review. And with eac…</t>
  </si>
  <si>
    <t>Day 5. The #BooksILove challenge, invited by @MiriamNotten: 7 days, 7 book covers, no explanation, no review. And with each post, a challenge to someone else. @marcelvandriel are you in? https://t.co/ZyrnZ2n5Er</t>
  </si>
  <si>
    <t>Day 7. The #BooksILove challenge, invited by @MiriamNotten: 7 days, 7 book covers, no explanation, no review. And with each post, a challenge to someone else. @mdbraber are you in? https://t.co/NhF97VeGOt</t>
  </si>
  <si>
    <t>@resourcerer @MiriamNotten @puur check vooral het verhaal van de lila schoentjes</t>
  </si>
  <si>
    <t>Onze nieuwe blog!
#netwerkendwerken https://t.co/j8WF0fIM66</t>
  </si>
  <si>
    <t>Ben ik net geïnterviewd door twee 6 VWO-leerlingen (v) die voor hun profielwerkstuk onderzoek doen naar maatregelen om het aantal vrouwen in topfuncties te laten toenemen.  Geweldig toch! (en pittig) Komt door ons onderzoek samen m…https://t.co/teMS3bSJU5 https://t.co/5vxZQMjbZe</t>
  </si>
  <si>
    <t>Interview in blad Recreatie&amp;amp;Toerisme over Platform Toerisme Delft op blz 16, 17, 18 en 19. #toerisme #delft https://t.co/PX9iIaVIpV</t>
  </si>
  <si>
    <t>Wil je meewerken aan een inclusieve samenleving? Word dan bestuurslid bij Humanitas in Delft. Vraag Bettina Haarbosch om meer informatie als het je aanspreekt. 
Oh ... en bestuursfuncties zorgen ook dat je bouwt aan jouw eigen vitale (vang)netwerk. Prach…https://t.co/pzVJelaV8g</t>
  </si>
  <si>
    <t>Mooi moment weer! #LaRedConnect (de opvolger van #ConnectMemory) is binnen. Het eerste speelmoment staat gepland voor 15 maart, de verjaardag van La Red. Meespelen? #netwerkendwerken dankjewel Bram Harder voor het redesign en productieproces. https://t.co/pj9JSt1NsH</t>
  </si>
  <si>
    <t>Ons #saffieren jubileum, de steen van trouwe vriendschap. Mooi om het vandaag met 100 van onze Vrienden te vieren. https://t.co/dvanVY0z6Y</t>
  </si>
  <si>
    <t>Day 1. The #BooksILove challenge, invited by @MiriamNotten : 7 days, 7 book covers, no explanation, no review. And… https://t.co/bpxuj5wqVv</t>
  </si>
  <si>
    <t>Day 3. The #BooksILove challenge, invited by @MiriamNotten: 7 days, 7 book covers, no explanation, no review. And w… https://t.co/hoUIP31ei1</t>
  </si>
  <si>
    <t>Day 4. The #BooksILove challenge, invited by @MiriamNotten: 7 days, 7 book covers, no explanation, no review. And w… https://t.co/X685lLKYSx</t>
  </si>
  <si>
    <t>Day 6. The #BooksILove challenge, invited by @MiriamNotten: 7 days, 7 book covers, no explanation, no review. And with each post, a challenge to someone else. @jdkgrf are you in? https://t.co/RD30dZjA4P</t>
  </si>
  <si>
    <t>https://lnkd.in/d868Dxm</t>
  </si>
  <si>
    <t>https://www.b-elle.nl/interviews/succesverhalen/toegang-tot-8-miljard-mensen-in-je-netwerk</t>
  </si>
  <si>
    <t>https://www.lared.nl/2019/02/miriam-notten-docent-public-affairs-programma-aan-ul/</t>
  </si>
  <si>
    <t>https://twitter.com/miriamnotten/status/1106511111778639873</t>
  </si>
  <si>
    <t>https://www.linkedin.com/feed/update/urn:li:activity:6496302246232367104/</t>
  </si>
  <si>
    <t>https://twitter.com/Daniel_Laurison/status/1085925946903924738</t>
  </si>
  <si>
    <t>https://twitter.com/LaRedNetwerk/status/1103968654327193605</t>
  </si>
  <si>
    <t>https://twitter.com/i/web/status/1084819397171179520</t>
  </si>
  <si>
    <t>https://twitter.com/i/web/status/1084819628549988352</t>
  </si>
  <si>
    <t>https://www.lared.nl/2019/01/netwerken-en-netwerkbijeenkomsten-wanneer-hoe-en-waarom/?platform=hootsuite</t>
  </si>
  <si>
    <t>https://www.lared.nl/2018/09/netwerkend-werken-kun-je-leren-op-opmerkelijk-gezond-100-sardinie/</t>
  </si>
  <si>
    <t>https://twitter.com/i/web/status/1097516273502687233</t>
  </si>
  <si>
    <t>https://www.lared.nl/</t>
  </si>
  <si>
    <t>https://twitter.com/i/web/status/1106831943574974464</t>
  </si>
  <si>
    <t>https://twitter.com/i/web/status/1097596192320643073</t>
  </si>
  <si>
    <t>https://twitter.com/i/web/status/1105421166590734337</t>
  </si>
  <si>
    <t>https://twitter.com/i/web/status/1106612966751944704</t>
  </si>
  <si>
    <t>https://twitter.com/i/web/status/1105159683160109057</t>
  </si>
  <si>
    <t>https://twitter.com/i/web/status/1105891074923466753</t>
  </si>
  <si>
    <t>https://twitter.com/i/web/status/1106079424611520514</t>
  </si>
  <si>
    <t>https://twitter.com/i/web/status/1106825196621705216</t>
  </si>
  <si>
    <t>https://twitter.com/MiriamNotten/status/1089918997397688320</t>
  </si>
  <si>
    <t>https://lnkd.in/d_ZdpSy</t>
  </si>
  <si>
    <t>https://lnkd.in/dwnZrfX https://lnkd.in/d5ccRwK</t>
  </si>
  <si>
    <t>https://lnkd.in/d9tY2_u</t>
  </si>
  <si>
    <t>https://lnkd.in/dX7bwAM</t>
  </si>
  <si>
    <t>https://lnkd.in/dyesE6G</t>
  </si>
  <si>
    <t>https://twitter.com/LaRedNetwerk/status/1106487457887997952</t>
  </si>
  <si>
    <t>https://twitter.com/i/web/status/1105797194190389250</t>
  </si>
  <si>
    <t>https://twitter.com/i/web/status/1106487014898180096</t>
  </si>
  <si>
    <t>https://twitter.com/i/web/status/1106823714719576066</t>
  </si>
  <si>
    <t>lnkd.in</t>
  </si>
  <si>
    <t>b-elle.nl</t>
  </si>
  <si>
    <t>lared.nl</t>
  </si>
  <si>
    <t>twitter.com</t>
  </si>
  <si>
    <t>linkedin.com</t>
  </si>
  <si>
    <t>lnkd.in lnkd.in</t>
  </si>
  <si>
    <t>starter</t>
  </si>
  <si>
    <t>netwerkanalyses sociaalkapitaal</t>
  </si>
  <si>
    <t>netwerken sociaalkapitaal publicaffairs</t>
  </si>
  <si>
    <t>netwerkendwerken</t>
  </si>
  <si>
    <t>lared</t>
  </si>
  <si>
    <t>glassceiling classceiling networks</t>
  </si>
  <si>
    <t>booksilove</t>
  </si>
  <si>
    <t>soortzoektsoort benoem</t>
  </si>
  <si>
    <t>netwerkspel netwerkkleed connectmemory</t>
  </si>
  <si>
    <t>sociaalkapitaal retreat</t>
  </si>
  <si>
    <t>blog sociaalkapitaal netwerkendwerken</t>
  </si>
  <si>
    <t>sardinië retreat netwerkendwerken sociaalkapitaal</t>
  </si>
  <si>
    <t>sardinië bluezones sociaalkapitaal</t>
  </si>
  <si>
    <t>netwerkendwerken linkingpin netwerken sociaalkapitaal</t>
  </si>
  <si>
    <t>blog</t>
  </si>
  <si>
    <t>sardinië</t>
  </si>
  <si>
    <t>toerisme delft</t>
  </si>
  <si>
    <t>laredconnect connectmemory netwerkendwerken</t>
  </si>
  <si>
    <t>saffieren</t>
  </si>
  <si>
    <t>https://pbs.twimg.com/media/DzN6pELX4AEoNI0.jpg</t>
  </si>
  <si>
    <t>https://pbs.twimg.com/media/DyokYpHWkAIpmuN.jpg</t>
  </si>
  <si>
    <t>https://pbs.twimg.com/media/Dy35KksWwAA8ex9.jpg</t>
  </si>
  <si>
    <t>https://pbs.twimg.com/media/D1thONGWoAUbtXn.jpg</t>
  </si>
  <si>
    <t>https://pbs.twimg.com/media/D1IKbdJX0AIX4tu.jpg</t>
  </si>
  <si>
    <t>https://pbs.twimg.com/media/D1u22PwWwAEVUHl.jpg</t>
  </si>
  <si>
    <t>https://pbs.twimg.com/media/D1HpN7sV4AAKpWB.jpg</t>
  </si>
  <si>
    <t>https://pbs.twimg.com/media/DxQ0c3lW0AAO6H6.jpg</t>
  </si>
  <si>
    <t>https://pbs.twimg.com/media/D1pzYL0XQAAQ-LE.jpg</t>
  </si>
  <si>
    <t>https://pbs.twimg.com/media/DxsqiuKXgAIGJxf.jpg</t>
  </si>
  <si>
    <t>https://pbs.twimg.com/media/DyF2IGCWkAU9zDD.png</t>
  </si>
  <si>
    <t>https://pbs.twimg.com/media/DyQA2ArX4AABlnV.jpg</t>
  </si>
  <si>
    <t>https://pbs.twimg.com/media/D0Qz1sXWwAAoG8n.png</t>
  </si>
  <si>
    <t>https://pbs.twimg.com/media/D1tgvvgW0AIhfRn.jpg</t>
  </si>
  <si>
    <t>https://pbs.twimg.com/media/D14vLq5WoAEnVqx.jpg</t>
  </si>
  <si>
    <t>https://pbs.twimg.com/media/D169IkbXcAAy9PC.jpg</t>
  </si>
  <si>
    <t>https://pbs.twimg.com/media/D1jeLjuXgAAEhSY.jpg</t>
  </si>
  <si>
    <t>https://pbs.twimg.com/media/D1o33EIWwAAHjHb.jpg</t>
  </si>
  <si>
    <t>https://pbs.twimg.com/media/D1x7LuiW0AAPC_0.jpg</t>
  </si>
  <si>
    <t>https://pbs.twimg.com/media/D12FurZW0AAeBHV.jpg</t>
  </si>
  <si>
    <t>https://pbs.twimg.com/media/D17w0t8X4AE8xJ-.jpg</t>
  </si>
  <si>
    <t>https://pbs.twimg.com/media/D1e0Un0WsAg1iBt.jpg</t>
  </si>
  <si>
    <t>https://pbs.twimg.com/media/D1mxmPZWsAAyhY3.jpg</t>
  </si>
  <si>
    <t>https://pbs.twimg.com/media/D12PCUmXcAA6Gv-.jpg</t>
  </si>
  <si>
    <t>https://pbs.twimg.com/media/D2ANBSpXQAYGhkH.jpg</t>
  </si>
  <si>
    <t>https://pbs.twimg.com/media/D17a26qWsAAtRs0.jpg</t>
  </si>
  <si>
    <t>http://pbs.twimg.com/profile_images/745275060601126912/RsDgTRww_normal.jpg</t>
  </si>
  <si>
    <t>http://pbs.twimg.com/profile_images/1102331293294100480/3jQRH2X4_normal.jpg</t>
  </si>
  <si>
    <t>http://pbs.twimg.com/profile_images/96744347/Ronald_Foto_web_normal.jpg</t>
  </si>
  <si>
    <t>http://pbs.twimg.com/profile_images/1031109922111586304/O73czF7V_normal.jpg</t>
  </si>
  <si>
    <t>http://pbs.twimg.com/profile_images/417606401926524929/cKpdnk6e_normal.jpeg</t>
  </si>
  <si>
    <t>http://pbs.twimg.com/profile_images/826048635410448384/yRhyr1iT_normal.jpg</t>
  </si>
  <si>
    <t>http://pbs.twimg.com/profile_images/1044606085477421057/HaU6fNUA_normal.jpg</t>
  </si>
  <si>
    <t>http://pbs.twimg.com/profile_images/580342938170839041/8V0EZhtk_normal.jpg</t>
  </si>
  <si>
    <t>http://pbs.twimg.com/profile_images/975452847205699584/oCe-1cSj_normal.jpg</t>
  </si>
  <si>
    <t>http://pbs.twimg.com/profile_images/480088247561768960/fZRQLG9C_normal.jpeg</t>
  </si>
  <si>
    <t>http://pbs.twimg.com/profile_images/613044186477105152/h065c1YD_normal.jpg</t>
  </si>
  <si>
    <t>http://pbs.twimg.com/profile_images/1043047398619140096/Ldc8B7Sp_normal.jpg</t>
  </si>
  <si>
    <t>http://pbs.twimg.com/profile_images/1095409886589079552/TbEaorem_normal.jpg</t>
  </si>
  <si>
    <t>http://pbs.twimg.com/profile_images/1640571216/klein_logo_normal.PNG</t>
  </si>
  <si>
    <t>http://pbs.twimg.com/profile_images/1092491121056452615/oNxdVbGf_normal.jpg</t>
  </si>
  <si>
    <t>http://pbs.twimg.com/profile_images/704957781951037440/_zzjNnqF_normal.jpg</t>
  </si>
  <si>
    <t>http://pbs.twimg.com/profile_images/930124507075014656/unu07SwY_normal.jpg</t>
  </si>
  <si>
    <t>http://pbs.twimg.com/profile_images/1105726796392218624/o9pmcTR5_normal.png</t>
  </si>
  <si>
    <t>http://pbs.twimg.com/profile_images/937612034438557696/RAe9Iv4l_normal.jpg</t>
  </si>
  <si>
    <t>http://pbs.twimg.com/profile_images/1046301062196600832/3FhsfZvt_normal.jpg</t>
  </si>
  <si>
    <t>https://twitter.com/#!/tatianavanr/status/1097222788790792193</t>
  </si>
  <si>
    <t>https://twitter.com/#!/larednetwerk/status/1095354706203983878</t>
  </si>
  <si>
    <t>https://twitter.com/#!/larednetwerk/status/1092725908887293952</t>
  </si>
  <si>
    <t>https://twitter.com/#!/larednetwerk/status/1093804286813843456</t>
  </si>
  <si>
    <t>https://twitter.com/#!/jellemarchand/status/1100102781543874560</t>
  </si>
  <si>
    <t>https://twitter.com/#!/rovanes/status/1100174849601867776</t>
  </si>
  <si>
    <t>https://twitter.com/#!/rwinw/status/1106509517691473921</t>
  </si>
  <si>
    <t>https://twitter.com/#!/vinales_info/status/1106569103714803712</t>
  </si>
  <si>
    <t>https://twitter.com/#!/dejonge_hans/status/1106571129479745536</t>
  </si>
  <si>
    <t>https://twitter.com/#!/martinvtuijl61/status/1106613511864680448</t>
  </si>
  <si>
    <t>https://twitter.com/#!/miriamnotten/status/1090560719974739969</t>
  </si>
  <si>
    <t>https://twitter.com/#!/miriamnotten/status/1093945705595572226</t>
  </si>
  <si>
    <t>https://twitter.com/#!/mariekeblok/status/1106585035778519041</t>
  </si>
  <si>
    <t>https://twitter.com/#!/miriamnotten/status/1095418925574246405</t>
  </si>
  <si>
    <t>https://twitter.com/#!/miriamnotten/status/1103951014779080704</t>
  </si>
  <si>
    <t>https://twitter.com/#!/miriamnotten/status/1103956351653421056</t>
  </si>
  <si>
    <t>https://twitter.com/#!/miriamnotten/status/1103975231788584962</t>
  </si>
  <si>
    <t>https://twitter.com/#!/miriamnotten/status/1106679181381914624</t>
  </si>
  <si>
    <t>https://twitter.com/#!/kirstenrolink/status/1103942913510252544</t>
  </si>
  <si>
    <t>https://twitter.com/#!/nstroeker/status/1103919829013037059</t>
  </si>
  <si>
    <t>https://twitter.com/#!/nstroeker/status/1106846716056219648</t>
  </si>
  <si>
    <t>https://twitter.com/#!/yvonnevansark/status/1106853502666579969</t>
  </si>
  <si>
    <t>https://twitter.com/#!/annettedolle/status/1107183246507413505</t>
  </si>
  <si>
    <t>https://twitter.com/#!/reneeprins3112/status/1086551095822950401</t>
  </si>
  <si>
    <t>https://twitter.com/#!/manonvandersar/status/1106577488199778312</t>
  </si>
  <si>
    <t>https://twitter.com/#!/reneeprins3112/status/1106323527660199937</t>
  </si>
  <si>
    <t>https://twitter.com/#!/larednetwerk/status/1084819397171179520</t>
  </si>
  <si>
    <t>https://twitter.com/#!/larednetwerk/status/1084819628549988352</t>
  </si>
  <si>
    <t>https://twitter.com/#!/larednetwerk/status/1088510512672006149</t>
  </si>
  <si>
    <t>https://twitter.com/#!/larednetwerk/status/1090282542069137411</t>
  </si>
  <si>
    <t>https://twitter.com/#!/larednetwerk/status/1090998098489499649</t>
  </si>
  <si>
    <t>https://twitter.com/#!/larednetwerk/status/1097516273502687233</t>
  </si>
  <si>
    <t>https://twitter.com/#!/larednetwerk/status/1100062388781486080</t>
  </si>
  <si>
    <t>https://twitter.com/#!/miriamnotten/status/1088512769014546433</t>
  </si>
  <si>
    <t>https://twitter.com/#!/miriamnotten/status/1090305071550734336</t>
  </si>
  <si>
    <t>https://twitter.com/#!/miriamnotten/status/1091035613724397569</t>
  </si>
  <si>
    <t>https://twitter.com/#!/miriamnotten/status/1092807965290172416</t>
  </si>
  <si>
    <t>https://twitter.com/#!/miriamnotten/status/1097555829266501632</t>
  </si>
  <si>
    <t>https://twitter.com/#!/miriamnotten/status/1100087384824258560</t>
  </si>
  <si>
    <t>https://twitter.com/#!/miriamnotten/status/1106678065747451904</t>
  </si>
  <si>
    <t>https://twitter.com/#!/reneeprins3112/status/1097565395752497152</t>
  </si>
  <si>
    <t>https://twitter.com/#!/reneeprins3112/status/1106584516636958721</t>
  </si>
  <si>
    <t>https://twitter.com/#!/reneeprins3112/status/1106703977100595200</t>
  </si>
  <si>
    <t>https://twitter.com/#!/reneeprins3112/status/1106831943574974464</t>
  </si>
  <si>
    <t>https://twitter.com/#!/reneeprins3112/status/1107374475522334720</t>
  </si>
  <si>
    <t>https://twitter.com/#!/boukebo/status/1107530521444319232</t>
  </si>
  <si>
    <t>https://twitter.com/#!/madelondejong/status/1097596192320643073</t>
  </si>
  <si>
    <t>https://twitter.com/#!/marius_mpoweru/status/1105880675150893056</t>
  </si>
  <si>
    <t>https://twitter.com/#!/madelondejong/status/1105878025575546880</t>
  </si>
  <si>
    <t>https://twitter.com/#!/madelondejong/status/1105892952629538816</t>
  </si>
  <si>
    <t>https://twitter.com/#!/madelondejong/status/1106258091602046979</t>
  </si>
  <si>
    <t>https://twitter.com/#!/madelondejong/status/1106895062380802048</t>
  </si>
  <si>
    <t>https://twitter.com/#!/madelondejong/status/1107188133697867778</t>
  </si>
  <si>
    <t>https://twitter.com/#!/madelondejong/status/1107587373439901696</t>
  </si>
  <si>
    <t>https://twitter.com/#!/madelondejong/status/1105421166590734337</t>
  </si>
  <si>
    <t>https://twitter.com/#!/madelondejong/status/1106612966751944704</t>
  </si>
  <si>
    <t>https://twitter.com/#!/miriamnotten/status/1105159683160109057</t>
  </si>
  <si>
    <t>https://twitter.com/#!/miriamnotten/status/1105550505349132299</t>
  </si>
  <si>
    <t>https://twitter.com/#!/miriamnotten/status/1105570072150659072</t>
  </si>
  <si>
    <t>https://twitter.com/#!/miriamnotten/status/1105891074923466753</t>
  </si>
  <si>
    <t>https://twitter.com/#!/miriamnotten/status/1106079424611520514</t>
  </si>
  <si>
    <t>https://twitter.com/#!/miriamnotten/status/1106825196621705216</t>
  </si>
  <si>
    <t>https://twitter.com/#!/nstroeker/status/1089951475915202561</t>
  </si>
  <si>
    <t>https://twitter.com/#!/resourcerer/status/1105566188015419394</t>
  </si>
  <si>
    <t>https://twitter.com/#!/resourcerer/status/1105726344346796034</t>
  </si>
  <si>
    <t>https://twitter.com/#!/resourcerer/status/1106110465783013376</t>
  </si>
  <si>
    <t>https://twitter.com/#!/marcelvandriel/status/1107216751299710977</t>
  </si>
  <si>
    <t>https://twitter.com/#!/resourcerer/status/1107198371926818817</t>
  </si>
  <si>
    <t>https://twitter.com/#!/resourcerer/status/1107899862346092544</t>
  </si>
  <si>
    <t>https://twitter.com/#!/greald/status/1107949203278438400</t>
  </si>
  <si>
    <t>https://twitter.com/#!/miriamnotten/status/1088526440499433473</t>
  </si>
  <si>
    <t>https://twitter.com/#!/miriamnotten/status/1089918997397688320</t>
  </si>
  <si>
    <t>https://twitter.com/#!/miriamnotten/status/1090536619713662976</t>
  </si>
  <si>
    <t>https://twitter.com/#!/miriamnotten/status/1097078179267858432</t>
  </si>
  <si>
    <t>https://twitter.com/#!/miriamnotten/status/1100502061328805888</t>
  </si>
  <si>
    <t>https://twitter.com/#!/miriamnotten/status/1106511111778639873</t>
  </si>
  <si>
    <t>https://twitter.com/#!/resourcerer/status/1105797194190389250</t>
  </si>
  <si>
    <t>https://twitter.com/#!/resourcerer/status/1106487014898180096</t>
  </si>
  <si>
    <t>https://twitter.com/#!/resourcerer/status/1106823714719576066</t>
  </si>
  <si>
    <t>https://twitter.com/#!/resourcerer/status/1107563214429188096</t>
  </si>
  <si>
    <t>1097222788790792193</t>
  </si>
  <si>
    <t>1095354706203983878</t>
  </si>
  <si>
    <t>1092725908887293952</t>
  </si>
  <si>
    <t>1093804286813843456</t>
  </si>
  <si>
    <t>1100102781543874560</t>
  </si>
  <si>
    <t>1100174849601867776</t>
  </si>
  <si>
    <t>1106509517691473921</t>
  </si>
  <si>
    <t>1106569103714803712</t>
  </si>
  <si>
    <t>1106571129479745536</t>
  </si>
  <si>
    <t>1106613511864680448</t>
  </si>
  <si>
    <t>1090560719974739969</t>
  </si>
  <si>
    <t>1093945705595572226</t>
  </si>
  <si>
    <t>1106585035778519041</t>
  </si>
  <si>
    <t>1095418925574246405</t>
  </si>
  <si>
    <t>1103951014779080704</t>
  </si>
  <si>
    <t>1103956351653421056</t>
  </si>
  <si>
    <t>1103975231788584962</t>
  </si>
  <si>
    <t>1106679181381914624</t>
  </si>
  <si>
    <t>1103942913510252544</t>
  </si>
  <si>
    <t>1103919829013037059</t>
  </si>
  <si>
    <t>1106846716056219648</t>
  </si>
  <si>
    <t>1106853502666579969</t>
  </si>
  <si>
    <t>1107183246507413505</t>
  </si>
  <si>
    <t>1086551095822950401</t>
  </si>
  <si>
    <t>1106577488199778312</t>
  </si>
  <si>
    <t>1106323527660199937</t>
  </si>
  <si>
    <t>1084819397171179520</t>
  </si>
  <si>
    <t>1084819628549988352</t>
  </si>
  <si>
    <t>1088510512672006149</t>
  </si>
  <si>
    <t>1090282542069137411</t>
  </si>
  <si>
    <t>1090998098489499649</t>
  </si>
  <si>
    <t>1097516273502687233</t>
  </si>
  <si>
    <t>1100062388781486080</t>
  </si>
  <si>
    <t>1088512769014546433</t>
  </si>
  <si>
    <t>1090305071550734336</t>
  </si>
  <si>
    <t>1091035613724397569</t>
  </si>
  <si>
    <t>1092807965290172416</t>
  </si>
  <si>
    <t>1097555829266501632</t>
  </si>
  <si>
    <t>1100087384824258560</t>
  </si>
  <si>
    <t>1106678065747451904</t>
  </si>
  <si>
    <t>1097565395752497152</t>
  </si>
  <si>
    <t>1106584516636958721</t>
  </si>
  <si>
    <t>1106703977100595200</t>
  </si>
  <si>
    <t>1106831943574974464</t>
  </si>
  <si>
    <t>1107374475522334720</t>
  </si>
  <si>
    <t>1107530521444319232</t>
  </si>
  <si>
    <t>1097596192320643073</t>
  </si>
  <si>
    <t>1105880675150893056</t>
  </si>
  <si>
    <t>1105878025575546880</t>
  </si>
  <si>
    <t>1105892952629538816</t>
  </si>
  <si>
    <t>1106258091602046979</t>
  </si>
  <si>
    <t>1106895062380802048</t>
  </si>
  <si>
    <t>1107188133697867778</t>
  </si>
  <si>
    <t>1107587373439901696</t>
  </si>
  <si>
    <t>1105421166590734337</t>
  </si>
  <si>
    <t>1106612966751944704</t>
  </si>
  <si>
    <t>1105159683160109057</t>
  </si>
  <si>
    <t>1105550505349132299</t>
  </si>
  <si>
    <t>1105570072150659072</t>
  </si>
  <si>
    <t>1105891074923466753</t>
  </si>
  <si>
    <t>1106079424611520514</t>
  </si>
  <si>
    <t>1106825196621705216</t>
  </si>
  <si>
    <t>1089951475915202561</t>
  </si>
  <si>
    <t>1105566188015419394</t>
  </si>
  <si>
    <t>1105726344346796034</t>
  </si>
  <si>
    <t>1106110465783013376</t>
  </si>
  <si>
    <t>1107216751299710977</t>
  </si>
  <si>
    <t>1107198371926818817</t>
  </si>
  <si>
    <t>1107899862346092544</t>
  </si>
  <si>
    <t>1107949203278438400</t>
  </si>
  <si>
    <t>1088526440499433473</t>
  </si>
  <si>
    <t>1089918997397688320</t>
  </si>
  <si>
    <t>1090536619713662976</t>
  </si>
  <si>
    <t>1097078179267858432</t>
  </si>
  <si>
    <t>1100502061328805888</t>
  </si>
  <si>
    <t>1106511111778639873</t>
  </si>
  <si>
    <t>1105797194190389250</t>
  </si>
  <si>
    <t>1106487014898180096</t>
  </si>
  <si>
    <t>1106823714719576066</t>
  </si>
  <si>
    <t>1107563214429188096</t>
  </si>
  <si>
    <t>1097594661785489410</t>
  </si>
  <si>
    <t>24717699</t>
  </si>
  <si>
    <t/>
  </si>
  <si>
    <t>3051761</t>
  </si>
  <si>
    <t>197546933</t>
  </si>
  <si>
    <t>46739044</t>
  </si>
  <si>
    <t>20802101</t>
  </si>
  <si>
    <t>398695026</t>
  </si>
  <si>
    <t>117756189</t>
  </si>
  <si>
    <t>nl</t>
  </si>
  <si>
    <t>und</t>
  </si>
  <si>
    <t>en</t>
  </si>
  <si>
    <t>1085925946903924738</t>
  </si>
  <si>
    <t>1103968654327193605</t>
  </si>
  <si>
    <t>1106487457887997952</t>
  </si>
  <si>
    <t>Twitter for iPhone</t>
  </si>
  <si>
    <t>Twitter Web Client</t>
  </si>
  <si>
    <t>Twitter for iPad</t>
  </si>
  <si>
    <t>Twitter for Android</t>
  </si>
  <si>
    <t>Twitter Web App</t>
  </si>
  <si>
    <t>Hootsuite Inc.</t>
  </si>
  <si>
    <t>LinkedIn</t>
  </si>
  <si>
    <t>Retweet</t>
  </si>
  <si>
    <t>4.1155933,51.9413602 
4.3098679,51.9413602 
4.3098679,52.0677645 
4.1155933,52.0677645</t>
  </si>
  <si>
    <t>3.718157,51.643753 
3.718157,51.859117 
4.419941,51.859117 
4.419941,51.643753</t>
  </si>
  <si>
    <t>The Netherlands</t>
  </si>
  <si>
    <t>Nederland</t>
  </si>
  <si>
    <t>NL</t>
  </si>
  <si>
    <t>Westland, Nederland</t>
  </si>
  <si>
    <t>Goeree-Overflakkee, Nederland</t>
  </si>
  <si>
    <t>894c8c60d80227e7</t>
  </si>
  <si>
    <t>cf302a6a5afefaaa</t>
  </si>
  <si>
    <t>Westland</t>
  </si>
  <si>
    <t>Goeree-Overflakkee</t>
  </si>
  <si>
    <t>city</t>
  </si>
  <si>
    <t>https://api.twitter.com/1.1/geo/id/894c8c60d80227e7.json</t>
  </si>
  <si>
    <t>https://api.twitter.com/1.1/geo/id/cf302a6a5afefaaa.json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</si>
  <si>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</si>
  <si>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</si>
  <si>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</si>
  <si>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</si>
  <si>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</si>
  <si>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</si>
  <si>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</si>
  <si>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</si>
  <si>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</si>
  <si>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</si>
  <si>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</si>
  <si>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</si>
  <si>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</si>
  <si>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</si>
  <si>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</si>
  <si>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</si>
  <si>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</si>
  <si>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</si>
  <si>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</si>
  <si>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</si>
  <si>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</si>
  <si>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Tatiana van Rijswijk</t>
  </si>
  <si>
    <t>Miriam Notten</t>
  </si>
  <si>
    <t>La Red</t>
  </si>
  <si>
    <t>Delft.Business</t>
  </si>
  <si>
    <t>Jorissa Neutelings</t>
  </si>
  <si>
    <t>Universiteit Leiden</t>
  </si>
  <si>
    <t>Jelle Marchand</t>
  </si>
  <si>
    <t>Ronald van Es</t>
  </si>
  <si>
    <t>Erwin Witteveen</t>
  </si>
  <si>
    <t>Frank Meeuwsen</t>
  </si>
  <si>
    <t> martijn aslander</t>
  </si>
  <si>
    <t>Vinales</t>
  </si>
  <si>
    <t>Hans de Jonge</t>
  </si>
  <si>
    <t>Martin van Tuijl</t>
  </si>
  <si>
    <t>Madelon de Jong</t>
  </si>
  <si>
    <t>MimiC</t>
  </si>
  <si>
    <t>Marieke Blok</t>
  </si>
  <si>
    <t>Sam Friedman</t>
  </si>
  <si>
    <t>Paola Tubaro</t>
  </si>
  <si>
    <t>Mourik Holding</t>
  </si>
  <si>
    <t>VolkerWessels</t>
  </si>
  <si>
    <t>Vopak</t>
  </si>
  <si>
    <t>Boskalis Nederland</t>
  </si>
  <si>
    <t>TBI Holdings B.V.</t>
  </si>
  <si>
    <t>Heijmans</t>
  </si>
  <si>
    <t>Royal IHC</t>
  </si>
  <si>
    <t>Eneco Groep Nieuws</t>
  </si>
  <si>
    <t>Dura Vermeer</t>
  </si>
  <si>
    <t>Ingrid van Engelshoven</t>
  </si>
  <si>
    <t>Het vierde brein</t>
  </si>
  <si>
    <t>Kirsten Rolink</t>
  </si>
  <si>
    <t>Natasha Stroeker</t>
  </si>
  <si>
    <t>Bas Vollebregt</t>
  </si>
  <si>
    <t>Yvonne van Sark</t>
  </si>
  <si>
    <t>Renee Prins</t>
  </si>
  <si>
    <t>Annette Dölle</t>
  </si>
  <si>
    <t>Daphne van Mourik</t>
  </si>
  <si>
    <t>Esther Klaster</t>
  </si>
  <si>
    <t>ManonvanderSar</t>
  </si>
  <si>
    <t>Bouke Bosgraaf</t>
  </si>
  <si>
    <t>Huub Bellemakers</t>
  </si>
  <si>
    <t>Japke-d. Bouma</t>
  </si>
  <si>
    <t>ツMarius van Regteren</t>
  </si>
  <si>
    <t>Mariska</t>
  </si>
  <si>
    <t>Serena Scholte</t>
  </si>
  <si>
    <t>Jan Beuving</t>
  </si>
  <si>
    <t>Marcel Grote Gansey</t>
  </si>
  <si>
    <t>Marcel van Driel - Jeugdboekenauteur</t>
  </si>
  <si>
    <t>Maarten den Braber</t>
  </si>
  <si>
    <t>Greald Henstra</t>
  </si>
  <si>
    <t>Founding Mother Innervida OntplooiingsArchitecten, auteur van Ontplooiingsspel. Voor daadkrachtige en  implementatie van ontplooiing van mensen en organisaties.</t>
  </si>
  <si>
    <t>Keynote speaker, auteur en innovator, managing consultant La Red, on- and offline networking, hub, networkanalysis, valued social capital, SNA, ONA.</t>
  </si>
  <si>
    <t>Netwerkadviesbureau. Laat jouw sociaal kapitaal renderen door het netwerk voor je te laten werken (kennisdelen, klanten &amp; personeel vinden, fusies, samenwerken)</t>
  </si>
  <si>
    <t>http://Delft.business biedt mogelijkheden voor alle ondernemers in Delft en de regio, van grote bedrijven tot start-ups.</t>
  </si>
  <si>
    <t>interim director with digital heart. uses customer behavior to enhance business performance everyday. Loves #suppen#hockey#brains#B-Elle.nl#rhcp</t>
  </si>
  <si>
    <t>Officieel Twitteraccount (Dutch/English) van Universiteit Leiden. Over wetenschap, opleidingen, evenementen en studentenleven. https://t.co/gfp4v8MoFi</t>
  </si>
  <si>
    <t>vader van 2 (19&amp;21) education/innovation/sustainability/entrepreneur/ High Performance/China/running/ chef/golf/love AC,LL,MC liberaal/Barolo/NPDL</t>
  </si>
  <si>
    <t>Partnerships &amp; Sponsoring | Sociale netwerken | ontwikkelen &amp; leren | Improvisatietheater | nieuwsgierig | verbinder | WorldSkillsNL | JCI Utrecht | LaRed</t>
  </si>
  <si>
    <t>Auteur Easycratie &amp; Nooit Af. https://t.co/TfOyckLo72 Uitvinder van het koekoekspolshorloge en de pindakaasfondue.Think different!</t>
  </si>
  <si>
    <t>Beschikbaar voor werk rondom de impact van tech op mens en maatschappij. Organiseert IndieWebCamp Utrecht (18-19 mei 2019). #TeamHuman</t>
  </si>
  <si>
    <t>Standup Filosoof. Heeft zelden gelijk, maar wel vaak een punt. En hunebedbouwer: https://t.co/03UjH8BOnK</t>
  </si>
  <si>
    <t>Coaching voor conflictvaardigheid, conflictmanagement en burn-out</t>
  </si>
  <si>
    <t>Organisatie business wise, management drives, art school in Barcelona en andere leuke dingen in het leven https://t.co/wS4gm7TwIg</t>
  </si>
  <si>
    <t>PSV-fan (met enige tegenzin), fan van FC Eindhoven, erfelijk bepaald, bewonderaar van John Bercow, mist JL nog ieder uur van de dag</t>
  </si>
  <si>
    <t>Fiscalist | Bouwvrouw | Projectmanager @ Qirion | Feyenoorder | Maarssen | Koken | Moeder van Olivier (2016) en Marise ( 2018) | Wervelwind</t>
  </si>
  <si>
    <t>Stadsradio Delft is hét radiostation voor Delft. via 106.3fm, 92.9 op de kabel en online: stadsradiodelft.nl</t>
  </si>
  <si>
    <t>Eigenaar Kleurkracht; imagoadvies voor de binnen- en buitenkant. Spreker.Trainer. Tai Chi, Artdusilence.</t>
  </si>
  <si>
    <t>Sociologist at LSE and Social Mobility Commissioner @GOVUK | New book ‘The Class Ceiling’ out now: https://t.co/dgvt5kTutj</t>
  </si>
  <si>
    <t>Economist-sociologist venturing into Big Data, while still learning much from surveys and fieldwork.</t>
  </si>
  <si>
    <t>Dit is het officiële Twitter account van Joh. Mourik &amp; Co. Holding B.V.</t>
  </si>
  <si>
    <t>VolkerWessels heeft alles in huis om een leeg stuk grond om te toveren tot een volledig functionerende stad. Wij geven de gebouwde omgeving een gezicht.</t>
  </si>
  <si>
    <t>Official Global Account of Royal Vopak</t>
  </si>
  <si>
    <t>Boskalis Nederland werkt aan infrastructurele projecten op land en water in Nederland. Dochter van Koninklijke Boskalis Westminster N.V.</t>
  </si>
  <si>
    <t>Beursgenoteerd bouwbedrijf dat activiteiten in vastgoed, woningbouw, utiliteit en infra combineert. Wij bouwen aan de contouren van morgen.</t>
  </si>
  <si>
    <t>Royal IHC is a reliable supplier of innovative and efficient equipment, vessels and services for the offshore, dredging and wet mining markets.</t>
  </si>
  <si>
    <t>Corporate nieuws van Eneco Groep en verhalen over duurzaamheid en innovatie. Vragen over de producten en diensten van Eneco stel je aan @Eneco</t>
  </si>
  <si>
    <t>Bij Dura Vermeer maken we elke dag toekomst. Bekijk de updates, kijk live mee bij special events, stel vragen en leer van onze professionals.</t>
  </si>
  <si>
    <t>Minister van Onderwijs, Cultuur en Wetenschap (OCW)</t>
  </si>
  <si>
    <t>Voor mensen die willen stoppen met overleven en weer willen gaan leven. Kom weer in contact met je authentieke zelf en gun jezelf een gelukkiger leven.</t>
  </si>
  <si>
    <t>Beleidsmedewerker Emancipatie | Ministerie van OCW | Tweets op persoonlijke titel |</t>
  </si>
  <si>
    <t>Kenniscoördinator Tweede Kamer | OCW | vz RvT FORUM Zoetermeer | Adviesraad Kenniscentrum Business Innovation Hogeschool Rdam | tweets op persoonlijke titel</t>
  </si>
  <si>
    <t>Wethouder Economie_xD83D__xDC77_‍♀️_xD83D__xDC68_‍_xD83D__xDD2C_, Cultuur_xD83C__xDFA8__xD83C__xDFB8_, Grondzaken &amp; Vastgoed_xD83C__xDFD5_️_xD83C__xDFE1_ voor @STIPdelft bij @GemeenteDelft</t>
  </si>
  <si>
    <t>Partner/senior adviseur Youngworks. Bewoner Schoonschip. Co-auteur Puberbrein Binnenstebuiten, Motivatie Binnenstebuiten</t>
  </si>
  <si>
    <t>Netwerker|Verbinder | vo &amp; bedrijfsleven  | TU Delft| Beta/technologie/ict  | Betasteunpunt ZH | Jet-Net | HBO-i | Trotse moeder | Netwerkkleed |Danst en zingt</t>
  </si>
  <si>
    <t>Speaker, processor on behavioral stuff and pretending to be a writer. Don't take life to serious!
@KeepitCleanDay #NooitAfinhetOnderwijs</t>
  </si>
  <si>
    <t>Freelancer Of The Year '15 - Design &amp; Communicatie, Ideeënproducent. Tweet over netwerken, design, ondernemen en gave initiatieven. Product: het Netwerkkleed</t>
  </si>
  <si>
    <t>Netwerken en samenwerking | onderwijs - overheid - zorg | adviseur @Common_Eye | moeder van een prachtige dochter | boekenfanaat</t>
  </si>
  <si>
    <t>Moeder, Maker, Spreker, Ontwerper, Klusser, Onderwijzer, Onderzoeker, Ondernemer en Volleyballer.</t>
  </si>
  <si>
    <t>Den Haag, Techniekpact, Platform Bèta Techniek</t>
  </si>
  <si>
    <t>(online) communicatie, campagnes, mediastrategie. #godwinkenner Heeft er kijk op, dixit Thomas Dekker.</t>
  </si>
  <si>
    <t>Columniste, redactrice @NRC, kantooramazone. Houdt presentaties. Schrijfster @uitg_ThomasRap. https://www.thomasrap.nl/auteur/japke-d-bouma/</t>
  </si>
  <si>
    <t>Empowering Change • Change Manager • Leiderschapscoach • Spreker • Docent • Trotse vader • #Vaderschap • Voorzitter @vdrsnl</t>
  </si>
  <si>
    <t>Passionately thinking, training and coaching in EQ leadership, effectiveness and branding with more energy than most. And obviously I do have a private life :-)</t>
  </si>
  <si>
    <t>Brings ‘We need a new mindset to hack problems we created’ into practise | innovation ecosysteem | Hackathon | diversity | construction</t>
  </si>
  <si>
    <t>Cabaretier, winnaar Neerlands Hoop 2017, winnaar Annie M.G. Schmidtprijs &amp; Willem Wilminkprijs, Korte Corner @NOSStudiovoetbal, taalteam @NPORadio1. Wiskundige.</t>
  </si>
  <si>
    <t>Schrijft jeugdboeken https://t.co/cQCBitHFm3, geeft lezingen https://t.co/JnX3DJUeGN, bezoekt scholen https://t.co/kiYWyCkPLl. English: https://t.co/9oPcwl6JEs</t>
  </si>
  <si>
    <t>Enjoying the journey</t>
  </si>
  <si>
    <t>Groningen Research, Evaluation and Applications for Lucrative Developments: wordt pas wakker als het moeilijk wordt</t>
  </si>
  <si>
    <t>Italiaans Amsterdamse I Eventgigant https://t.co/au4bc2INKQ I Broadcaster I Engaging Woman of the Year I blog l podcastprof l verliefd op letters en radio</t>
  </si>
  <si>
    <t>Netherlands</t>
  </si>
  <si>
    <t>Delft, the Netherlands</t>
  </si>
  <si>
    <t>Delft, Nederland</t>
  </si>
  <si>
    <t>Rotterdam</t>
  </si>
  <si>
    <t>Leiden, The Netherlands</t>
  </si>
  <si>
    <t>tweets op persoonlijke titel</t>
  </si>
  <si>
    <t>Utrecht, Netherlands</t>
  </si>
  <si>
    <t>Utrecht, the Netherlands</t>
  </si>
  <si>
    <t>Haarlem, Noord-Holland</t>
  </si>
  <si>
    <t>Eindhoven</t>
  </si>
  <si>
    <t xml:space="preserve">Maarssen </t>
  </si>
  <si>
    <t>Delft</t>
  </si>
  <si>
    <t>Barendrecht</t>
  </si>
  <si>
    <t>London, England</t>
  </si>
  <si>
    <t>Paris, Ile-de-France</t>
  </si>
  <si>
    <t>Groot-Ammers</t>
  </si>
  <si>
    <t>Amersfoort, Netherlands</t>
  </si>
  <si>
    <t>Rotterdam, the Netherlands</t>
  </si>
  <si>
    <t>Rosmalen</t>
  </si>
  <si>
    <t>Kinderdijk</t>
  </si>
  <si>
    <t>Den Haag, Nederland</t>
  </si>
  <si>
    <t>Haaften, Neerijnen</t>
  </si>
  <si>
    <t>Den Haag</t>
  </si>
  <si>
    <t>Amsterdam</t>
  </si>
  <si>
    <t>ÜT: 51.99024,4.23398</t>
  </si>
  <si>
    <t>Nijmegen</t>
  </si>
  <si>
    <t>Arnhem</t>
  </si>
  <si>
    <t>The Netherlands,  Europe</t>
  </si>
  <si>
    <t>Utrecht</t>
  </si>
  <si>
    <t>Groningen</t>
  </si>
  <si>
    <t>Amsterdam en ook soms Aalsmeer</t>
  </si>
  <si>
    <t>http://innervida.nl</t>
  </si>
  <si>
    <t>http://www.lared.nl</t>
  </si>
  <si>
    <t>http://t.co/1CWMbKHqQJ</t>
  </si>
  <si>
    <t>https://delft.business/</t>
  </si>
  <si>
    <t>http://www.jorissaneutelings.nl</t>
  </si>
  <si>
    <t>https://t.co/ICvom0Xxva</t>
  </si>
  <si>
    <t>https://t.co/I7oMCKYiHa</t>
  </si>
  <si>
    <t>https://t.co/GXSndpgrhE</t>
  </si>
  <si>
    <t>https://t.co/zzGyjMALiO</t>
  </si>
  <si>
    <t>https://t.co/7W3CTXtUGS</t>
  </si>
  <si>
    <t>https://t.co/pxZUX2icFp</t>
  </si>
  <si>
    <t>http://t.co/FLeHy5DD0K</t>
  </si>
  <si>
    <t>http://www.kleurkracht.nl</t>
  </si>
  <si>
    <t>https://t.co/agFa0BnZHg</t>
  </si>
  <si>
    <t>http://t.co/d4rE86GIgQ</t>
  </si>
  <si>
    <t>http://t.co/kh4vi8uS1H</t>
  </si>
  <si>
    <t>http://www.volkerwessels.com</t>
  </si>
  <si>
    <t>http://t.co/wNlvDYIO4y</t>
  </si>
  <si>
    <t>http://t.co/ghB2XzwfkS</t>
  </si>
  <si>
    <t>http://www.heijmans.nl</t>
  </si>
  <si>
    <t>https://t.co/cE0JDv6Spq</t>
  </si>
  <si>
    <t>https://t.co/NuhnZZAtVt</t>
  </si>
  <si>
    <t>https://t.co/lImESvoZW9</t>
  </si>
  <si>
    <t>https://www.rijksoverheid.nl/regering/bewindspersonen/ingrid-van-engelshoven</t>
  </si>
  <si>
    <t>http://t.co/6QcPxcCjrg</t>
  </si>
  <si>
    <t>http://www.tweedekamer.nl</t>
  </si>
  <si>
    <t>http://www.youngworks.nl</t>
  </si>
  <si>
    <t>https://t.co/A17rY2y5AN</t>
  </si>
  <si>
    <t>https://t.co/P8zJULCR4J</t>
  </si>
  <si>
    <t>http://t.co/2nBSPK8Leh</t>
  </si>
  <si>
    <t>https://t.co/ox1Tq5qc62</t>
  </si>
  <si>
    <t>https://t.co/EyY3563KDd</t>
  </si>
  <si>
    <t>http://www.huubbellemakers.nl</t>
  </si>
  <si>
    <t>http://www.facebook.com/magikevenietstegenjeaanhouden</t>
  </si>
  <si>
    <t>https://t.co/Jw3PtZfMFb</t>
  </si>
  <si>
    <t>https://t.co/JBwpvfIGDi</t>
  </si>
  <si>
    <t>http://www.janbeuving.nl</t>
  </si>
  <si>
    <t>https://t.co/qIFE967XGB</t>
  </si>
  <si>
    <t>http://mdbraber.com</t>
  </si>
  <si>
    <t>http://greald.blogspot.com</t>
  </si>
  <si>
    <t>https://t.co/dZgsZRT92N</t>
  </si>
  <si>
    <t>Athens</t>
  </si>
  <si>
    <t>https://pbs.twimg.com/profile_banners/191054408/1379170606</t>
  </si>
  <si>
    <t>https://pbs.twimg.com/profile_banners/24717699/1427199968</t>
  </si>
  <si>
    <t>https://pbs.twimg.com/profile_banners/783050650858979328/1484659632</t>
  </si>
  <si>
    <t>https://pbs.twimg.com/profile_banners/176396948/1452783430</t>
  </si>
  <si>
    <t>https://pbs.twimg.com/profile_banners/58478256/1551354491</t>
  </si>
  <si>
    <t>https://pbs.twimg.com/profile_banners/36378618/1421277525</t>
  </si>
  <si>
    <t>https://pbs.twimg.com/profile_banners/22689095/1426795022</t>
  </si>
  <si>
    <t>https://pbs.twimg.com/profile_banners/237272061/1534671062</t>
  </si>
  <si>
    <t>https://pbs.twimg.com/profile_banners/816203/1547153586</t>
  </si>
  <si>
    <t>https://pbs.twimg.com/profile_banners/2268666481/1388400529</t>
  </si>
  <si>
    <t>https://pbs.twimg.com/profile_banners/169048208/1538045204</t>
  </si>
  <si>
    <t>https://pbs.twimg.com/profile_banners/197546933/1550087571</t>
  </si>
  <si>
    <t>https://pbs.twimg.com/profile_banners/113871728/1436433595</t>
  </si>
  <si>
    <t>https://pbs.twimg.com/profile_banners/184743475/1355238657</t>
  </si>
  <si>
    <t>https://pbs.twimg.com/profile_banners/1943632532/1517311529</t>
  </si>
  <si>
    <t>https://pbs.twimg.com/profile_banners/162297845/1507226902</t>
  </si>
  <si>
    <t>https://pbs.twimg.com/profile_banners/163813047/1405408435</t>
  </si>
  <si>
    <t>https://pbs.twimg.com/profile_banners/1224678606/1361969116</t>
  </si>
  <si>
    <t>https://pbs.twimg.com/profile_banners/78558117/1421765683</t>
  </si>
  <si>
    <t>https://pbs.twimg.com/profile_banners/117729329/1517839759</t>
  </si>
  <si>
    <t>https://pbs.twimg.com/profile_banners/125621231/1548679083</t>
  </si>
  <si>
    <t>https://pbs.twimg.com/profile_banners/67273400/1513076545</t>
  </si>
  <si>
    <t>https://pbs.twimg.com/profile_banners/114419780/1537281617</t>
  </si>
  <si>
    <t>https://pbs.twimg.com/profile_banners/38919625/1524573955</t>
  </si>
  <si>
    <t>https://pbs.twimg.com/profile_banners/3092345957/1465809294</t>
  </si>
  <si>
    <t>https://pbs.twimg.com/profile_banners/118805931/1521401057</t>
  </si>
  <si>
    <t>https://pbs.twimg.com/profile_banners/46739044/1551643457</t>
  </si>
  <si>
    <t>https://pbs.twimg.com/profile_banners/50768208/1465471437</t>
  </si>
  <si>
    <t>https://pbs.twimg.com/profile_banners/180500683/1410030472</t>
  </si>
  <si>
    <t>https://pbs.twimg.com/profile_banners/132839929/1411488147</t>
  </si>
  <si>
    <t>https://pbs.twimg.com/profile_banners/713134922739884032/1460795347</t>
  </si>
  <si>
    <t>https://pbs.twimg.com/profile_banners/14775454/1550001000</t>
  </si>
  <si>
    <t>https://pbs.twimg.com/profile_banners/16822936/1435699209</t>
  </si>
  <si>
    <t>https://pbs.twimg.com/profile_banners/398695026/1539766414</t>
  </si>
  <si>
    <t>https://pbs.twimg.com/profile_banners/117756189/1440535891</t>
  </si>
  <si>
    <t>https://pbs.twimg.com/profile_banners/46668785/1434453704</t>
  </si>
  <si>
    <t>https://pbs.twimg.com/profile_banners/114139516/1548270816</t>
  </si>
  <si>
    <t>https://pbs.twimg.com/profile_banners/17509195/1507970828</t>
  </si>
  <si>
    <t>https://pbs.twimg.com/profile_banners/9938952/1486983393</t>
  </si>
  <si>
    <t>https://pbs.twimg.com/profile_banners/6102622/1533807697</t>
  </si>
  <si>
    <t>https://pbs.twimg.com/profile_banners/5776422/1398283171</t>
  </si>
  <si>
    <t>es</t>
  </si>
  <si>
    <t>fr</t>
  </si>
  <si>
    <t>en-gb</t>
  </si>
  <si>
    <t>http://abs.twimg.com/images/themes/theme3/bg.gif</t>
  </si>
  <si>
    <t>http://abs.twimg.com/images/themes/theme4/bg.gif</t>
  </si>
  <si>
    <t>http://abs.twimg.com/images/themes/theme1/bg.png</t>
  </si>
  <si>
    <t>http://pbs.twimg.com/profile_background_images/148789350/screen-capture-9.png</t>
  </si>
  <si>
    <t>http://abs.twimg.com/images/themes/theme9/bg.gif</t>
  </si>
  <si>
    <t>http://abs.twimg.com/images/themes/theme12/bg.gif</t>
  </si>
  <si>
    <t>http://abs.twimg.com/images/themes/theme6/bg.gif</t>
  </si>
  <si>
    <t>http://abs.twimg.com/images/themes/theme2/bg.gif</t>
  </si>
  <si>
    <t>http://abs.twimg.com/images/themes/theme14/bg.gif</t>
  </si>
  <si>
    <t>http://pbs.twimg.com/profile_background_images/85289727/twilk_background_4ba7d9d27af8a.jpg</t>
  </si>
  <si>
    <t>http://pbs.twimg.com/profile_background_images/801657535/785b816023daf7e807359602cd316ebf.jpeg</t>
  </si>
  <si>
    <t>http://abs.twimg.com/images/themes/theme5/bg.gif</t>
  </si>
  <si>
    <t>http://abs.twimg.com/images/themes/theme11/bg.gif</t>
  </si>
  <si>
    <t>http://pbs.twimg.com/profile_background_images/378800000163775381/i546Xvco.jpeg</t>
  </si>
  <si>
    <t>http://abs.twimg.com/images/themes/theme13/bg.gif</t>
  </si>
  <si>
    <t>http://pbs.twimg.com/profile_images/821347584015040513/LDtuOMUL_normal.jpg</t>
  </si>
  <si>
    <t>http://pbs.twimg.com/profile_images/744584387157757952/wsIEuKFd_normal.jpg</t>
  </si>
  <si>
    <t>http://pbs.twimg.com/profile_images/807241583724756993/5EN19dKI_normal.jpg</t>
  </si>
  <si>
    <t>http://pbs.twimg.com/profile_images/1009515918618189826/q3HWxJuD_normal.jpg</t>
  </si>
  <si>
    <t>http://pbs.twimg.com/profile_images/517632930059800577/VIevoHIR_normal.png</t>
  </si>
  <si>
    <t>http://pbs.twimg.com/profile_images/1136064689/image_normal.jpg</t>
  </si>
  <si>
    <t>http://pbs.twimg.com/profile_images/1435003086/20110314-142624-LOIC_normal.jpg</t>
  </si>
  <si>
    <t>http://pbs.twimg.com/profile_images/1067955084170977280/HtCtmqoM_normal.jpg</t>
  </si>
  <si>
    <t>http://pbs.twimg.com/profile_images/827935639110819841/i4rVeMi0_normal.jpg</t>
  </si>
  <si>
    <t>http://pbs.twimg.com/profile_images/648466806156296192/uJG9IOrM_normal.jpg</t>
  </si>
  <si>
    <t>http://pbs.twimg.com/profile_images/663727467274727428/cHZi9f9n_normal.jpg</t>
  </si>
  <si>
    <t>http://pbs.twimg.com/profile_images/3314631266/e4471b21ce2b54ded0b9e2f115017936_normal.jpeg</t>
  </si>
  <si>
    <t>http://pbs.twimg.com/profile_images/423769097289990144/w_JLj3rY_normal.jpeg</t>
  </si>
  <si>
    <t>http://abs.twimg.com/sticky/default_profile_images/default_profile_normal.png</t>
  </si>
  <si>
    <t>http://pbs.twimg.com/profile_images/623570412274737152/A4UeTRU__normal.png</t>
  </si>
  <si>
    <t>http://pbs.twimg.com/profile_images/480972312057896962/uNPLmWZg_normal.jpeg</t>
  </si>
  <si>
    <t>http://pbs.twimg.com/profile_images/827055594523725824/7nD8q9yq_normal.jpg</t>
  </si>
  <si>
    <t>http://pbs.twimg.com/profile_images/1042060305046663169/PSRNbJZi_normal.jpg</t>
  </si>
  <si>
    <t>http://pbs.twimg.com/profile_images/988760864378388488/pZLBefP8_normal.jpg</t>
  </si>
  <si>
    <t>http://pbs.twimg.com/profile_images/577421551630319616/Tfa13WHv_normal.jpeg</t>
  </si>
  <si>
    <t>http://pbs.twimg.com/profile_images/1007294638288523267/5Spi1oVa_normal.jpg</t>
  </si>
  <si>
    <t>http://pbs.twimg.com/profile_images/420304370643636224/A4WyHRjL_normal.jpeg</t>
  </si>
  <si>
    <t>http://pbs.twimg.com/profile_images/875072021356523520/T35lm9hF_normal.jpg</t>
  </si>
  <si>
    <t>http://pbs.twimg.com/profile_images/507125444735295488/ELyRZTQP_normal.jpeg</t>
  </si>
  <si>
    <t>http://pbs.twimg.com/profile_images/1081979830881652736/dJX-hvHz_normal.jpg</t>
  </si>
  <si>
    <t>http://pbs.twimg.com/profile_images/1053947330343383040/wALoNkD4_normal.jpg</t>
  </si>
  <si>
    <t>http://pbs.twimg.com/profile_images/260068715/021verkleind_normal.jpg</t>
  </si>
  <si>
    <t>http://pbs.twimg.com/profile_images/953652852718800897/6N0SBtzs_normal.jpg</t>
  </si>
  <si>
    <t>http://pbs.twimg.com/profile_images/2108523318/janbeuving_normal.jpg</t>
  </si>
  <si>
    <t>http://pbs.twimg.com/profile_images/831100581322293249/_TZFF-1S_normal.jpg</t>
  </si>
  <si>
    <t>http://pbs.twimg.com/profile_images/1023508521181224960/AwyxCU6w_normal.jpg</t>
  </si>
  <si>
    <t>Open Twitter Page for This Person</t>
  </si>
  <si>
    <t>https://twitter.com/tatianavanr</t>
  </si>
  <si>
    <t>https://twitter.com/miriamnotten</t>
  </si>
  <si>
    <t>https://twitter.com/larednetwerk</t>
  </si>
  <si>
    <t>https://twitter.com/delft_business</t>
  </si>
  <si>
    <t>https://twitter.com/jorissaneut</t>
  </si>
  <si>
    <t>https://twitter.com/unileiden</t>
  </si>
  <si>
    <t>https://twitter.com/jellemarchand</t>
  </si>
  <si>
    <t>https://twitter.com/rovanes</t>
  </si>
  <si>
    <t>https://twitter.com/rwinw</t>
  </si>
  <si>
    <t>https://twitter.com/frankmeeuwsen</t>
  </si>
  <si>
    <t>https://twitter.com/resourcerer</t>
  </si>
  <si>
    <t>https://twitter.com/vinales_info</t>
  </si>
  <si>
    <t>https://twitter.com/dejonge_hans</t>
  </si>
  <si>
    <t>https://twitter.com/martinvtuijl61</t>
  </si>
  <si>
    <t>https://twitter.com/madelondejong</t>
  </si>
  <si>
    <t>https://twitter.com/stadsradiodelft</t>
  </si>
  <si>
    <t>https://twitter.com/miriamno</t>
  </si>
  <si>
    <t>https://twitter.com/mariekeblok</t>
  </si>
  <si>
    <t>https://twitter.com/samfriedmansoc</t>
  </si>
  <si>
    <t>https://twitter.com/ptubaro</t>
  </si>
  <si>
    <t>https://twitter.com/mourikholding</t>
  </si>
  <si>
    <t>https://twitter.com/volkerwessels</t>
  </si>
  <si>
    <t>https://twitter.com/royalvopak</t>
  </si>
  <si>
    <t>https://twitter.com/boskalisnl</t>
  </si>
  <si>
    <t>https://twitter.com/tbiholdings</t>
  </si>
  <si>
    <t>https://twitter.com/heijmansnl</t>
  </si>
  <si>
    <t>https://twitter.com/royalihc</t>
  </si>
  <si>
    <t>https://twitter.com/enecogroep</t>
  </si>
  <si>
    <t>https://twitter.com/duravermeer</t>
  </si>
  <si>
    <t>https://twitter.com/ivanengelshoven</t>
  </si>
  <si>
    <t>https://twitter.com/hetvierdebrein</t>
  </si>
  <si>
    <t>https://twitter.com/kirstenrolink</t>
  </si>
  <si>
    <t>https://twitter.com/nstroeker</t>
  </si>
  <si>
    <t>https://twitter.com/bas_vollebregt</t>
  </si>
  <si>
    <t>https://twitter.com/yvonnevansark</t>
  </si>
  <si>
    <t>https://twitter.com/reneeprins3112</t>
  </si>
  <si>
    <t>https://twitter.com/annettedolle</t>
  </si>
  <si>
    <t>https://twitter.com/dvanmourik</t>
  </si>
  <si>
    <t>https://twitter.com/esther_klaster</t>
  </si>
  <si>
    <t>https://twitter.com/manonvandersar</t>
  </si>
  <si>
    <t>https://twitter.com/boukebo</t>
  </si>
  <si>
    <t>https://twitter.com/huubbellemakers</t>
  </si>
  <si>
    <t>https://twitter.com/japked</t>
  </si>
  <si>
    <t>https://twitter.com/marius_mpoweru</t>
  </si>
  <si>
    <t>https://twitter.com/mariskahulsewe</t>
  </si>
  <si>
    <t>https://twitter.com/serenascholte</t>
  </si>
  <si>
    <t>https://twitter.com/janbeuving</t>
  </si>
  <si>
    <t>https://twitter.com/marcelgrgansey</t>
  </si>
  <si>
    <t>https://twitter.com/marcelvandriel</t>
  </si>
  <si>
    <t>https://twitter.com/mdbraber</t>
  </si>
  <si>
    <t>https://twitter.com/greald</t>
  </si>
  <si>
    <t>https://twitter.com/puur</t>
  </si>
  <si>
    <t>tatianavanr
@MiriamNotten Goed idee @MiriamNotten
dat lijkt me een topinvulling!
Gelukkige mensen in succesvolle
organisaties!</t>
  </si>
  <si>
    <t>miriamnotten
Day 7. The #BooksILove challenge,
invited by @NStroeker: 7 days,
7 book covers, no explanation,
no review. And with… https://t.co/SK0QwPxtAn</t>
  </si>
  <si>
    <t>larednetwerk
#Netwerkendwerken begint met je
ogen en oren open te houden voor
iedereen die je kent. Doe elke
dag iets moois voor 2 mensen die
NIET in je agenda staan. Wees de
#linkingpin. Uiteindelijk komt
de boomerang terug. #netwerken
@MiriamNotten #sociaalkapitaal
https://t.co/1CWMbKZ2fj https://t.co/8Q0hexGCiR</t>
  </si>
  <si>
    <t xml:space="preserve">delft_business
</t>
  </si>
  <si>
    <t xml:space="preserve">jorissaneut
</t>
  </si>
  <si>
    <t xml:space="preserve">unileiden
</t>
  </si>
  <si>
    <t>jellemarchand
RT @LaRedNetwerk: #Netwerkendwerken
begint met je ogen en oren open
te houden voor iedereen die je
kent. Doe elke dag iets moois voor
2 men…</t>
  </si>
  <si>
    <t>rovanes
RT @LaRedNetwerk: #Netwerkendwerken
begint met je ogen en oren open
te houden voor iedereen die je
kent. Doe elke dag iets moois voor
2 men…</t>
  </si>
  <si>
    <t>rwinw
@resourcerer @MiriamNotten @frankmeeuwsen
IN :-)</t>
  </si>
  <si>
    <t xml:space="preserve">frankmeeuwsen
</t>
  </si>
  <si>
    <t>resourcerer
Day 7. The #BooksILove challenge,
invited by @MiriamNotten: 7 days,
7 book covers, no explanation,
no review. And with each post,
a challenge to someone else. @mdbraber
are you in? https://t.co/NhF97VeGOt</t>
  </si>
  <si>
    <t>vinales_info
Saffieren jubileum!!! _xD83C__xDF88_mooi hoor,
van de 16 jaar heb ik 13 jaar met
plezier meegelopen en mooie contacten
en vrienden opgedaan en geïntroduceerd.
Echte aanrader. https://t.co/u5VwlOkOdh</t>
  </si>
  <si>
    <t>dejonge_hans
RT @vinales_info: Saffieren jubileum!!!
_xD83C__xDF88_mooi hoor, van de 16 jaar heb
ik 13 jaar met plezier meegelopen
en mooie contacten en vrienden
opg…</t>
  </si>
  <si>
    <t>martinvtuijl61
@MadelondeJong @MiriamNotten yes</t>
  </si>
  <si>
    <t>madelondejong
Day 7. The #BooksILove challenge,
invited by @miriamnotten: 7 days,
7 book covers, no explanation,
no review. And with each post,
a challenge to someone else. @marcelgrgansey,
are you in? https://t.co/HwGANNNTc8</t>
  </si>
  <si>
    <t xml:space="preserve">stadsradiodelft
</t>
  </si>
  <si>
    <t xml:space="preserve">miriamno
</t>
  </si>
  <si>
    <t>mariekeblok
Het is nu al geslaagd; het 16 jarig
bestaan van #lared. @MiriamNotten
vertelt nu over netwerken werken.
https://t.co/PNmsj8WhdE</t>
  </si>
  <si>
    <t xml:space="preserve">samfriedmansoc
</t>
  </si>
  <si>
    <t xml:space="preserve">ptubaro
</t>
  </si>
  <si>
    <t xml:space="preserve">mourikholding
</t>
  </si>
  <si>
    <t xml:space="preserve">volkerwessels
</t>
  </si>
  <si>
    <t xml:space="preserve">royalvopak
</t>
  </si>
  <si>
    <t xml:space="preserve">boskalisnl
</t>
  </si>
  <si>
    <t xml:space="preserve">tbiholdings
</t>
  </si>
  <si>
    <t xml:space="preserve">heijmansnl
</t>
  </si>
  <si>
    <t xml:space="preserve">royalihc
</t>
  </si>
  <si>
    <t xml:space="preserve">enecogroep
</t>
  </si>
  <si>
    <t xml:space="preserve">duravermeer
</t>
  </si>
  <si>
    <t xml:space="preserve">ivanengelshoven
</t>
  </si>
  <si>
    <t xml:space="preserve">hetvierdebrein
</t>
  </si>
  <si>
    <t>kirstenrolink
@NStroeker @MiriamNotten Leuk!
Heb ik bijna uit!:)</t>
  </si>
  <si>
    <t>nstroeker
@MiriamNotten @Bas_Vollebregt Mooi
boek!</t>
  </si>
  <si>
    <t xml:space="preserve">bas_vollebregt
</t>
  </si>
  <si>
    <t>yvonnevansark
@ReneePrins3112 @MiriamNotten Ok!
Leuk.</t>
  </si>
  <si>
    <t>reneeprins3112
Day 3 The #BooksILove challenge,
invited by @MiriamNotten : 7 days,
7 book covers, no explanation,
no review. And with each post,
a challenge to someone else. @BoukeBo
are you in? https://t.co/1rWxUVYgcA</t>
  </si>
  <si>
    <t>annettedolle
@resourcerer @MiriamNotten Let's
do this!</t>
  </si>
  <si>
    <t xml:space="preserve">dvanmourik
</t>
  </si>
  <si>
    <t xml:space="preserve">esther_klaster
</t>
  </si>
  <si>
    <t>manonvandersar
@ReneePrins3112 @MiriamNotten Wauw!
Op dag 1 zelfs. Wat een eer! _xD83E__xDD29_</t>
  </si>
  <si>
    <t>boukebo
@ReneePrins3112 @MiriamNotten Natuurlijk!!!
https://t.co/UlZngooPso</t>
  </si>
  <si>
    <t xml:space="preserve">huubbellemakers
</t>
  </si>
  <si>
    <t xml:space="preserve">japked
</t>
  </si>
  <si>
    <t>marius_mpoweru
@MadelondeJong @MiriamNotten Sorry,
not my specialism. I stick to Ajax
tweets :)</t>
  </si>
  <si>
    <t xml:space="preserve">mariskahulsewe
</t>
  </si>
  <si>
    <t xml:space="preserve">serenascholte
</t>
  </si>
  <si>
    <t xml:space="preserve">janbeuving
</t>
  </si>
  <si>
    <t xml:space="preserve">marcelgrgansey
</t>
  </si>
  <si>
    <t>marcelvandriel
RT @resourcerer: Day 5. The #BooksILove
challenge, invited by @MiriamNotten:
7 days, 7 book covers, no explanation,
no review. And with eac…</t>
  </si>
  <si>
    <t xml:space="preserve">mdbraber
</t>
  </si>
  <si>
    <t>greald
@resourcerer @MiriamNotten @puur
check vooral het verhaal van de
lila schoentjes</t>
  </si>
  <si>
    <t xml:space="preserve">puur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</si>
  <si>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</si>
  <si>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</si>
  <si>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</si>
  <si>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</si>
  <si>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</si>
  <si>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</si>
  <si>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</si>
  <si>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</si>
  <si>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</si>
  <si>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</si>
  <si>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</si>
  <si>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</si>
  <si>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</si>
  <si>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</si>
  <si>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</si>
  <si>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</si>
  <si>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</si>
  <si>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</si>
  <si>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</si>
  <si>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</si>
  <si>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</si>
  <si>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</si>
  <si>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</si>
  <si>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</si>
  <si>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</si>
  <si>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</si>
  <si>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</si>
  <si>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</si>
  <si>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</si>
  <si>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</si>
  <si>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</si>
  <si>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</si>
  <si>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</si>
  <si>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</si>
  <si>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</si>
  <si>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</si>
  <si>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</si>
  <si>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</si>
  <si>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</si>
  <si>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</si>
  <si>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</si>
  <si>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</si>
  <si>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</si>
  <si>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</si>
  <si>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</si>
  <si>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</si>
  <si>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</si>
  <si>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</si>
  <si>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</si>
  <si>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</si>
  <si>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</si>
  <si>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</si>
  <si>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</si>
  <si>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</si>
  <si>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</si>
  <si>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</si>
  <si>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</si>
  <si>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</si>
  <si>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</si>
  <si>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</si>
  <si>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</si>
  <si>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</si>
  <si>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</si>
  <si>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</si>
  <si>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</si>
  <si>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</si>
  <si>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https://lnkd.in/dwnZrfX</t>
  </si>
  <si>
    <t>https://lnkd.in/d5ccRwK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</si>
  <si>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</si>
  <si>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</si>
  <si>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</si>
  <si>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</si>
  <si>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</si>
  <si>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</si>
  <si>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</si>
  <si>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</si>
  <si>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</si>
  <si>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</si>
  <si>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</si>
  <si>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</si>
  <si>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</si>
  <si>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</si>
  <si>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https://lnkd.in/d_ZdpSy https://lnkd.in/dwnZrfX https://lnkd.in/d5ccRwK https://lnkd.in/d9tY2_u https://lnkd.in/dX7bwAM https://lnkd.in/dyesE6G https://twitter.com/LaRedNetwerk/status/1106487457887997952 https://www.linkedin.com/feed/update/urn:li:activity:6496302246232367104/ https://twitter.com/Daniel_Laurison/status/1085925946903924738 https://twitter.com/LaRedNetwerk/status/1103968654327193605</t>
  </si>
  <si>
    <t>https://twitter.com/i/web/status/1105421166590734337 https://twitter.com/i/web/status/1106612966751944704 https://twitter.com/i/web/status/1097596192320643073</t>
  </si>
  <si>
    <t>https://twitter.com/i/web/status/1105797194190389250 https://twitter.com/i/web/status/1106487014898180096 https://twitter.com/i/web/status/1106823714719576066</t>
  </si>
  <si>
    <t>https://www.lared.nl/2018/09/netwerkend-werken-kun-je-leren-op-opmerkelijk-gezond-100-sardinie/ https://lnkd.in/d868Dxm https://twitter.com/i/web/status/1084819397171179520 https://twitter.com/i/web/status/1084819628549988352 https://www.lared.nl/2019/01/netwerken-en-netwerkbijeenkomsten-wanneer-hoe-en-waarom/?platform=hootsuite https://twitter.com/i/web/status/1097516273502687233 https://www.lared.nl/ https://www.b-elle.nl/interviews/succesverhalen/toegang-tot-8-miljard-mensen-in-je-netwerk https://www.lared.nl/2019/02/miriam-notten-docent-public-affairs-programma-aan-ul/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</si>
  <si>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</si>
  <si>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</si>
  <si>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</si>
  <si>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</si>
  <si>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</si>
  <si>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</si>
  <si>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</si>
  <si>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</si>
  <si>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</si>
  <si>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lnkd.in linkedin.com</t>
  </si>
  <si>
    <t>lared.nl twitter.com lnkd.in b-elle.nl</t>
  </si>
  <si>
    <t>Top Hashtags in Tweet in Entire Graph</t>
  </si>
  <si>
    <t>sociaalkapitaal</t>
  </si>
  <si>
    <t>retreat</t>
  </si>
  <si>
    <t>connectmemory</t>
  </si>
  <si>
    <t>netwerken</t>
  </si>
  <si>
    <t>netwerkspel</t>
  </si>
  <si>
    <t>netwerkkleed</t>
  </si>
  <si>
    <t>Top Hashtags in Tweet in G1</t>
  </si>
  <si>
    <t>toerisme</t>
  </si>
  <si>
    <t>delft</t>
  </si>
  <si>
    <t>laredconnect</t>
  </si>
  <si>
    <t>glassceiling</t>
  </si>
  <si>
    <t>Top Hashtags in Tweet in G2</t>
  </si>
  <si>
    <t>Top Hashtags in Tweet in G3</t>
  </si>
  <si>
    <t>Top Hashtags in Tweet in G4</t>
  </si>
  <si>
    <t>bluezones</t>
  </si>
  <si>
    <t>linkingpin</t>
  </si>
  <si>
    <t>netwerkanalyses</t>
  </si>
  <si>
    <t>Top Hashtags in Tweet in G5</t>
  </si>
  <si>
    <t>Top Hashtags in Tweet in G6</t>
  </si>
  <si>
    <t>Top Hashtags in Tweet in G7</t>
  </si>
  <si>
    <t>Top Hashtags in Tweet</t>
  </si>
  <si>
    <t>booksilove netwerkendwerken sardinië toerisme delft laredconnect connectmemory saffieren blog glassceiling</t>
  </si>
  <si>
    <t>sociaalkapitaal netwerkendwerken retreat sardinië netwerken starter blog bluezones linkingpin netwerkanalyses</t>
  </si>
  <si>
    <t>booksilove netwerkspel netwerkkleed connectmemory</t>
  </si>
  <si>
    <t>Top Words in Tweet in Entire Graph</t>
  </si>
  <si>
    <t>Words in Sentiment List#1: Positive</t>
  </si>
  <si>
    <t>Words in Sentiment List#2: Negative</t>
  </si>
  <si>
    <t>Words in Sentiment List#3: Angry/Violent</t>
  </si>
  <si>
    <t>Non-categorized Words</t>
  </si>
  <si>
    <t>Total Words</t>
  </si>
  <si>
    <t>7</t>
  </si>
  <si>
    <t>challenge</t>
  </si>
  <si>
    <t>je</t>
  </si>
  <si>
    <t>day</t>
  </si>
  <si>
    <t>Top Words in Tweet in G1</t>
  </si>
  <si>
    <t>voor</t>
  </si>
  <si>
    <t>van</t>
  </si>
  <si>
    <t>invited</t>
  </si>
  <si>
    <t>Top Words in Tweet in G2</t>
  </si>
  <si>
    <t>days</t>
  </si>
  <si>
    <t>book</t>
  </si>
  <si>
    <t>covers</t>
  </si>
  <si>
    <t>explanation</t>
  </si>
  <si>
    <t>Top Words in Tweet in G3</t>
  </si>
  <si>
    <t>Top Words in Tweet in G4</t>
  </si>
  <si>
    <t>met</t>
  </si>
  <si>
    <t>2</t>
  </si>
  <si>
    <t>leer</t>
  </si>
  <si>
    <t>Top Words in Tweet in G5</t>
  </si>
  <si>
    <t>Top Words in Tweet in G6</t>
  </si>
  <si>
    <t>Top Words in Tweet in G7</t>
  </si>
  <si>
    <t>jaar</t>
  </si>
  <si>
    <t>jubileum</t>
  </si>
  <si>
    <t>mooi</t>
  </si>
  <si>
    <t>hoor</t>
  </si>
  <si>
    <t>16</t>
  </si>
  <si>
    <t>heb</t>
  </si>
  <si>
    <t>ik</t>
  </si>
  <si>
    <t>13</t>
  </si>
  <si>
    <t>Top Words in Tweet</t>
  </si>
  <si>
    <t>7 je voor challenge larednetwerk van nstroeker day booksilove invited</t>
  </si>
  <si>
    <t>7 challenge miriamnotten day booksilove invited days book covers explanation</t>
  </si>
  <si>
    <t>7 miriamnotten challenge day booksilove invited days book covers explanation</t>
  </si>
  <si>
    <t>je van voor sociaalkapitaal miriamnotten netwerkendwerken met 2 leer retreat</t>
  </si>
  <si>
    <t>miriamnotten 7 challenge reneeprins3112 day booksilove invited days book covers</t>
  </si>
  <si>
    <t>miriamnotten challenge 7</t>
  </si>
  <si>
    <t>jaar saffieren jubileum mooi hoor van 16 heb ik 13</t>
  </si>
  <si>
    <t>Top Word Pairs in Tweet in Entire Graph</t>
  </si>
  <si>
    <t>booksilove,challenge</t>
  </si>
  <si>
    <t>challenge,invited</t>
  </si>
  <si>
    <t>7,days</t>
  </si>
  <si>
    <t>days,7</t>
  </si>
  <si>
    <t>7,book</t>
  </si>
  <si>
    <t>book,covers</t>
  </si>
  <si>
    <t>covers,explanation</t>
  </si>
  <si>
    <t>explanation,review</t>
  </si>
  <si>
    <t>miriamnotten,7</t>
  </si>
  <si>
    <t>invited,miriamnotten</t>
  </si>
  <si>
    <t>Top Word Pairs in Tweet in G1</t>
  </si>
  <si>
    <t>invited,nstroeker</t>
  </si>
  <si>
    <t>nstroeker,7</t>
  </si>
  <si>
    <t>Top Word Pairs in Tweet in G2</t>
  </si>
  <si>
    <t>Top Word Pairs in Tweet in G3</t>
  </si>
  <si>
    <t>Top Word Pairs in Tweet in G4</t>
  </si>
  <si>
    <t>van,je</t>
  </si>
  <si>
    <t>23,30</t>
  </si>
  <si>
    <t>30,maart</t>
  </si>
  <si>
    <t>je,agenda</t>
  </si>
  <si>
    <t>netwerkendwerken,begint</t>
  </si>
  <si>
    <t>begint,met</t>
  </si>
  <si>
    <t>met,je</t>
  </si>
  <si>
    <t>je,ogen</t>
  </si>
  <si>
    <t>ogen,oren</t>
  </si>
  <si>
    <t>oren,open</t>
  </si>
  <si>
    <t>Top Word Pairs in Tweet in G5</t>
  </si>
  <si>
    <t>Top Word Pairs in Tweet in G6</t>
  </si>
  <si>
    <t>Top Word Pairs in Tweet in G7</t>
  </si>
  <si>
    <t>saffieren,jubileum</t>
  </si>
  <si>
    <t>jubileum,mooi</t>
  </si>
  <si>
    <t>mooi,hoor</t>
  </si>
  <si>
    <t>hoor,van</t>
  </si>
  <si>
    <t>van,16</t>
  </si>
  <si>
    <t>16,jaar</t>
  </si>
  <si>
    <t>jaar,heb</t>
  </si>
  <si>
    <t>heb,ik</t>
  </si>
  <si>
    <t>ik,13</t>
  </si>
  <si>
    <t>13,jaar</t>
  </si>
  <si>
    <t>Top Word Pairs in Tweet</t>
  </si>
  <si>
    <t>booksilove,challenge  challenge,invited  invited,nstroeker  nstroeker,7  7,days  days,7  7,book  book,covers  covers,explanation  explanation,review</t>
  </si>
  <si>
    <t>miriamnotten,7  booksilove,challenge  challenge,invited  invited,miriamnotten  7,days  days,7  7,book  book,covers  covers,explanation  explanation,review</t>
  </si>
  <si>
    <t>booksilove,challenge  challenge,invited  invited,miriamnotten  miriamnotten,7  7,days  days,7  7,book  book,covers  covers,explanation  explanation,review</t>
  </si>
  <si>
    <t>van,je  23,30  30,maart  je,agenda  netwerkendwerken,begint  begint,met  met,je  je,ogen  ogen,oren  oren,open</t>
  </si>
  <si>
    <t>saffieren,jubileum  jubileum,mooi  mooi,hoor  hoor,van  van,16  16,jaar  jaar,heb  heb,ik  ik,13  13,jaar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</si>
  <si>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</si>
  <si>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</si>
  <si>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</si>
  <si>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</si>
  <si>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</si>
  <si>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</si>
  <si>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</si>
  <si>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</si>
  <si>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</si>
  <si>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jdkgrf</t>
  </si>
  <si>
    <t>Top Mentioned in G4</t>
  </si>
  <si>
    <t>Top Replied-To in G5</t>
  </si>
  <si>
    <t>Top Mentioned in G5</t>
  </si>
  <si>
    <t>Top Replied-To in G6</t>
  </si>
  <si>
    <t>Top Mentioned in G6</t>
  </si>
  <si>
    <t>Top Replied-To in G7</t>
  </si>
  <si>
    <t>Top Mentioned in G7</t>
  </si>
  <si>
    <t>Top Replied-To in Tweet</t>
  </si>
  <si>
    <t>resourcerer miriamnotten</t>
  </si>
  <si>
    <t>madelondejong japked marius_mpoweru</t>
  </si>
  <si>
    <t>miriamnotten nstroeker</t>
  </si>
  <si>
    <t>Top Mentioned in Tweet</t>
  </si>
  <si>
    <t>larednetwerk nstroeker miriamnotten reneeprins3112 stadsradiodelft miriamno mariekeblok samfriedmansoc ivanengelshoven duravermeer</t>
  </si>
  <si>
    <t>miriamnotten marcelgrgansey huubbellemakers marius_mpoweru mariskahulsewe serenascholte janbeuving</t>
  </si>
  <si>
    <t>miriamnotten frankmeeuwsen nstroeker puur mdbraber jdkgrf marcelvandriel resourcerer</t>
  </si>
  <si>
    <t>miriamnotten larednetwerk mariekeblok netwerkendwerken delft_business jorissaneut unileiden</t>
  </si>
  <si>
    <t>miriamnotten larednetwerk boukebo reneeprins3112 esther_klaster dvanmourik manonvandersar</t>
  </si>
  <si>
    <t>miriamnotten bas_vollebregt kirstenrolink</t>
  </si>
  <si>
    <t>Top Tweeters in Entire Graph</t>
  </si>
  <si>
    <t>Top Tweeters in G1</t>
  </si>
  <si>
    <t>Top Tweeters in G2</t>
  </si>
  <si>
    <t>Top Tweeters in G3</t>
  </si>
  <si>
    <t>Top Tweeters in G4</t>
  </si>
  <si>
    <t>Top Tweeters in G5</t>
  </si>
  <si>
    <t>Top Tweeters in G6</t>
  </si>
  <si>
    <t>Top Tweeters in G7</t>
  </si>
  <si>
    <t>Top Tweeters</t>
  </si>
  <si>
    <t>heijmansnl ivanengelshoven stadsradiodelft duravermeer miriamnotten samfriedmansoc ptubaro enecogroep tatianavanr mourikholding</t>
  </si>
  <si>
    <t>huubbellemakers japked martinvtuijl61 marius_mpoweru janbeuving madelondejong serenascholte mariskahulsewe marcelgrgansey</t>
  </si>
  <si>
    <t>marcelvandriel puur frankmeeuwsen mdbraber resourcerer annettedolle rwinw greald</t>
  </si>
  <si>
    <t>unileiden jellemarchand mariekeblok rovanes jorissaneut larednetwerk delft_business</t>
  </si>
  <si>
    <t>reneeprins3112 boukebo manonvandersar yvonnevansark dvanmourik esther_klaster</t>
  </si>
  <si>
    <t>nstroeker bas_vollebregt kirstenrolink</t>
  </si>
  <si>
    <t>vinales_info dejonge_hans</t>
  </si>
  <si>
    <t>Top URLs in Tweet by Count</t>
  </si>
  <si>
    <t>https://twitter.com/i/web/status/1106825196621705216 https://twitter.com/i/web/status/1106079424611520514 https://twitter.com/i/web/status/1105891074923466753 https://twitter.com/i/web/status/1105159683160109057 https://twitter.com/LaRedNetwerk/status/1103968654327193605 https://twitter.com/Daniel_Laurison/status/1085925946903924738 https://www.linkedin.com/feed/update/urn:li:activity:6496302246232367104/ https://twitter.com/LaRedNetwerk/status/1106487457887997952 https://lnkd.in/dyesE6G https://lnkd.in/dX7bwAM</t>
  </si>
  <si>
    <t>https://www.lared.nl/2018/09/netwerkend-werken-kun-je-leren-op-opmerkelijk-gezond-100-sardinie/ https://lnkd.in/d868Dxm https://www.lared.nl/2019/02/miriam-notten-docent-public-affairs-programma-aan-ul/ https://www.b-elle.nl/interviews/succesverhalen/toegang-tot-8-miljard-mensen-in-je-netwerk https://www.lared.nl/ https://twitter.com/i/web/status/1097516273502687233 https://www.lared.nl/2019/01/netwerken-en-netwerkbijeenkomsten-wanneer-hoe-en-waarom/?platform=hootsuite https://twitter.com/i/web/status/1084819628549988352 https://twitter.com/i/web/status/1084819397171179520</t>
  </si>
  <si>
    <t>https://twitter.com/i/web/status/1106823714719576066 https://twitter.com/i/web/status/1106487014898180096 https://twitter.com/i/web/status/1105797194190389250</t>
  </si>
  <si>
    <t>https://twitter.com/i/web/status/1097596192320643073 https://twitter.com/i/web/status/1106612966751944704 https://twitter.com/i/web/status/1105421166590734337</t>
  </si>
  <si>
    <t>Top URLs in Tweet by Salience</t>
  </si>
  <si>
    <t>Top Domains in Tweet by Count</t>
  </si>
  <si>
    <t>Top Domains in Tweet by Salience</t>
  </si>
  <si>
    <t>lnkd.in twitter.com linkedin.com</t>
  </si>
  <si>
    <t>twitter.com lared.nl lnkd.in b-elle.nl</t>
  </si>
  <si>
    <t>Top Hashtags in Tweet by Count</t>
  </si>
  <si>
    <t>booksilove netwerkendwerken sardinië soortzoektsoort benoem glassceiling classceiling networks blog saffieren</t>
  </si>
  <si>
    <t>sociaalkapitaal netwerkendwerken retreat netwerken sardinië starter publicaffairs netwerkanalyses linkingpin bluezones</t>
  </si>
  <si>
    <t>Top Hashtags in Tweet by Salience</t>
  </si>
  <si>
    <t>netwerkendwerken retreat netwerken sardinië starter publicaffairs netwerkanalyses linkingpin bluezones blog</t>
  </si>
  <si>
    <t>netwerkspel netwerkkleed connectmemory booksilove</t>
  </si>
  <si>
    <t>Top Words in Tweet by Count</t>
  </si>
  <si>
    <t>goed idee dat lijkt een topinvulling gelukkige mensen succesvolle organisaties</t>
  </si>
  <si>
    <t>7 het en je voor challenge larednetwerk de nstroeker van</t>
  </si>
  <si>
    <t>je de van en sociaalkapitaal voor het al netwerkendwerken met</t>
  </si>
  <si>
    <t>je voor larednetwerk netwerkendwerken begint met ogen en oren open</t>
  </si>
  <si>
    <t>resourcerer frankmeeuwsen</t>
  </si>
  <si>
    <t>7 challenge day booksilove invited days book covers explanation review</t>
  </si>
  <si>
    <t>en jaar saffieren jubileum mooi hoor van de 16 heb</t>
  </si>
  <si>
    <t>jaar en vinales_info saffieren jubileum mooi hoor van de 16</t>
  </si>
  <si>
    <t>madelondejong yes</t>
  </si>
  <si>
    <t>het nu al geslaagd 16 jarig bestaan van lared vertelt</t>
  </si>
  <si>
    <t>nstroeker leuk heb ik bijna uit</t>
  </si>
  <si>
    <t>challenge 7 bas_vollebregt mooi boek day 3 booksilove invited kirstenrolink</t>
  </si>
  <si>
    <t>reneeprins3112 ok leuk</t>
  </si>
  <si>
    <t>resourcerer let's</t>
  </si>
  <si>
    <t>reneeprins3112 wauw op dag 1 zelfs wat een eer</t>
  </si>
  <si>
    <t>reneeprins3112 natuurlijk</t>
  </si>
  <si>
    <t>madelondejong sorry specialism stick ajax tweets</t>
  </si>
  <si>
    <t>7 resourcerer day 5 booksilove challenge invited days book covers</t>
  </si>
  <si>
    <t>resourcerer puur check vooral het verhaal van de lila schoentjes</t>
  </si>
  <si>
    <t>Top Words in Tweet by Salience</t>
  </si>
  <si>
    <t>7 je van voor challenge het de en toerisme aan</t>
  </si>
  <si>
    <t>het de netwerken te public affairs die om nieuwe voor</t>
  </si>
  <si>
    <t>7 each post someone nstroeker w challenge mdbraber 5 marcelvandriel</t>
  </si>
  <si>
    <t>je ik challenge marius_mpoweru w each post someone marcelgrgansey 6</t>
  </si>
  <si>
    <t>7 mooie bekenden om te challenge each post someone 1</t>
  </si>
  <si>
    <t>Top Word Pairs in Tweet by Count</t>
  </si>
  <si>
    <t>miriamnotten,goed  goed,idee  idee,miriamnotten  miriamnotten,dat  dat,lijkt  lijkt,een  een,topinvulling  topinvulling,gelukkige  gelukkige,mensen  mensen,succesvolle</t>
  </si>
  <si>
    <t>van,je  je,agenda  23,30  30,maart  public,affairs  van,de  je,netwerk  en,wij  wij,betalen  betalen,je</t>
  </si>
  <si>
    <t>larednetwerk,netwerkendwerken  netwerkendwerken,begint  begint,met  met,je  je,ogen  ogen,en  en,oren  oren,open  open,te  te,houden</t>
  </si>
  <si>
    <t>resourcerer,miriamnotten  miriamnotten,frankmeeuwsen</t>
  </si>
  <si>
    <t>saffieren,jubileum  jubileum,mooi  mooi,hoor  hoor,van  van,de  de,16  16,jaar  jaar,heb  heb,ik  ik,13</t>
  </si>
  <si>
    <t>vinales_info,saffieren  saffieren,jubileum  jubileum,mooi  mooi,hoor  hoor,van  van,de  de,16  16,jaar  jaar,heb  heb,ik</t>
  </si>
  <si>
    <t>madelondejong,miriamnotten  miriamnotten,yes</t>
  </si>
  <si>
    <t>het,nu  nu,al  al,geslaagd  geslaagd,het  het,16  16,jarig  jarig,bestaan  bestaan,van  van,lared  lared,miriamnotten</t>
  </si>
  <si>
    <t>nstroeker,miriamnotten  miriamnotten,leuk  leuk,heb  heb,ik  ik,bijna  bijna,uit</t>
  </si>
  <si>
    <t>miriamnotten,bas_vollebregt  bas_vollebregt,mooi  mooi,boek  day,3  3,booksilove  booksilove,challenge  challenge,invited  invited,kirstenrolink  kirstenrolink,7  7,days</t>
  </si>
  <si>
    <t>reneeprins3112,miriamnotten  miriamnotten,ok  ok,leuk</t>
  </si>
  <si>
    <t>resourcerer,miriamnotten  miriamnotten,let's</t>
  </si>
  <si>
    <t>reneeprins3112,miriamnotten  miriamnotten,wauw  wauw,op  op,dag  dag,1  1,zelfs  zelfs,wat  wat,een  een,eer</t>
  </si>
  <si>
    <t>reneeprins3112,miriamnotten  miriamnotten,natuurlijk</t>
  </si>
  <si>
    <t>madelondejong,miriamnotten  miriamnotten,sorry  sorry,specialism  specialism,stick  stick,ajax  ajax,tweets</t>
  </si>
  <si>
    <t>resourcerer,day  day,5  5,booksilove  booksilove,challenge  challenge,invited  invited,miriamnotten  miriamnotten,7  7,days  days,7  7,book</t>
  </si>
  <si>
    <t>resourcerer,miriamnotten  miriamnotten,puur  puur,check  check,vooral  vooral,het  het,verhaal  verhaal,van  van,de  de,lila  lila,schoentjes</t>
  </si>
  <si>
    <t>Top Word Pairs in Tweet by Salience</t>
  </si>
  <si>
    <t>van,je  public,affairs  van,de  je,agenda  23,30  30,maart  je,netwerk  en,wij  wij,betalen  betalen,je</t>
  </si>
  <si>
    <t>review,each  each,post  post,challenge  challenge,someone  miriamnotten,nstroeker  review,w  day,7  7,booksilove  someone,mdbraber  day,5</t>
  </si>
  <si>
    <t>review,w  review,each  each,post  post,challenge  challenge,someone  day,7  7,booksilove  someone,marcelgrgansey  day,6  6,booksilove</t>
  </si>
  <si>
    <t>review,each  each,post  post,challenge  challenge,someone  day,1  1,booksilove  booksilove,challenge  challenge,invited  invited,miriamnotten  miriamnotten,7</t>
  </si>
  <si>
    <t>Word</t>
  </si>
  <si>
    <t>review</t>
  </si>
  <si>
    <t>each</t>
  </si>
  <si>
    <t>post</t>
  </si>
  <si>
    <t>someone</t>
  </si>
  <si>
    <t>aan</t>
  </si>
  <si>
    <t>om</t>
  </si>
  <si>
    <t>op</t>
  </si>
  <si>
    <t>nieuwe</t>
  </si>
  <si>
    <t>1</t>
  </si>
  <si>
    <t>3</t>
  </si>
  <si>
    <t>netwerk</t>
  </si>
  <si>
    <t>dag</t>
  </si>
  <si>
    <t>w</t>
  </si>
  <si>
    <t>maken</t>
  </si>
  <si>
    <t>mensen</t>
  </si>
  <si>
    <t>boek</t>
  </si>
  <si>
    <t>weten</t>
  </si>
  <si>
    <t>wij</t>
  </si>
  <si>
    <t>dat</t>
  </si>
  <si>
    <t>werken</t>
  </si>
  <si>
    <t>onze</t>
  </si>
  <si>
    <t>5</t>
  </si>
  <si>
    <t>6</t>
  </si>
  <si>
    <t>mooie</t>
  </si>
  <si>
    <t>bekenden</t>
  </si>
  <si>
    <t>jouw</t>
  </si>
  <si>
    <t>bij</t>
  </si>
  <si>
    <t>leuk</t>
  </si>
  <si>
    <t>dan</t>
  </si>
  <si>
    <t>vandaag</t>
  </si>
  <si>
    <t>ons</t>
  </si>
  <si>
    <t>public</t>
  </si>
  <si>
    <t>affairs</t>
  </si>
  <si>
    <t>begint</t>
  </si>
  <si>
    <t>ogen</t>
  </si>
  <si>
    <t>oren</t>
  </si>
  <si>
    <t>open</t>
  </si>
  <si>
    <t>houden</t>
  </si>
  <si>
    <t>iedereen</t>
  </si>
  <si>
    <t>kent</t>
  </si>
  <si>
    <t>doe</t>
  </si>
  <si>
    <t>elke</t>
  </si>
  <si>
    <t>iets</t>
  </si>
  <si>
    <t>moois</t>
  </si>
  <si>
    <t>betalen</t>
  </si>
  <si>
    <t>vlucht</t>
  </si>
  <si>
    <t>netwerkend</t>
  </si>
  <si>
    <t>praktijk</t>
  </si>
  <si>
    <t>ga</t>
  </si>
  <si>
    <t>maart</t>
  </si>
  <si>
    <t>sorry</t>
  </si>
  <si>
    <t>wat</t>
  </si>
  <si>
    <t>tip</t>
  </si>
  <si>
    <t>netwerkbijeenkomst</t>
  </si>
  <si>
    <t>rendabel</t>
  </si>
  <si>
    <t>verleid</t>
  </si>
  <si>
    <t>gastvrije</t>
  </si>
  <si>
    <t>houding</t>
  </si>
  <si>
    <t>zich</t>
  </si>
  <si>
    <t>yes</t>
  </si>
  <si>
    <t>onderzoek</t>
  </si>
  <si>
    <t>4</t>
  </si>
  <si>
    <t>read</t>
  </si>
  <si>
    <t>people</t>
  </si>
  <si>
    <t>matchmakers</t>
  </si>
  <si>
    <t>19</t>
  </si>
  <si>
    <t>over</t>
  </si>
  <si>
    <t>tijdens</t>
  </si>
  <si>
    <t>net</t>
  </si>
  <si>
    <t>platform</t>
  </si>
  <si>
    <t>door</t>
  </si>
  <si>
    <t>vrienden</t>
  </si>
  <si>
    <t>men</t>
  </si>
  <si>
    <t>interview</t>
  </si>
  <si>
    <t>mee</t>
  </si>
  <si>
    <t>naar</t>
  </si>
  <si>
    <t>meer</t>
  </si>
  <si>
    <t>agenda</t>
  </si>
  <si>
    <t>23</t>
  </si>
  <si>
    <t>30</t>
  </si>
  <si>
    <t>staat</t>
  </si>
  <si>
    <t>ook</t>
  </si>
  <si>
    <t>vraag</t>
  </si>
  <si>
    <t>feestje</t>
  </si>
  <si>
    <t>begonnen</t>
  </si>
  <si>
    <t>veel</t>
  </si>
  <si>
    <t>mijn</t>
  </si>
  <si>
    <t>spaarfonds</t>
  </si>
  <si>
    <t>sluiten</t>
  </si>
  <si>
    <t>top</t>
  </si>
  <si>
    <t>rules</t>
  </si>
  <si>
    <t>uit</t>
  </si>
  <si>
    <t>niet</t>
  </si>
  <si>
    <t>hoe</t>
  </si>
  <si>
    <t>wist</t>
  </si>
  <si>
    <t>rob</t>
  </si>
  <si>
    <t>erp</t>
  </si>
  <si>
    <t>nancy</t>
  </si>
  <si>
    <t>geenen</t>
  </si>
  <si>
    <t>karin</t>
  </si>
  <si>
    <t>groenenboom</t>
  </si>
  <si>
    <t>volgende</t>
  </si>
  <si>
    <t>week</t>
  </si>
  <si>
    <t>dinsdag</t>
  </si>
  <si>
    <t>nu</t>
  </si>
  <si>
    <t>altijd</t>
  </si>
  <si>
    <t>willen</t>
  </si>
  <si>
    <t>vak</t>
  </si>
  <si>
    <t>inhoudt</t>
  </si>
  <si>
    <t>schrijf</t>
  </si>
  <si>
    <t>programma</t>
  </si>
  <si>
    <t>als</t>
  </si>
  <si>
    <t>ben</t>
  </si>
  <si>
    <t>geïnterviewd</t>
  </si>
  <si>
    <t>plezier</t>
  </si>
  <si>
    <t>meegelopen</t>
  </si>
  <si>
    <t>contacten</t>
  </si>
  <si>
    <t>prachtig</t>
  </si>
  <si>
    <t>zakenmagazine</t>
  </si>
  <si>
    <t>bâ</t>
  </si>
  <si>
    <t>elle</t>
  </si>
  <si>
    <t>miriam</t>
  </si>
  <si>
    <t>gaat</t>
  </si>
  <si>
    <t>uitgebreid</t>
  </si>
  <si>
    <t>waarde</t>
  </si>
  <si>
    <t>red</t>
  </si>
  <si>
    <t>laatste</t>
  </si>
  <si>
    <t>kans</t>
  </si>
  <si>
    <t>ervaar</t>
  </si>
  <si>
    <t>31</t>
  </si>
  <si>
    <t>jan</t>
  </si>
  <si>
    <t>klinkt</t>
  </si>
  <si>
    <t>zo</t>
  </si>
  <si>
    <t>wilt</t>
  </si>
  <si>
    <t>snel</t>
  </si>
  <si>
    <t>klanten</t>
  </si>
  <si>
    <t>werven</t>
  </si>
  <si>
    <t>besluit</t>
  </si>
  <si>
    <t>hiervoor</t>
  </si>
  <si>
    <t>zetten</t>
  </si>
  <si>
    <t>komt</t>
  </si>
  <si>
    <t>bekijk</t>
  </si>
  <si>
    <t>optimaal</t>
  </si>
  <si>
    <t>gebruik</t>
  </si>
  <si>
    <t>sar</t>
  </si>
  <si>
    <t>https</t>
  </si>
  <si>
    <t>t</t>
  </si>
  <si>
    <t>co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</si>
  <si>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</si>
  <si>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</si>
  <si>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</si>
  <si>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</si>
  <si>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</si>
  <si>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</si>
  <si>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</si>
  <si>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</si>
  <si>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</si>
  <si>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</si>
  <si>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</si>
  <si>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</si>
  <si>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</si>
  <si>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</si>
  <si>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</si>
  <si>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</si>
  <si>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</si>
  <si>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</si>
  <si>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</si>
  <si>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</si>
  <si>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</si>
  <si>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</si>
  <si>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</si>
  <si>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</si>
  <si>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</si>
  <si>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</si>
  <si>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</si>
  <si>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</si>
  <si>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66, 95, 0</t>
  </si>
  <si>
    <t>163, 46, 0</t>
  </si>
  <si>
    <t>Red</t>
  </si>
  <si>
    <t>33, 112, 0</t>
  </si>
  <si>
    <t>229, 13, 0</t>
  </si>
  <si>
    <t>196, 30, 0</t>
  </si>
  <si>
    <t>G1: 7 je voor challenge larednetwerk van nstroeker day booksilove invited</t>
  </si>
  <si>
    <t>G2: 7 challenge miriamnotten day booksilove invited days book covers explanation</t>
  </si>
  <si>
    <t>G3: 7 miriamnotten challenge day booksilove invited days book covers explanation</t>
  </si>
  <si>
    <t>G4: je van voor sociaalkapitaal miriamnotten netwerkendwerken met 2 leer retreat</t>
  </si>
  <si>
    <t>G5: miriamnotten 7 challenge reneeprins3112 day booksilove invited days book covers</t>
  </si>
  <si>
    <t>G6: miriamnotten challenge 7</t>
  </si>
  <si>
    <t>G7: jaar saffieren jubileum mooi hoor van 16 heb ik 13</t>
  </si>
  <si>
    <t>Autofill Workbook Results</t>
  </si>
  <si>
    <t>Edge Weight▓1▓9▓0▓True▓Green▓Red▓▓Edge Weight▓1▓6▓0▓3▓10▓False▓Edge Weight▓1▓9▓0▓32▓6▓False▓▓0▓0▓0▓True▓Black▓Black▓▓Followers▓35▓12453▓0▓162▓1000▓False▓Followers▓35▓30665▓0▓100▓70▓False▓▓0▓0▓0▓0▓0▓False▓▓0▓0▓0▓0▓0▓False</t>
  </si>
  <si>
    <t>Subgraph</t>
  </si>
  <si>
    <t>GraphSource░GraphServerTwitterSearch▓GraphTerm░MiriamNotten▓ImportDescription░The graph represents a network of 52 Twitter users whose tweets in the requested range contained "MiriamNotten", or who were replied to or mentioned in those tweets.  The network was obtained from the NodeXL Graph Server on Friday, 22 March 2019 at 23:16 UTC.
The requested start date was Friday, 22 March 2019 at 23:15 UTC and the maximum number of tweets (going backward in time) was 5,000.
The tweets in the network were tweeted over the 63-day, 19-hour, 49-minute period from Monday, 14 January 2019 at 14:27 UTC to Tuesday, 19 March 2019 at 10:17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</si>
</sst>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070373"/>
        <c:axId val="47197902"/>
      </c:barChart>
      <c:catAx>
        <c:axId val="350703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197902"/>
        <c:crosses val="autoZero"/>
        <c:auto val="1"/>
        <c:lblOffset val="100"/>
        <c:noMultiLvlLbl val="0"/>
      </c:catAx>
      <c:valAx>
        <c:axId val="4719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127935"/>
        <c:axId val="64933688"/>
      </c:barChart>
      <c:catAx>
        <c:axId val="22127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33688"/>
        <c:crosses val="autoZero"/>
        <c:auto val="1"/>
        <c:lblOffset val="100"/>
        <c:noMultiLvlLbl val="0"/>
      </c:catAx>
      <c:valAx>
        <c:axId val="6493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532281"/>
        <c:axId val="25137346"/>
      </c:barChart>
      <c:catAx>
        <c:axId val="475322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37346"/>
        <c:crosses val="autoZero"/>
        <c:auto val="1"/>
        <c:lblOffset val="100"/>
        <c:noMultiLvlLbl val="0"/>
      </c:catAx>
      <c:valAx>
        <c:axId val="25137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2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909523"/>
        <c:axId val="22859116"/>
      </c:barChart>
      <c:catAx>
        <c:axId val="249095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859116"/>
        <c:crosses val="autoZero"/>
        <c:auto val="1"/>
        <c:lblOffset val="100"/>
        <c:noMultiLvlLbl val="0"/>
      </c:catAx>
      <c:valAx>
        <c:axId val="2285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05453"/>
        <c:axId val="39649078"/>
      </c:barChart>
      <c:catAx>
        <c:axId val="44054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649078"/>
        <c:crosses val="autoZero"/>
        <c:auto val="1"/>
        <c:lblOffset val="100"/>
        <c:noMultiLvlLbl val="0"/>
      </c:catAx>
      <c:valAx>
        <c:axId val="3964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297383"/>
        <c:axId val="57458720"/>
      </c:barChart>
      <c:catAx>
        <c:axId val="21297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58720"/>
        <c:crosses val="autoZero"/>
        <c:auto val="1"/>
        <c:lblOffset val="100"/>
        <c:noMultiLvlLbl val="0"/>
      </c:catAx>
      <c:valAx>
        <c:axId val="5745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7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366433"/>
        <c:axId val="23644714"/>
      </c:barChart>
      <c:catAx>
        <c:axId val="473664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44714"/>
        <c:crosses val="autoZero"/>
        <c:auto val="1"/>
        <c:lblOffset val="100"/>
        <c:noMultiLvlLbl val="0"/>
      </c:catAx>
      <c:valAx>
        <c:axId val="23644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475835"/>
        <c:axId val="36173652"/>
      </c:barChart>
      <c:catAx>
        <c:axId val="114758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73652"/>
        <c:crosses val="autoZero"/>
        <c:auto val="1"/>
        <c:lblOffset val="100"/>
        <c:noMultiLvlLbl val="0"/>
      </c:catAx>
      <c:valAx>
        <c:axId val="3617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5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127413"/>
        <c:axId val="44384670"/>
      </c:barChart>
      <c:catAx>
        <c:axId val="57127413"/>
        <c:scaling>
          <c:orientation val="minMax"/>
        </c:scaling>
        <c:axPos val="b"/>
        <c:delete val="1"/>
        <c:majorTickMark val="out"/>
        <c:minorTickMark val="none"/>
        <c:tickLblPos val="none"/>
        <c:crossAx val="44384670"/>
        <c:crosses val="autoZero"/>
        <c:auto val="1"/>
        <c:lblOffset val="100"/>
        <c:noMultiLvlLbl val="0"/>
      </c:catAx>
      <c:valAx>
        <c:axId val="44384670"/>
        <c:scaling>
          <c:orientation val="minMax"/>
        </c:scaling>
        <c:axPos val="l"/>
        <c:delete val="1"/>
        <c:majorTickMark val="out"/>
        <c:minorTickMark val="none"/>
        <c:tickLblPos val="none"/>
        <c:crossAx val="57127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atianavan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iriamnott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arednetwe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elft_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orissaneu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unileid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ellemarch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ovan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win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rankmeeuws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esourcer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vinales_inf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ejonge_han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artinvtuijl6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adelondejon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tadsradiodelf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iriamn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ariekeblo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amfriedmanso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tubar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ourikholdi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olkerwessel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royalvopa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oskalisn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biholding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heijmansn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oyalih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enecogroe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uraverme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ivanengelshov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etvierdebre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kirstenrolin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stroek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as_vollebreg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yvonnevansar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eneeprins311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nnettedoll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vanmouri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sther_klast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anonvandersa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oukeb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uubbellemaker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apke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arius_mpower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ariskahulsew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erenascholt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anbeuvin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arcelgrgans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arcelvandrie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dbrab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real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uu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33" totalsRowShown="0" headerRowDxfId="379" dataDxfId="378">
  <autoFilter ref="A2:BL133"/>
  <tableColumns count="64">
    <tableColumn id="1" name="Vertex 1" dataDxfId="377"/>
    <tableColumn id="2" name="Vertex 2" dataDxfId="376"/>
    <tableColumn id="3" name="Color" dataDxfId="375"/>
    <tableColumn id="4" name="Width" dataDxfId="374"/>
    <tableColumn id="11" name="Style" dataDxfId="373"/>
    <tableColumn id="5" name="Opacity" dataDxfId="372"/>
    <tableColumn id="6" name="Visibility" dataDxfId="371"/>
    <tableColumn id="10" name="Label" dataDxfId="370"/>
    <tableColumn id="12" name="Label Text Color" dataDxfId="369"/>
    <tableColumn id="13" name="Label Font Size" dataDxfId="368"/>
    <tableColumn id="14" name="Reciprocated?" dataDxfId="29"/>
    <tableColumn id="7" name="ID" dataDxfId="367"/>
    <tableColumn id="9" name="Dynamic Filter" dataDxfId="366"/>
    <tableColumn id="8" name="Add Your Own Columns Here" dataDxfId="365"/>
    <tableColumn id="15" name="Relationship" dataDxfId="364"/>
    <tableColumn id="16" name="Relationship Date (UTC)" dataDxfId="363"/>
    <tableColumn id="17" name="Tweet" dataDxfId="362"/>
    <tableColumn id="18" name="URLs in Tweet" dataDxfId="361"/>
    <tableColumn id="19" name="Domains in Tweet" dataDxfId="360"/>
    <tableColumn id="20" name="Hashtags in Tweet" dataDxfId="359"/>
    <tableColumn id="21" name="Media in Tweet" dataDxfId="358"/>
    <tableColumn id="22" name="Tweet Image File" dataDxfId="357"/>
    <tableColumn id="23" name="Tweet Date (UTC)" dataDxfId="356"/>
    <tableColumn id="24" name="Twitter Page for Tweet" dataDxfId="355"/>
    <tableColumn id="25" name="Latitude" dataDxfId="354"/>
    <tableColumn id="26" name="Longitude" dataDxfId="353"/>
    <tableColumn id="27" name="Imported ID" dataDxfId="352"/>
    <tableColumn id="28" name="In-Reply-To Tweet ID" dataDxfId="351"/>
    <tableColumn id="29" name="Favorited" dataDxfId="350"/>
    <tableColumn id="30" name="Favorite Count" dataDxfId="349"/>
    <tableColumn id="31" name="In-Reply-To User ID" dataDxfId="348"/>
    <tableColumn id="32" name="Is Quote Status" dataDxfId="347"/>
    <tableColumn id="33" name="Language" dataDxfId="346"/>
    <tableColumn id="34" name="Possibly Sensitive" dataDxfId="345"/>
    <tableColumn id="35" name="Quoted Status ID" dataDxfId="344"/>
    <tableColumn id="36" name="Retweeted" dataDxfId="343"/>
    <tableColumn id="37" name="Retweet Count" dataDxfId="342"/>
    <tableColumn id="38" name="Retweet ID" dataDxfId="341"/>
    <tableColumn id="39" name="Source" dataDxfId="340"/>
    <tableColumn id="40" name="Truncated" dataDxfId="339"/>
    <tableColumn id="41" name="Unified Twitter ID" dataDxfId="338"/>
    <tableColumn id="42" name="Imported Tweet Type" dataDxfId="337"/>
    <tableColumn id="43" name="Added By Extended Analysis" dataDxfId="336"/>
    <tableColumn id="44" name="Corrected By Extended Analysis" dataDxfId="335"/>
    <tableColumn id="45" name="Place Bounding Box" dataDxfId="334"/>
    <tableColumn id="46" name="Place Country" dataDxfId="333"/>
    <tableColumn id="47" name="Place Country Code" dataDxfId="332"/>
    <tableColumn id="48" name="Place Full Name" dataDxfId="331"/>
    <tableColumn id="49" name="Place ID" dataDxfId="330"/>
    <tableColumn id="50" name="Place Name" dataDxfId="329"/>
    <tableColumn id="51" name="Place Type" dataDxfId="328"/>
    <tableColumn id="52" name="Place URL" dataDxfId="327"/>
    <tableColumn id="53" name="Edge Weight"/>
    <tableColumn id="54" name="Vertex 1 Group" dataDxfId="25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249" dataDxfId="248">
  <autoFilter ref="A2:C20"/>
  <tableColumns count="3">
    <tableColumn id="1" name="Group 1" dataDxfId="247"/>
    <tableColumn id="2" name="Group 2" dataDxfId="246"/>
    <tableColumn id="3" name="Edges" dataDxfId="24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242" dataDxfId="241">
  <autoFilter ref="A1:P11"/>
  <tableColumns count="16">
    <tableColumn id="1" name="Top URLs in Tweet in Entire Graph" dataDxfId="240"/>
    <tableColumn id="2" name="Entire Graph Count" dataDxfId="239"/>
    <tableColumn id="3" name="Top URLs in Tweet in G1" dataDxfId="238"/>
    <tableColumn id="4" name="G1 Count" dataDxfId="237"/>
    <tableColumn id="5" name="Top URLs in Tweet in G2" dataDxfId="236"/>
    <tableColumn id="6" name="G2 Count" dataDxfId="235"/>
    <tableColumn id="7" name="Top URLs in Tweet in G3" dataDxfId="234"/>
    <tableColumn id="8" name="G3 Count" dataDxfId="233"/>
    <tableColumn id="9" name="Top URLs in Tweet in G4" dataDxfId="232"/>
    <tableColumn id="10" name="G4 Count" dataDxfId="231"/>
    <tableColumn id="11" name="Top URLs in Tweet in G5" dataDxfId="230"/>
    <tableColumn id="12" name="G5 Count" dataDxfId="229"/>
    <tableColumn id="13" name="Top URLs in Tweet in G6" dataDxfId="228"/>
    <tableColumn id="14" name="G6 Count" dataDxfId="227"/>
    <tableColumn id="15" name="Top URLs in Tweet in G7" dataDxfId="226"/>
    <tableColumn id="16" name="G7 Count" dataDxfId="22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19" totalsRowShown="0" headerRowDxfId="224" dataDxfId="223">
  <autoFilter ref="A14:P19"/>
  <tableColumns count="16">
    <tableColumn id="1" name="Top Domains in Tweet in Entire Graph" dataDxfId="222"/>
    <tableColumn id="2" name="Entire Graph Count" dataDxfId="221"/>
    <tableColumn id="3" name="Top Domains in Tweet in G1" dataDxfId="220"/>
    <tableColumn id="4" name="G1 Count" dataDxfId="219"/>
    <tableColumn id="5" name="Top Domains in Tweet in G2" dataDxfId="218"/>
    <tableColumn id="6" name="G2 Count" dataDxfId="217"/>
    <tableColumn id="7" name="Top Domains in Tweet in G3" dataDxfId="216"/>
    <tableColumn id="8" name="G3 Count" dataDxfId="215"/>
    <tableColumn id="9" name="Top Domains in Tweet in G4" dataDxfId="214"/>
    <tableColumn id="10" name="G4 Count" dataDxfId="213"/>
    <tableColumn id="11" name="Top Domains in Tweet in G5" dataDxfId="212"/>
    <tableColumn id="12" name="G5 Count" dataDxfId="211"/>
    <tableColumn id="13" name="Top Domains in Tweet in G6" dataDxfId="210"/>
    <tableColumn id="14" name="G6 Count" dataDxfId="209"/>
    <tableColumn id="15" name="Top Domains in Tweet in G7" dataDxfId="208"/>
    <tableColumn id="16" name="G7 Count" dataDxfId="20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P32" totalsRowShown="0" headerRowDxfId="206" dataDxfId="205">
  <autoFilter ref="A22:P32"/>
  <tableColumns count="16">
    <tableColumn id="1" name="Top Hashtags in Tweet in Entire Graph" dataDxfId="204"/>
    <tableColumn id="2" name="Entire Graph Count" dataDxfId="203"/>
    <tableColumn id="3" name="Top Hashtags in Tweet in G1" dataDxfId="202"/>
    <tableColumn id="4" name="G1 Count" dataDxfId="201"/>
    <tableColumn id="5" name="Top Hashtags in Tweet in G2" dataDxfId="200"/>
    <tableColumn id="6" name="G2 Count" dataDxfId="199"/>
    <tableColumn id="7" name="Top Hashtags in Tweet in G3" dataDxfId="198"/>
    <tableColumn id="8" name="G3 Count" dataDxfId="197"/>
    <tableColumn id="9" name="Top Hashtags in Tweet in G4" dataDxfId="196"/>
    <tableColumn id="10" name="G4 Count" dataDxfId="195"/>
    <tableColumn id="11" name="Top Hashtags in Tweet in G5" dataDxfId="194"/>
    <tableColumn id="12" name="G5 Count" dataDxfId="193"/>
    <tableColumn id="13" name="Top Hashtags in Tweet in G6" dataDxfId="192"/>
    <tableColumn id="14" name="G6 Count" dataDxfId="191"/>
    <tableColumn id="15" name="Top Hashtags in Tweet in G7" dataDxfId="190"/>
    <tableColumn id="16" name="G7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P45" totalsRowShown="0" headerRowDxfId="187" dataDxfId="186">
  <autoFilter ref="A35:P45"/>
  <tableColumns count="16">
    <tableColumn id="1" name="Top Words in Tweet in Entire Graph" dataDxfId="185"/>
    <tableColumn id="2" name="Entire Graph Count" dataDxfId="184"/>
    <tableColumn id="3" name="Top Words in Tweet in G1" dataDxfId="183"/>
    <tableColumn id="4" name="G1 Count" dataDxfId="182"/>
    <tableColumn id="5" name="Top Words in Tweet in G2" dataDxfId="181"/>
    <tableColumn id="6" name="G2 Count" dataDxfId="180"/>
    <tableColumn id="7" name="Top Words in Tweet in G3" dataDxfId="179"/>
    <tableColumn id="8" name="G3 Count" dataDxfId="178"/>
    <tableColumn id="9" name="Top Words in Tweet in G4" dataDxfId="177"/>
    <tableColumn id="10" name="G4 Count" dataDxfId="176"/>
    <tableColumn id="11" name="Top Words in Tweet in G5" dataDxfId="175"/>
    <tableColumn id="12" name="G5 Count" dataDxfId="174"/>
    <tableColumn id="13" name="Top Words in Tweet in G6" dataDxfId="173"/>
    <tableColumn id="14" name="G6 Count" dataDxfId="172"/>
    <tableColumn id="15" name="Top Words in Tweet in G7" dataDxfId="171"/>
    <tableColumn id="16" name="G7 Count" dataDxfId="17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P58" totalsRowShown="0" headerRowDxfId="168" dataDxfId="167">
  <autoFilter ref="A48:P58"/>
  <tableColumns count="16">
    <tableColumn id="1" name="Top Word Pairs in Tweet in Entire Graph" dataDxfId="166"/>
    <tableColumn id="2" name="Entire Graph Count" dataDxfId="165"/>
    <tableColumn id="3" name="Top Word Pairs in Tweet in G1" dataDxfId="164"/>
    <tableColumn id="4" name="G1 Count" dataDxfId="163"/>
    <tableColumn id="5" name="Top Word Pairs in Tweet in G2" dataDxfId="162"/>
    <tableColumn id="6" name="G2 Count" dataDxfId="161"/>
    <tableColumn id="7" name="Top Word Pairs in Tweet in G3" dataDxfId="160"/>
    <tableColumn id="8" name="G3 Count" dataDxfId="159"/>
    <tableColumn id="9" name="Top Word Pairs in Tweet in G4" dataDxfId="158"/>
    <tableColumn id="10" name="G4 Count" dataDxfId="157"/>
    <tableColumn id="11" name="Top Word Pairs in Tweet in G5" dataDxfId="156"/>
    <tableColumn id="12" name="G5 Count" dataDxfId="155"/>
    <tableColumn id="13" name="Top Word Pairs in Tweet in G6" dataDxfId="154"/>
    <tableColumn id="14" name="G6 Count" dataDxfId="153"/>
    <tableColumn id="15" name="Top Word Pairs in Tweet in G7" dataDxfId="152"/>
    <tableColumn id="16" name="G7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P68" totalsRowShown="0" headerRowDxfId="149" dataDxfId="148">
  <autoFilter ref="A61:P68"/>
  <tableColumns count="16">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P81" totalsRowShown="0" headerRowDxfId="146" dataDxfId="145">
  <autoFilter ref="A71:P81"/>
  <tableColumns count="16">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6"/>
    <tableColumn id="15" name="Top Mentioned in G7" dataDxfId="115"/>
    <tableColumn id="16" name="G7 Count" dataDxfId="11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P94" totalsRowShown="0" headerRowDxfId="111" dataDxfId="110">
  <autoFilter ref="A84:P94"/>
  <tableColumns count="16">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26" dataDxfId="325">
  <autoFilter ref="A2:BT54"/>
  <tableColumns count="72">
    <tableColumn id="1" name="Vertex" dataDxfId="324"/>
    <tableColumn id="72" name="Subgraph"/>
    <tableColumn id="2" name="Color" dataDxfId="323"/>
    <tableColumn id="5" name="Shape" dataDxfId="322"/>
    <tableColumn id="6" name="Size" dataDxfId="321"/>
    <tableColumn id="4" name="Opacity" dataDxfId="320"/>
    <tableColumn id="7" name="Image File" dataDxfId="319"/>
    <tableColumn id="3" name="Visibility" dataDxfId="318"/>
    <tableColumn id="10" name="Label" dataDxfId="317"/>
    <tableColumn id="16" name="Label Fill Color" dataDxfId="316"/>
    <tableColumn id="9" name="Label Position" dataDxfId="315"/>
    <tableColumn id="8" name="Tooltip" dataDxfId="314"/>
    <tableColumn id="18" name="Layout Order" dataDxfId="313"/>
    <tableColumn id="13" name="X" dataDxfId="312"/>
    <tableColumn id="14" name="Y" dataDxfId="311"/>
    <tableColumn id="12" name="Locked?" dataDxfId="310"/>
    <tableColumn id="19" name="Polar R" dataDxfId="309"/>
    <tableColumn id="20" name="Polar Angle" dataDxfId="30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07"/>
    <tableColumn id="28" name="Dynamic Filter" dataDxfId="306"/>
    <tableColumn id="17" name="Add Your Own Columns Here" dataDxfId="305"/>
    <tableColumn id="30" name="Name" dataDxfId="304"/>
    <tableColumn id="31" name="Followed" dataDxfId="303"/>
    <tableColumn id="32" name="Followers" dataDxfId="302"/>
    <tableColumn id="33" name="Tweets" dataDxfId="301"/>
    <tableColumn id="34" name="Favorites" dataDxfId="300"/>
    <tableColumn id="35" name="Time Zone UTC Offset (Seconds)" dataDxfId="299"/>
    <tableColumn id="36" name="Description" dataDxfId="298"/>
    <tableColumn id="37" name="Location" dataDxfId="297"/>
    <tableColumn id="38" name="Web" dataDxfId="296"/>
    <tableColumn id="39" name="Time Zone" dataDxfId="295"/>
    <tableColumn id="40" name="Joined Twitter Date (UTC)" dataDxfId="294"/>
    <tableColumn id="41" name="Profile Banner Url" dataDxfId="293"/>
    <tableColumn id="42" name="Default Profile" dataDxfId="292"/>
    <tableColumn id="43" name="Default Profile Image" dataDxfId="291"/>
    <tableColumn id="44" name="Geo Enabled" dataDxfId="290"/>
    <tableColumn id="45" name="Language" dataDxfId="289"/>
    <tableColumn id="46" name="Listed Count" dataDxfId="288"/>
    <tableColumn id="47" name="Profile Background Image Url" dataDxfId="287"/>
    <tableColumn id="48" name="Verified" dataDxfId="286"/>
    <tableColumn id="49" name="Custom Menu Item Text" dataDxfId="285"/>
    <tableColumn id="50" name="Custom Menu Item Action" dataDxfId="284"/>
    <tableColumn id="51" name="Tweeted Search Term?" dataDxfId="25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5" totalsRowShown="0" headerRowDxfId="82" dataDxfId="81">
  <autoFilter ref="A1:G405"/>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55" totalsRowShown="0" headerRowDxfId="73" dataDxfId="72">
  <autoFilter ref="A1:L35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3">
  <autoFilter ref="A2:AO9"/>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88"/>
    <tableColumn id="27" name="Top Hashtags in Tweet" dataDxfId="169"/>
    <tableColumn id="28" name="Top Words in Tweet" dataDxfId="150"/>
    <tableColumn id="29" name="Top Word Pairs in Tweet" dataDxfId="113"/>
    <tableColumn id="30" name="Top Replied-To in Tweet" dataDxfId="11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280" dataDxfId="279">
  <autoFilter ref="A1:C5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4"/>
    <tableColumn id="2" name="Value" dataDxfId="2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d868Dxm" TargetMode="External" /><Relationship Id="rId2" Type="http://schemas.openxmlformats.org/officeDocument/2006/relationships/hyperlink" Target="https://www.b-elle.nl/interviews/succesverhalen/toegang-tot-8-miljard-mensen-in-je-netwerk" TargetMode="External" /><Relationship Id="rId3" Type="http://schemas.openxmlformats.org/officeDocument/2006/relationships/hyperlink" Target="https://www.lared.nl/2019/02/miriam-notten-docent-public-affairs-programma-aan-ul/" TargetMode="External" /><Relationship Id="rId4" Type="http://schemas.openxmlformats.org/officeDocument/2006/relationships/hyperlink" Target="https://twitter.com/miriamnotten/status/1106511111778639873" TargetMode="External" /><Relationship Id="rId5" Type="http://schemas.openxmlformats.org/officeDocument/2006/relationships/hyperlink" Target="https://www.linkedin.com/feed/update/urn:li:activity:6496302246232367104/" TargetMode="External" /><Relationship Id="rId6" Type="http://schemas.openxmlformats.org/officeDocument/2006/relationships/hyperlink" Target="https://lnkd.in/d868Dxm" TargetMode="External" /><Relationship Id="rId7" Type="http://schemas.openxmlformats.org/officeDocument/2006/relationships/hyperlink" Target="https://twitter.com/Daniel_Laurison/status/1085925946903924738" TargetMode="External" /><Relationship Id="rId8" Type="http://schemas.openxmlformats.org/officeDocument/2006/relationships/hyperlink" Target="https://twitter.com/LaRedNetwerk/status/1103968654327193605" TargetMode="External" /><Relationship Id="rId9" Type="http://schemas.openxmlformats.org/officeDocument/2006/relationships/hyperlink" Target="https://twitter.com/LaRedNetwerk/status/1103968654327193605" TargetMode="External" /><Relationship Id="rId10" Type="http://schemas.openxmlformats.org/officeDocument/2006/relationships/hyperlink" Target="https://twitter.com/LaRedNetwerk/status/1103968654327193605" TargetMode="External" /><Relationship Id="rId11" Type="http://schemas.openxmlformats.org/officeDocument/2006/relationships/hyperlink" Target="https://twitter.com/LaRedNetwerk/status/1103968654327193605" TargetMode="External" /><Relationship Id="rId12" Type="http://schemas.openxmlformats.org/officeDocument/2006/relationships/hyperlink" Target="https://twitter.com/LaRedNetwerk/status/1103968654327193605" TargetMode="External" /><Relationship Id="rId13" Type="http://schemas.openxmlformats.org/officeDocument/2006/relationships/hyperlink" Target="https://twitter.com/LaRedNetwerk/status/1103968654327193605" TargetMode="External" /><Relationship Id="rId14" Type="http://schemas.openxmlformats.org/officeDocument/2006/relationships/hyperlink" Target="https://twitter.com/LaRedNetwerk/status/1103968654327193605" TargetMode="External" /><Relationship Id="rId15" Type="http://schemas.openxmlformats.org/officeDocument/2006/relationships/hyperlink" Target="https://twitter.com/LaRedNetwerk/status/1103968654327193605" TargetMode="External" /><Relationship Id="rId16" Type="http://schemas.openxmlformats.org/officeDocument/2006/relationships/hyperlink" Target="https://twitter.com/LaRedNetwerk/status/1103968654327193605" TargetMode="External" /><Relationship Id="rId17" Type="http://schemas.openxmlformats.org/officeDocument/2006/relationships/hyperlink" Target="https://twitter.com/LaRedNetwerk/status/1103968654327193605" TargetMode="External" /><Relationship Id="rId18" Type="http://schemas.openxmlformats.org/officeDocument/2006/relationships/hyperlink" Target="https://twitter.com/i/web/status/1084819397171179520" TargetMode="External" /><Relationship Id="rId19" Type="http://schemas.openxmlformats.org/officeDocument/2006/relationships/hyperlink" Target="https://twitter.com/i/web/status/1084819628549988352" TargetMode="External" /><Relationship Id="rId20" Type="http://schemas.openxmlformats.org/officeDocument/2006/relationships/hyperlink" Target="https://www.lared.nl/2019/01/netwerken-en-netwerkbijeenkomsten-wanneer-hoe-en-waarom/?platform=hootsuite" TargetMode="External" /><Relationship Id="rId21" Type="http://schemas.openxmlformats.org/officeDocument/2006/relationships/hyperlink" Target="https://www.lared.nl/2018/09/netwerkend-werken-kun-je-leren-op-opmerkelijk-gezond-100-sardinie/" TargetMode="External" /><Relationship Id="rId22" Type="http://schemas.openxmlformats.org/officeDocument/2006/relationships/hyperlink" Target="https://www.lared.nl/2018/09/netwerkend-werken-kun-je-leren-op-opmerkelijk-gezond-100-sardinie/" TargetMode="External" /><Relationship Id="rId23" Type="http://schemas.openxmlformats.org/officeDocument/2006/relationships/hyperlink" Target="https://www.b-elle.nl/interviews/succesverhalen/toegang-tot-8-miljard-mensen-in-je-netwerk" TargetMode="External" /><Relationship Id="rId24" Type="http://schemas.openxmlformats.org/officeDocument/2006/relationships/hyperlink" Target="https://www.lared.nl/2019/02/miriam-notten-docent-public-affairs-programma-aan-ul/" TargetMode="External" /><Relationship Id="rId25" Type="http://schemas.openxmlformats.org/officeDocument/2006/relationships/hyperlink" Target="https://twitter.com/i/web/status/1097516273502687233" TargetMode="External" /><Relationship Id="rId26" Type="http://schemas.openxmlformats.org/officeDocument/2006/relationships/hyperlink" Target="https://www.lared.nl/" TargetMode="External" /><Relationship Id="rId27" Type="http://schemas.openxmlformats.org/officeDocument/2006/relationships/hyperlink" Target="https://twitter.com/i/web/status/1106831943574974464" TargetMode="External" /><Relationship Id="rId28" Type="http://schemas.openxmlformats.org/officeDocument/2006/relationships/hyperlink" Target="https://twitter.com/i/web/status/1097596192320643073" TargetMode="External" /><Relationship Id="rId29" Type="http://schemas.openxmlformats.org/officeDocument/2006/relationships/hyperlink" Target="https://twitter.com/i/web/status/1097596192320643073" TargetMode="External" /><Relationship Id="rId30" Type="http://schemas.openxmlformats.org/officeDocument/2006/relationships/hyperlink" Target="https://twitter.com/i/web/status/1097596192320643073" TargetMode="External" /><Relationship Id="rId31" Type="http://schemas.openxmlformats.org/officeDocument/2006/relationships/hyperlink" Target="https://twitter.com/i/web/status/1105421166590734337" TargetMode="External" /><Relationship Id="rId32" Type="http://schemas.openxmlformats.org/officeDocument/2006/relationships/hyperlink" Target="https://twitter.com/i/web/status/1106612966751944704" TargetMode="External" /><Relationship Id="rId33" Type="http://schemas.openxmlformats.org/officeDocument/2006/relationships/hyperlink" Target="https://twitter.com/i/web/status/1105159683160109057" TargetMode="External" /><Relationship Id="rId34" Type="http://schemas.openxmlformats.org/officeDocument/2006/relationships/hyperlink" Target="https://twitter.com/i/web/status/1105891074923466753" TargetMode="External" /><Relationship Id="rId35" Type="http://schemas.openxmlformats.org/officeDocument/2006/relationships/hyperlink" Target="https://twitter.com/i/web/status/1106079424611520514" TargetMode="External" /><Relationship Id="rId36" Type="http://schemas.openxmlformats.org/officeDocument/2006/relationships/hyperlink" Target="https://twitter.com/i/web/status/1106825196621705216" TargetMode="External" /><Relationship Id="rId37" Type="http://schemas.openxmlformats.org/officeDocument/2006/relationships/hyperlink" Target="https://twitter.com/MiriamNotten/status/1089918997397688320" TargetMode="External" /><Relationship Id="rId38" Type="http://schemas.openxmlformats.org/officeDocument/2006/relationships/hyperlink" Target="https://lnkd.in/d_ZdpSy" TargetMode="External" /><Relationship Id="rId39" Type="http://schemas.openxmlformats.org/officeDocument/2006/relationships/hyperlink" Target="https://lnkd.in/d9tY2_u" TargetMode="External" /><Relationship Id="rId40" Type="http://schemas.openxmlformats.org/officeDocument/2006/relationships/hyperlink" Target="https://lnkd.in/dX7bwAM" TargetMode="External" /><Relationship Id="rId41" Type="http://schemas.openxmlformats.org/officeDocument/2006/relationships/hyperlink" Target="https://lnkd.in/dyesE6G" TargetMode="External" /><Relationship Id="rId42" Type="http://schemas.openxmlformats.org/officeDocument/2006/relationships/hyperlink" Target="https://twitter.com/LaRedNetwerk/status/1106487457887997952" TargetMode="External" /><Relationship Id="rId43" Type="http://schemas.openxmlformats.org/officeDocument/2006/relationships/hyperlink" Target="https://twitter.com/i/web/status/1105797194190389250" TargetMode="External" /><Relationship Id="rId44" Type="http://schemas.openxmlformats.org/officeDocument/2006/relationships/hyperlink" Target="https://twitter.com/i/web/status/1106487014898180096" TargetMode="External" /><Relationship Id="rId45" Type="http://schemas.openxmlformats.org/officeDocument/2006/relationships/hyperlink" Target="https://twitter.com/i/web/status/1106823714719576066" TargetMode="External" /><Relationship Id="rId46" Type="http://schemas.openxmlformats.org/officeDocument/2006/relationships/hyperlink" Target="https://pbs.twimg.com/media/DzN6pELX4AEoNI0.jpg" TargetMode="External" /><Relationship Id="rId47" Type="http://schemas.openxmlformats.org/officeDocument/2006/relationships/hyperlink" Target="https://pbs.twimg.com/media/DyokYpHWkAIpmuN.jpg" TargetMode="External" /><Relationship Id="rId48" Type="http://schemas.openxmlformats.org/officeDocument/2006/relationships/hyperlink" Target="https://pbs.twimg.com/media/Dy35KksWwAA8ex9.jpg" TargetMode="External" /><Relationship Id="rId49" Type="http://schemas.openxmlformats.org/officeDocument/2006/relationships/hyperlink" Target="https://pbs.twimg.com/media/DzN6pELX4AEoNI0.jpg" TargetMode="External" /><Relationship Id="rId50" Type="http://schemas.openxmlformats.org/officeDocument/2006/relationships/hyperlink" Target="https://pbs.twimg.com/media/D1thONGWoAUbtXn.jpg" TargetMode="External" /><Relationship Id="rId51" Type="http://schemas.openxmlformats.org/officeDocument/2006/relationships/hyperlink" Target="https://pbs.twimg.com/media/D1IKbdJX0AIX4tu.jpg" TargetMode="External" /><Relationship Id="rId52" Type="http://schemas.openxmlformats.org/officeDocument/2006/relationships/hyperlink" Target="https://pbs.twimg.com/media/D1u22PwWwAEVUHl.jpg" TargetMode="External" /><Relationship Id="rId53" Type="http://schemas.openxmlformats.org/officeDocument/2006/relationships/hyperlink" Target="https://pbs.twimg.com/media/D1HpN7sV4AAKpWB.jpg" TargetMode="External" /><Relationship Id="rId54" Type="http://schemas.openxmlformats.org/officeDocument/2006/relationships/hyperlink" Target="https://pbs.twimg.com/media/DxQ0c3lW0AAO6H6.jpg" TargetMode="External" /><Relationship Id="rId55" Type="http://schemas.openxmlformats.org/officeDocument/2006/relationships/hyperlink" Target="https://pbs.twimg.com/media/DxQ0c3lW0AAO6H6.jpg" TargetMode="External" /><Relationship Id="rId56" Type="http://schemas.openxmlformats.org/officeDocument/2006/relationships/hyperlink" Target="https://pbs.twimg.com/media/D1pzYL0XQAAQ-LE.jpg" TargetMode="External" /><Relationship Id="rId57" Type="http://schemas.openxmlformats.org/officeDocument/2006/relationships/hyperlink" Target="https://pbs.twimg.com/media/DxsqiuKXgAIGJxf.jpg" TargetMode="External" /><Relationship Id="rId58" Type="http://schemas.openxmlformats.org/officeDocument/2006/relationships/hyperlink" Target="https://pbs.twimg.com/media/DyF2IGCWkAU9zDD.png" TargetMode="External" /><Relationship Id="rId59" Type="http://schemas.openxmlformats.org/officeDocument/2006/relationships/hyperlink" Target="https://pbs.twimg.com/media/DyQA2ArX4AABlnV.jpg" TargetMode="External" /><Relationship Id="rId60" Type="http://schemas.openxmlformats.org/officeDocument/2006/relationships/hyperlink" Target="https://pbs.twimg.com/media/DyokYpHWkAIpmuN.jpg" TargetMode="External" /><Relationship Id="rId61" Type="http://schemas.openxmlformats.org/officeDocument/2006/relationships/hyperlink" Target="https://pbs.twimg.com/media/Dy35KksWwAA8ex9.jpg" TargetMode="External" /><Relationship Id="rId62" Type="http://schemas.openxmlformats.org/officeDocument/2006/relationships/hyperlink" Target="https://pbs.twimg.com/media/D0Qz1sXWwAAoG8n.png" TargetMode="External" /><Relationship Id="rId63" Type="http://schemas.openxmlformats.org/officeDocument/2006/relationships/hyperlink" Target="https://pbs.twimg.com/media/D1tgvvgW0AIhfRn.jpg" TargetMode="External" /><Relationship Id="rId64" Type="http://schemas.openxmlformats.org/officeDocument/2006/relationships/hyperlink" Target="https://pbs.twimg.com/media/DxQ0c3lW0AAO6H6.jpg" TargetMode="External" /><Relationship Id="rId65" Type="http://schemas.openxmlformats.org/officeDocument/2006/relationships/hyperlink" Target="https://pbs.twimg.com/media/D1pzYL0XQAAQ-LE.jpg" TargetMode="External" /><Relationship Id="rId66" Type="http://schemas.openxmlformats.org/officeDocument/2006/relationships/hyperlink" Target="https://pbs.twimg.com/media/D1tgvvgW0AIhfRn.jpg" TargetMode="External" /><Relationship Id="rId67" Type="http://schemas.openxmlformats.org/officeDocument/2006/relationships/hyperlink" Target="https://pbs.twimg.com/media/D14vLq5WoAEnVqx.jpg" TargetMode="External" /><Relationship Id="rId68" Type="http://schemas.openxmlformats.org/officeDocument/2006/relationships/hyperlink" Target="https://pbs.twimg.com/media/D14vLq5WoAEnVqx.jpg" TargetMode="External" /><Relationship Id="rId69" Type="http://schemas.openxmlformats.org/officeDocument/2006/relationships/hyperlink" Target="https://pbs.twimg.com/media/D169IkbXcAAy9PC.jpg" TargetMode="External" /><Relationship Id="rId70" Type="http://schemas.openxmlformats.org/officeDocument/2006/relationships/hyperlink" Target="https://pbs.twimg.com/media/D169IkbXcAAy9PC.jpg" TargetMode="External" /><Relationship Id="rId71" Type="http://schemas.openxmlformats.org/officeDocument/2006/relationships/hyperlink" Target="https://pbs.twimg.com/media/D1jeLjuXgAAEhSY.jpg" TargetMode="External" /><Relationship Id="rId72" Type="http://schemas.openxmlformats.org/officeDocument/2006/relationships/hyperlink" Target="https://pbs.twimg.com/media/D1o33EIWwAAHjHb.jpg" TargetMode="External" /><Relationship Id="rId73" Type="http://schemas.openxmlformats.org/officeDocument/2006/relationships/hyperlink" Target="https://pbs.twimg.com/media/D1x7LuiW0AAPC_0.jpg" TargetMode="External" /><Relationship Id="rId74" Type="http://schemas.openxmlformats.org/officeDocument/2006/relationships/hyperlink" Target="https://pbs.twimg.com/media/D12FurZW0AAeBHV.jpg" TargetMode="External" /><Relationship Id="rId75" Type="http://schemas.openxmlformats.org/officeDocument/2006/relationships/hyperlink" Target="https://pbs.twimg.com/media/D17w0t8X4AE8xJ-.jpg" TargetMode="External" /><Relationship Id="rId76" Type="http://schemas.openxmlformats.org/officeDocument/2006/relationships/hyperlink" Target="https://pbs.twimg.com/media/D1jeLjuXgAAEhSY.jpg" TargetMode="External" /><Relationship Id="rId77" Type="http://schemas.openxmlformats.org/officeDocument/2006/relationships/hyperlink" Target="https://pbs.twimg.com/media/D1o33EIWwAAHjHb.jpg" TargetMode="External" /><Relationship Id="rId78" Type="http://schemas.openxmlformats.org/officeDocument/2006/relationships/hyperlink" Target="https://pbs.twimg.com/media/D1x7LuiW0AAPC_0.jpg" TargetMode="External" /><Relationship Id="rId79" Type="http://schemas.openxmlformats.org/officeDocument/2006/relationships/hyperlink" Target="https://pbs.twimg.com/media/D12FurZW0AAeBHV.jpg" TargetMode="External" /><Relationship Id="rId80" Type="http://schemas.openxmlformats.org/officeDocument/2006/relationships/hyperlink" Target="https://pbs.twimg.com/media/D17w0t8X4AE8xJ-.jpg" TargetMode="External" /><Relationship Id="rId81" Type="http://schemas.openxmlformats.org/officeDocument/2006/relationships/hyperlink" Target="https://pbs.twimg.com/media/D1IKbdJX0AIX4tu.jpg" TargetMode="External" /><Relationship Id="rId82" Type="http://schemas.openxmlformats.org/officeDocument/2006/relationships/hyperlink" Target="https://pbs.twimg.com/media/D1e0Un0WsAg1iBt.jpg" TargetMode="External" /><Relationship Id="rId83" Type="http://schemas.openxmlformats.org/officeDocument/2006/relationships/hyperlink" Target="https://pbs.twimg.com/media/D1u22PwWwAEVUHl.jpg" TargetMode="External" /><Relationship Id="rId84" Type="http://schemas.openxmlformats.org/officeDocument/2006/relationships/hyperlink" Target="https://pbs.twimg.com/media/D1HpN7sV4AAKpWB.jpg" TargetMode="External" /><Relationship Id="rId85" Type="http://schemas.openxmlformats.org/officeDocument/2006/relationships/hyperlink" Target="https://pbs.twimg.com/media/D1mxmPZWsAAyhY3.jpg" TargetMode="External" /><Relationship Id="rId86" Type="http://schemas.openxmlformats.org/officeDocument/2006/relationships/hyperlink" Target="https://pbs.twimg.com/media/D12PCUmXcAA6Gv-.jpg" TargetMode="External" /><Relationship Id="rId87" Type="http://schemas.openxmlformats.org/officeDocument/2006/relationships/hyperlink" Target="https://pbs.twimg.com/media/D2ANBSpXQAYGhkH.jpg" TargetMode="External" /><Relationship Id="rId88" Type="http://schemas.openxmlformats.org/officeDocument/2006/relationships/hyperlink" Target="https://pbs.twimg.com/media/D1e0Un0WsAg1iBt.jpg" TargetMode="External" /><Relationship Id="rId89" Type="http://schemas.openxmlformats.org/officeDocument/2006/relationships/hyperlink" Target="https://pbs.twimg.com/media/D1mxmPZWsAAyhY3.jpg" TargetMode="External" /><Relationship Id="rId90" Type="http://schemas.openxmlformats.org/officeDocument/2006/relationships/hyperlink" Target="https://pbs.twimg.com/media/D12PCUmXcAA6Gv-.jpg" TargetMode="External" /><Relationship Id="rId91" Type="http://schemas.openxmlformats.org/officeDocument/2006/relationships/hyperlink" Target="https://pbs.twimg.com/media/D17a26qWsAAtRs0.jpg" TargetMode="External" /><Relationship Id="rId92" Type="http://schemas.openxmlformats.org/officeDocument/2006/relationships/hyperlink" Target="https://pbs.twimg.com/media/D2ANBSpXQAYGhkH.jpg" TargetMode="External" /><Relationship Id="rId93" Type="http://schemas.openxmlformats.org/officeDocument/2006/relationships/hyperlink" Target="http://pbs.twimg.com/profile_images/745275060601126912/RsDgTRww_normal.jpg" TargetMode="External" /><Relationship Id="rId94" Type="http://schemas.openxmlformats.org/officeDocument/2006/relationships/hyperlink" Target="https://pbs.twimg.com/media/DzN6pELX4AEoNI0.jpg" TargetMode="External" /><Relationship Id="rId95" Type="http://schemas.openxmlformats.org/officeDocument/2006/relationships/hyperlink" Target="https://pbs.twimg.com/media/DyokYpHWkAIpmuN.jpg" TargetMode="External" /><Relationship Id="rId96" Type="http://schemas.openxmlformats.org/officeDocument/2006/relationships/hyperlink" Target="https://pbs.twimg.com/media/Dy35KksWwAA8ex9.jpg" TargetMode="External" /><Relationship Id="rId97" Type="http://schemas.openxmlformats.org/officeDocument/2006/relationships/hyperlink" Target="http://pbs.twimg.com/profile_images/1102331293294100480/3jQRH2X4_normal.jpg" TargetMode="External" /><Relationship Id="rId98" Type="http://schemas.openxmlformats.org/officeDocument/2006/relationships/hyperlink" Target="http://pbs.twimg.com/profile_images/96744347/Ronald_Foto_web_normal.jpg" TargetMode="External" /><Relationship Id="rId99" Type="http://schemas.openxmlformats.org/officeDocument/2006/relationships/hyperlink" Target="http://pbs.twimg.com/profile_images/1031109922111586304/O73czF7V_normal.jpg" TargetMode="External" /><Relationship Id="rId100" Type="http://schemas.openxmlformats.org/officeDocument/2006/relationships/hyperlink" Target="http://pbs.twimg.com/profile_images/1031109922111586304/O73czF7V_normal.jpg" TargetMode="External" /><Relationship Id="rId101" Type="http://schemas.openxmlformats.org/officeDocument/2006/relationships/hyperlink" Target="http://pbs.twimg.com/profile_images/1031109922111586304/O73czF7V_normal.jpg" TargetMode="External" /><Relationship Id="rId102" Type="http://schemas.openxmlformats.org/officeDocument/2006/relationships/hyperlink" Target="http://pbs.twimg.com/profile_images/417606401926524929/cKpdnk6e_normal.jpeg" TargetMode="External" /><Relationship Id="rId103" Type="http://schemas.openxmlformats.org/officeDocument/2006/relationships/hyperlink" Target="http://pbs.twimg.com/profile_images/826048635410448384/yRhyr1iT_normal.jpg" TargetMode="External" /><Relationship Id="rId104" Type="http://schemas.openxmlformats.org/officeDocument/2006/relationships/hyperlink" Target="http://pbs.twimg.com/profile_images/1044606085477421057/HaU6fNUA_normal.jpg" TargetMode="External" /><Relationship Id="rId105" Type="http://schemas.openxmlformats.org/officeDocument/2006/relationships/hyperlink" Target="http://pbs.twimg.com/profile_images/1044606085477421057/HaU6fNUA_normal.jpg" TargetMode="External" /><Relationship Id="rId106" Type="http://schemas.openxmlformats.org/officeDocument/2006/relationships/hyperlink" Target="http://pbs.twimg.com/profile_images/580342938170839041/8V0EZhtk_normal.jpg" TargetMode="External" /><Relationship Id="rId107" Type="http://schemas.openxmlformats.org/officeDocument/2006/relationships/hyperlink" Target="http://pbs.twimg.com/profile_images/580342938170839041/8V0EZhtk_normal.jpg" TargetMode="External" /><Relationship Id="rId108" Type="http://schemas.openxmlformats.org/officeDocument/2006/relationships/hyperlink" Target="https://pbs.twimg.com/media/DzN6pELX4AEoNI0.jpg" TargetMode="External" /><Relationship Id="rId109" Type="http://schemas.openxmlformats.org/officeDocument/2006/relationships/hyperlink" Target="https://pbs.twimg.com/media/D1thONGWoAUbtXn.jpg" TargetMode="External" /><Relationship Id="rId110" Type="http://schemas.openxmlformats.org/officeDocument/2006/relationships/hyperlink" Target="http://pbs.twimg.com/profile_images/580342938170839041/8V0EZhtk_normal.jpg" TargetMode="External" /><Relationship Id="rId111" Type="http://schemas.openxmlformats.org/officeDocument/2006/relationships/hyperlink" Target="http://pbs.twimg.com/profile_images/580342938170839041/8V0EZhtk_normal.jpg" TargetMode="External" /><Relationship Id="rId112" Type="http://schemas.openxmlformats.org/officeDocument/2006/relationships/hyperlink" Target="https://pbs.twimg.com/media/D1IKbdJX0AIX4tu.jpg" TargetMode="External" /><Relationship Id="rId113" Type="http://schemas.openxmlformats.org/officeDocument/2006/relationships/hyperlink" Target="http://pbs.twimg.com/profile_images/580342938170839041/8V0EZhtk_normal.jpg" TargetMode="External" /><Relationship Id="rId114" Type="http://schemas.openxmlformats.org/officeDocument/2006/relationships/hyperlink" Target="http://pbs.twimg.com/profile_images/580342938170839041/8V0EZhtk_normal.jpg" TargetMode="External" /><Relationship Id="rId115" Type="http://schemas.openxmlformats.org/officeDocument/2006/relationships/hyperlink" Target="http://pbs.twimg.com/profile_images/580342938170839041/8V0EZhtk_normal.jpg" TargetMode="External" /><Relationship Id="rId116" Type="http://schemas.openxmlformats.org/officeDocument/2006/relationships/hyperlink" Target="http://pbs.twimg.com/profile_images/580342938170839041/8V0EZhtk_normal.jpg" TargetMode="External" /><Relationship Id="rId117" Type="http://schemas.openxmlformats.org/officeDocument/2006/relationships/hyperlink" Target="http://pbs.twimg.com/profile_images/580342938170839041/8V0EZhtk_normal.jpg" TargetMode="External" /><Relationship Id="rId118" Type="http://schemas.openxmlformats.org/officeDocument/2006/relationships/hyperlink" Target="http://pbs.twimg.com/profile_images/580342938170839041/8V0EZhtk_normal.jpg" TargetMode="External" /><Relationship Id="rId119" Type="http://schemas.openxmlformats.org/officeDocument/2006/relationships/hyperlink" Target="http://pbs.twimg.com/profile_images/580342938170839041/8V0EZhtk_normal.jpg" TargetMode="External" /><Relationship Id="rId120" Type="http://schemas.openxmlformats.org/officeDocument/2006/relationships/hyperlink" Target="http://pbs.twimg.com/profile_images/580342938170839041/8V0EZhtk_normal.jpg" TargetMode="External" /><Relationship Id="rId121" Type="http://schemas.openxmlformats.org/officeDocument/2006/relationships/hyperlink" Target="http://pbs.twimg.com/profile_images/580342938170839041/8V0EZhtk_normal.jpg" TargetMode="External" /><Relationship Id="rId122" Type="http://schemas.openxmlformats.org/officeDocument/2006/relationships/hyperlink" Target="http://pbs.twimg.com/profile_images/580342938170839041/8V0EZhtk_normal.jpg" TargetMode="External" /><Relationship Id="rId123" Type="http://schemas.openxmlformats.org/officeDocument/2006/relationships/hyperlink" Target="https://pbs.twimg.com/media/D1u22PwWwAEVUHl.jpg" TargetMode="External" /><Relationship Id="rId124" Type="http://schemas.openxmlformats.org/officeDocument/2006/relationships/hyperlink" Target="http://pbs.twimg.com/profile_images/975452847205699584/oCe-1cSj_normal.jpg" TargetMode="External" /><Relationship Id="rId125" Type="http://schemas.openxmlformats.org/officeDocument/2006/relationships/hyperlink" Target="http://pbs.twimg.com/profile_images/975452847205699584/oCe-1cSj_normal.jpg" TargetMode="External" /><Relationship Id="rId126" Type="http://schemas.openxmlformats.org/officeDocument/2006/relationships/hyperlink" Target="https://pbs.twimg.com/media/D1HpN7sV4AAKpWB.jpg" TargetMode="External" /><Relationship Id="rId127" Type="http://schemas.openxmlformats.org/officeDocument/2006/relationships/hyperlink" Target="http://pbs.twimg.com/profile_images/480088247561768960/fZRQLG9C_normal.jpeg" TargetMode="External" /><Relationship Id="rId128" Type="http://schemas.openxmlformats.org/officeDocument/2006/relationships/hyperlink" Target="http://pbs.twimg.com/profile_images/613044186477105152/h065c1YD_normal.jpg" TargetMode="External" /><Relationship Id="rId129" Type="http://schemas.openxmlformats.org/officeDocument/2006/relationships/hyperlink" Target="http://pbs.twimg.com/profile_images/613044186477105152/h065c1YD_normal.jpg" TargetMode="External" /><Relationship Id="rId130" Type="http://schemas.openxmlformats.org/officeDocument/2006/relationships/hyperlink" Target="http://pbs.twimg.com/profile_images/1043047398619140096/Ldc8B7Sp_normal.jpg" TargetMode="External" /><Relationship Id="rId131" Type="http://schemas.openxmlformats.org/officeDocument/2006/relationships/hyperlink" Target="http://pbs.twimg.com/profile_images/1043047398619140096/Ldc8B7Sp_normal.jpg" TargetMode="External" /><Relationship Id="rId132" Type="http://schemas.openxmlformats.org/officeDocument/2006/relationships/hyperlink" Target="https://pbs.twimg.com/media/DxQ0c3lW0AAO6H6.jpg" TargetMode="External" /><Relationship Id="rId133" Type="http://schemas.openxmlformats.org/officeDocument/2006/relationships/hyperlink" Target="https://pbs.twimg.com/media/DxQ0c3lW0AAO6H6.jpg" TargetMode="External" /><Relationship Id="rId134" Type="http://schemas.openxmlformats.org/officeDocument/2006/relationships/hyperlink" Target="http://pbs.twimg.com/profile_images/1095409886589079552/TbEaorem_normal.jpg" TargetMode="External" /><Relationship Id="rId135" Type="http://schemas.openxmlformats.org/officeDocument/2006/relationships/hyperlink" Target="http://pbs.twimg.com/profile_images/1095409886589079552/TbEaorem_normal.jpg" TargetMode="External" /><Relationship Id="rId136" Type="http://schemas.openxmlformats.org/officeDocument/2006/relationships/hyperlink" Target="https://pbs.twimg.com/media/D1pzYL0XQAAQ-LE.jpg" TargetMode="External" /><Relationship Id="rId137" Type="http://schemas.openxmlformats.org/officeDocument/2006/relationships/hyperlink" Target="http://pbs.twimg.com/profile_images/1640571216/klein_logo_normal.PNG" TargetMode="External" /><Relationship Id="rId138" Type="http://schemas.openxmlformats.org/officeDocument/2006/relationships/hyperlink" Target="http://pbs.twimg.com/profile_images/1640571216/klein_logo_normal.PNG" TargetMode="External" /><Relationship Id="rId139" Type="http://schemas.openxmlformats.org/officeDocument/2006/relationships/hyperlink" Target="https://pbs.twimg.com/media/DxsqiuKXgAIGJxf.jpg" TargetMode="External" /><Relationship Id="rId140" Type="http://schemas.openxmlformats.org/officeDocument/2006/relationships/hyperlink" Target="https://pbs.twimg.com/media/DyF2IGCWkAU9zDD.png" TargetMode="External" /><Relationship Id="rId141" Type="http://schemas.openxmlformats.org/officeDocument/2006/relationships/hyperlink" Target="https://pbs.twimg.com/media/DyQA2ArX4AABlnV.jpg" TargetMode="External" /><Relationship Id="rId142" Type="http://schemas.openxmlformats.org/officeDocument/2006/relationships/hyperlink" Target="https://pbs.twimg.com/media/DyokYpHWkAIpmuN.jpg" TargetMode="External" /><Relationship Id="rId143" Type="http://schemas.openxmlformats.org/officeDocument/2006/relationships/hyperlink" Target="https://pbs.twimg.com/media/Dy35KksWwAA8ex9.jpg" TargetMode="External" /><Relationship Id="rId144" Type="http://schemas.openxmlformats.org/officeDocument/2006/relationships/hyperlink" Target="http://pbs.twimg.com/profile_images/1640571216/klein_logo_normal.PNG" TargetMode="External" /><Relationship Id="rId145" Type="http://schemas.openxmlformats.org/officeDocument/2006/relationships/hyperlink" Target="https://pbs.twimg.com/media/D0Qz1sXWwAAoG8n.png" TargetMode="External" /><Relationship Id="rId146" Type="http://schemas.openxmlformats.org/officeDocument/2006/relationships/hyperlink" Target="http://pbs.twimg.com/profile_images/580342938170839041/8V0EZhtk_normal.jpg" TargetMode="External" /><Relationship Id="rId147" Type="http://schemas.openxmlformats.org/officeDocument/2006/relationships/hyperlink" Target="http://pbs.twimg.com/profile_images/580342938170839041/8V0EZhtk_normal.jpg" TargetMode="External" /><Relationship Id="rId148" Type="http://schemas.openxmlformats.org/officeDocument/2006/relationships/hyperlink" Target="http://pbs.twimg.com/profile_images/580342938170839041/8V0EZhtk_normal.jpg" TargetMode="External" /><Relationship Id="rId149" Type="http://schemas.openxmlformats.org/officeDocument/2006/relationships/hyperlink" Target="http://pbs.twimg.com/profile_images/580342938170839041/8V0EZhtk_normal.jpg" TargetMode="External" /><Relationship Id="rId150" Type="http://schemas.openxmlformats.org/officeDocument/2006/relationships/hyperlink" Target="http://pbs.twimg.com/profile_images/580342938170839041/8V0EZhtk_normal.jpg" TargetMode="External" /><Relationship Id="rId151" Type="http://schemas.openxmlformats.org/officeDocument/2006/relationships/hyperlink" Target="http://pbs.twimg.com/profile_images/580342938170839041/8V0EZhtk_normal.jpg" TargetMode="External" /><Relationship Id="rId152" Type="http://schemas.openxmlformats.org/officeDocument/2006/relationships/hyperlink" Target="http://pbs.twimg.com/profile_images/580342938170839041/8V0EZhtk_normal.jpg" TargetMode="External" /><Relationship Id="rId153" Type="http://schemas.openxmlformats.org/officeDocument/2006/relationships/hyperlink" Target="http://pbs.twimg.com/profile_images/580342938170839041/8V0EZhtk_normal.jpg" TargetMode="External" /><Relationship Id="rId154" Type="http://schemas.openxmlformats.org/officeDocument/2006/relationships/hyperlink" Target="http://pbs.twimg.com/profile_images/580342938170839041/8V0EZhtk_normal.jpg" TargetMode="External" /><Relationship Id="rId155" Type="http://schemas.openxmlformats.org/officeDocument/2006/relationships/hyperlink" Target="http://pbs.twimg.com/profile_images/1092491121056452615/oNxdVbGf_normal.jpg" TargetMode="External" /><Relationship Id="rId156" Type="http://schemas.openxmlformats.org/officeDocument/2006/relationships/hyperlink" Target="https://pbs.twimg.com/media/D1tgvvgW0AIhfRn.jpg" TargetMode="External" /><Relationship Id="rId157" Type="http://schemas.openxmlformats.org/officeDocument/2006/relationships/hyperlink" Target="http://pbs.twimg.com/profile_images/580342938170839041/8V0EZhtk_normal.jpg" TargetMode="External" /><Relationship Id="rId158" Type="http://schemas.openxmlformats.org/officeDocument/2006/relationships/hyperlink" Target="https://pbs.twimg.com/media/DxQ0c3lW0AAO6H6.jpg" TargetMode="External" /><Relationship Id="rId159" Type="http://schemas.openxmlformats.org/officeDocument/2006/relationships/hyperlink" Target="https://pbs.twimg.com/media/D1pzYL0XQAAQ-LE.jpg" TargetMode="External" /><Relationship Id="rId160" Type="http://schemas.openxmlformats.org/officeDocument/2006/relationships/hyperlink" Target="https://pbs.twimg.com/media/D1tgvvgW0AIhfRn.jpg" TargetMode="External" /><Relationship Id="rId161" Type="http://schemas.openxmlformats.org/officeDocument/2006/relationships/hyperlink" Target="http://pbs.twimg.com/profile_images/1092491121056452615/oNxdVbGf_normal.jpg" TargetMode="External" /><Relationship Id="rId162" Type="http://schemas.openxmlformats.org/officeDocument/2006/relationships/hyperlink" Target="http://pbs.twimg.com/profile_images/1092491121056452615/oNxdVbGf_normal.jpg" TargetMode="External" /><Relationship Id="rId163" Type="http://schemas.openxmlformats.org/officeDocument/2006/relationships/hyperlink" Target="https://pbs.twimg.com/media/D14vLq5WoAEnVqx.jpg" TargetMode="External" /><Relationship Id="rId164" Type="http://schemas.openxmlformats.org/officeDocument/2006/relationships/hyperlink" Target="https://pbs.twimg.com/media/D14vLq5WoAEnVqx.jpg" TargetMode="External" /><Relationship Id="rId165" Type="http://schemas.openxmlformats.org/officeDocument/2006/relationships/hyperlink" Target="https://pbs.twimg.com/media/D169IkbXcAAy9PC.jpg" TargetMode="External" /><Relationship Id="rId166" Type="http://schemas.openxmlformats.org/officeDocument/2006/relationships/hyperlink" Target="https://pbs.twimg.com/media/D169IkbXcAAy9PC.jpg" TargetMode="External" /><Relationship Id="rId167" Type="http://schemas.openxmlformats.org/officeDocument/2006/relationships/hyperlink" Target="http://pbs.twimg.com/profile_images/704957781951037440/_zzjNnqF_normal.jpg" TargetMode="External" /><Relationship Id="rId168" Type="http://schemas.openxmlformats.org/officeDocument/2006/relationships/hyperlink" Target="http://pbs.twimg.com/profile_images/704957781951037440/_zzjNnqF_normal.jpg" TargetMode="External" /><Relationship Id="rId169" Type="http://schemas.openxmlformats.org/officeDocument/2006/relationships/hyperlink" Target="http://pbs.twimg.com/profile_images/930124507075014656/unu07SwY_normal.jpg" TargetMode="External" /><Relationship Id="rId170" Type="http://schemas.openxmlformats.org/officeDocument/2006/relationships/hyperlink" Target="http://pbs.twimg.com/profile_images/930124507075014656/unu07SwY_normal.jpg" TargetMode="External" /><Relationship Id="rId171" Type="http://schemas.openxmlformats.org/officeDocument/2006/relationships/hyperlink" Target="https://pbs.twimg.com/media/D1jeLjuXgAAEhSY.jpg" TargetMode="External" /><Relationship Id="rId172" Type="http://schemas.openxmlformats.org/officeDocument/2006/relationships/hyperlink" Target="http://pbs.twimg.com/profile_images/704957781951037440/_zzjNnqF_normal.jpg" TargetMode="External" /><Relationship Id="rId173" Type="http://schemas.openxmlformats.org/officeDocument/2006/relationships/hyperlink" Target="https://pbs.twimg.com/media/D1o33EIWwAAHjHb.jpg" TargetMode="External" /><Relationship Id="rId174" Type="http://schemas.openxmlformats.org/officeDocument/2006/relationships/hyperlink" Target="https://pbs.twimg.com/media/D1x7LuiW0AAPC_0.jpg" TargetMode="External" /><Relationship Id="rId175" Type="http://schemas.openxmlformats.org/officeDocument/2006/relationships/hyperlink" Target="https://pbs.twimg.com/media/D12FurZW0AAeBHV.jpg" TargetMode="External" /><Relationship Id="rId176" Type="http://schemas.openxmlformats.org/officeDocument/2006/relationships/hyperlink" Target="https://pbs.twimg.com/media/D17w0t8X4AE8xJ-.jpg" TargetMode="External" /><Relationship Id="rId177" Type="http://schemas.openxmlformats.org/officeDocument/2006/relationships/hyperlink" Target="http://pbs.twimg.com/profile_images/704957781951037440/_zzjNnqF_normal.jpg" TargetMode="External" /><Relationship Id="rId178" Type="http://schemas.openxmlformats.org/officeDocument/2006/relationships/hyperlink" Target="http://pbs.twimg.com/profile_images/704957781951037440/_zzjNnqF_normal.jpg" TargetMode="External" /><Relationship Id="rId179" Type="http://schemas.openxmlformats.org/officeDocument/2006/relationships/hyperlink" Target="https://pbs.twimg.com/media/D1jeLjuXgAAEhSY.jpg" TargetMode="External" /><Relationship Id="rId180" Type="http://schemas.openxmlformats.org/officeDocument/2006/relationships/hyperlink" Target="http://pbs.twimg.com/profile_images/704957781951037440/_zzjNnqF_normal.jpg" TargetMode="External" /><Relationship Id="rId181" Type="http://schemas.openxmlformats.org/officeDocument/2006/relationships/hyperlink" Target="https://pbs.twimg.com/media/D1o33EIWwAAHjHb.jpg" TargetMode="External" /><Relationship Id="rId182" Type="http://schemas.openxmlformats.org/officeDocument/2006/relationships/hyperlink" Target="http://pbs.twimg.com/profile_images/704957781951037440/_zzjNnqF_normal.jpg" TargetMode="External" /><Relationship Id="rId183" Type="http://schemas.openxmlformats.org/officeDocument/2006/relationships/hyperlink" Target="https://pbs.twimg.com/media/D1x7LuiW0AAPC_0.jpg" TargetMode="External" /><Relationship Id="rId184" Type="http://schemas.openxmlformats.org/officeDocument/2006/relationships/hyperlink" Target="https://pbs.twimg.com/media/D12FurZW0AAeBHV.jpg" TargetMode="External" /><Relationship Id="rId185" Type="http://schemas.openxmlformats.org/officeDocument/2006/relationships/hyperlink" Target="https://pbs.twimg.com/media/D17w0t8X4AE8xJ-.jpg" TargetMode="External" /><Relationship Id="rId186" Type="http://schemas.openxmlformats.org/officeDocument/2006/relationships/hyperlink" Target="https://pbs.twimg.com/media/D1IKbdJX0AIX4tu.jpg" TargetMode="External" /><Relationship Id="rId187" Type="http://schemas.openxmlformats.org/officeDocument/2006/relationships/hyperlink" Target="http://pbs.twimg.com/profile_images/580342938170839041/8V0EZhtk_normal.jpg" TargetMode="External" /><Relationship Id="rId188" Type="http://schemas.openxmlformats.org/officeDocument/2006/relationships/hyperlink" Target="https://pbs.twimg.com/media/D1e0Un0WsAg1iBt.jpg" TargetMode="External" /><Relationship Id="rId189" Type="http://schemas.openxmlformats.org/officeDocument/2006/relationships/hyperlink" Target="http://pbs.twimg.com/profile_images/580342938170839041/8V0EZhtk_normal.jpg" TargetMode="External" /><Relationship Id="rId190" Type="http://schemas.openxmlformats.org/officeDocument/2006/relationships/hyperlink" Target="http://pbs.twimg.com/profile_images/580342938170839041/8V0EZhtk_normal.jpg" TargetMode="External" /><Relationship Id="rId191" Type="http://schemas.openxmlformats.org/officeDocument/2006/relationships/hyperlink" Target="http://pbs.twimg.com/profile_images/580342938170839041/8V0EZhtk_normal.jpg" TargetMode="External" /><Relationship Id="rId192" Type="http://schemas.openxmlformats.org/officeDocument/2006/relationships/hyperlink" Target="https://pbs.twimg.com/media/D1u22PwWwAEVUHl.jpg" TargetMode="External" /><Relationship Id="rId193" Type="http://schemas.openxmlformats.org/officeDocument/2006/relationships/hyperlink" Target="http://pbs.twimg.com/profile_images/580342938170839041/8V0EZhtk_normal.jpg" TargetMode="External" /><Relationship Id="rId194" Type="http://schemas.openxmlformats.org/officeDocument/2006/relationships/hyperlink" Target="http://pbs.twimg.com/profile_images/480088247561768960/fZRQLG9C_normal.jpeg" TargetMode="External" /><Relationship Id="rId195" Type="http://schemas.openxmlformats.org/officeDocument/2006/relationships/hyperlink" Target="https://pbs.twimg.com/media/D1HpN7sV4AAKpWB.jpg" TargetMode="External" /><Relationship Id="rId196" Type="http://schemas.openxmlformats.org/officeDocument/2006/relationships/hyperlink" Target="http://pbs.twimg.com/profile_images/480088247561768960/fZRQLG9C_normal.jpeg" TargetMode="External" /><Relationship Id="rId197" Type="http://schemas.openxmlformats.org/officeDocument/2006/relationships/hyperlink" Target="http://pbs.twimg.com/profile_images/1105726796392218624/o9pmcTR5_normal.png" TargetMode="External" /><Relationship Id="rId198" Type="http://schemas.openxmlformats.org/officeDocument/2006/relationships/hyperlink" Target="http://pbs.twimg.com/profile_images/1105726796392218624/o9pmcTR5_normal.png" TargetMode="External" /><Relationship Id="rId199" Type="http://schemas.openxmlformats.org/officeDocument/2006/relationships/hyperlink" Target="https://pbs.twimg.com/media/D1mxmPZWsAAyhY3.jpg" TargetMode="External" /><Relationship Id="rId200" Type="http://schemas.openxmlformats.org/officeDocument/2006/relationships/hyperlink" Target="http://pbs.twimg.com/profile_images/937612034438557696/RAe9Iv4l_normal.jpg" TargetMode="External" /><Relationship Id="rId201" Type="http://schemas.openxmlformats.org/officeDocument/2006/relationships/hyperlink" Target="http://pbs.twimg.com/profile_images/937612034438557696/RAe9Iv4l_normal.jpg" TargetMode="External" /><Relationship Id="rId202" Type="http://schemas.openxmlformats.org/officeDocument/2006/relationships/hyperlink" Target="https://pbs.twimg.com/media/D12PCUmXcAA6Gv-.jpg" TargetMode="External" /><Relationship Id="rId203" Type="http://schemas.openxmlformats.org/officeDocument/2006/relationships/hyperlink" Target="https://pbs.twimg.com/media/D2ANBSpXQAYGhkH.jpg" TargetMode="External" /><Relationship Id="rId204" Type="http://schemas.openxmlformats.org/officeDocument/2006/relationships/hyperlink" Target="http://pbs.twimg.com/profile_images/1046301062196600832/3FhsfZvt_normal.jpg" TargetMode="External" /><Relationship Id="rId205" Type="http://schemas.openxmlformats.org/officeDocument/2006/relationships/hyperlink" Target="http://pbs.twimg.com/profile_images/580342938170839041/8V0EZhtk_normal.jpg" TargetMode="External" /><Relationship Id="rId206" Type="http://schemas.openxmlformats.org/officeDocument/2006/relationships/hyperlink" Target="http://pbs.twimg.com/profile_images/580342938170839041/8V0EZhtk_normal.jpg" TargetMode="External" /><Relationship Id="rId207" Type="http://schemas.openxmlformats.org/officeDocument/2006/relationships/hyperlink" Target="http://pbs.twimg.com/profile_images/580342938170839041/8V0EZhtk_normal.jpg" TargetMode="External" /><Relationship Id="rId208" Type="http://schemas.openxmlformats.org/officeDocument/2006/relationships/hyperlink" Target="http://pbs.twimg.com/profile_images/580342938170839041/8V0EZhtk_normal.jpg" TargetMode="External" /><Relationship Id="rId209" Type="http://schemas.openxmlformats.org/officeDocument/2006/relationships/hyperlink" Target="http://pbs.twimg.com/profile_images/580342938170839041/8V0EZhtk_normal.jpg" TargetMode="External" /><Relationship Id="rId210" Type="http://schemas.openxmlformats.org/officeDocument/2006/relationships/hyperlink" Target="https://pbs.twimg.com/media/D1e0Un0WsAg1iBt.jpg" TargetMode="External" /><Relationship Id="rId211" Type="http://schemas.openxmlformats.org/officeDocument/2006/relationships/hyperlink" Target="http://pbs.twimg.com/profile_images/580342938170839041/8V0EZhtk_normal.jpg" TargetMode="External" /><Relationship Id="rId212" Type="http://schemas.openxmlformats.org/officeDocument/2006/relationships/hyperlink" Target="http://pbs.twimg.com/profile_images/580342938170839041/8V0EZhtk_normal.jpg" TargetMode="External" /><Relationship Id="rId213" Type="http://schemas.openxmlformats.org/officeDocument/2006/relationships/hyperlink" Target="http://pbs.twimg.com/profile_images/1105726796392218624/o9pmcTR5_normal.png" TargetMode="External" /><Relationship Id="rId214" Type="http://schemas.openxmlformats.org/officeDocument/2006/relationships/hyperlink" Target="http://pbs.twimg.com/profile_images/1105726796392218624/o9pmcTR5_normal.png" TargetMode="External" /><Relationship Id="rId215" Type="http://schemas.openxmlformats.org/officeDocument/2006/relationships/hyperlink" Target="http://pbs.twimg.com/profile_images/1105726796392218624/o9pmcTR5_normal.png" TargetMode="External" /><Relationship Id="rId216" Type="http://schemas.openxmlformats.org/officeDocument/2006/relationships/hyperlink" Target="https://pbs.twimg.com/media/D1mxmPZWsAAyhY3.jpg" TargetMode="External" /><Relationship Id="rId217" Type="http://schemas.openxmlformats.org/officeDocument/2006/relationships/hyperlink" Target="http://pbs.twimg.com/profile_images/1105726796392218624/o9pmcTR5_normal.png" TargetMode="External" /><Relationship Id="rId218" Type="http://schemas.openxmlformats.org/officeDocument/2006/relationships/hyperlink" Target="http://pbs.twimg.com/profile_images/1105726796392218624/o9pmcTR5_normal.png" TargetMode="External" /><Relationship Id="rId219" Type="http://schemas.openxmlformats.org/officeDocument/2006/relationships/hyperlink" Target="https://pbs.twimg.com/media/D12PCUmXcAA6Gv-.jpg" TargetMode="External" /><Relationship Id="rId220" Type="http://schemas.openxmlformats.org/officeDocument/2006/relationships/hyperlink" Target="https://pbs.twimg.com/media/D17a26qWsAAtRs0.jpg" TargetMode="External" /><Relationship Id="rId221" Type="http://schemas.openxmlformats.org/officeDocument/2006/relationships/hyperlink" Target="https://pbs.twimg.com/media/D2ANBSpXQAYGhkH.jpg" TargetMode="External" /><Relationship Id="rId222" Type="http://schemas.openxmlformats.org/officeDocument/2006/relationships/hyperlink" Target="http://pbs.twimg.com/profile_images/1046301062196600832/3FhsfZvt_normal.jpg" TargetMode="External" /><Relationship Id="rId223" Type="http://schemas.openxmlformats.org/officeDocument/2006/relationships/hyperlink" Target="http://pbs.twimg.com/profile_images/1046301062196600832/3FhsfZvt_normal.jpg" TargetMode="External" /><Relationship Id="rId224" Type="http://schemas.openxmlformats.org/officeDocument/2006/relationships/hyperlink" Target="https://twitter.com/#!/tatianavanr/status/1097222788790792193" TargetMode="External" /><Relationship Id="rId225" Type="http://schemas.openxmlformats.org/officeDocument/2006/relationships/hyperlink" Target="https://twitter.com/#!/larednetwerk/status/1095354706203983878" TargetMode="External" /><Relationship Id="rId226" Type="http://schemas.openxmlformats.org/officeDocument/2006/relationships/hyperlink" Target="https://twitter.com/#!/larednetwerk/status/1092725908887293952" TargetMode="External" /><Relationship Id="rId227" Type="http://schemas.openxmlformats.org/officeDocument/2006/relationships/hyperlink" Target="https://twitter.com/#!/larednetwerk/status/1093804286813843456" TargetMode="External" /><Relationship Id="rId228" Type="http://schemas.openxmlformats.org/officeDocument/2006/relationships/hyperlink" Target="https://twitter.com/#!/jellemarchand/status/1100102781543874560" TargetMode="External" /><Relationship Id="rId229" Type="http://schemas.openxmlformats.org/officeDocument/2006/relationships/hyperlink" Target="https://twitter.com/#!/rovanes/status/1100174849601867776" TargetMode="External" /><Relationship Id="rId230" Type="http://schemas.openxmlformats.org/officeDocument/2006/relationships/hyperlink" Target="https://twitter.com/#!/rwinw/status/1106509517691473921" TargetMode="External" /><Relationship Id="rId231" Type="http://schemas.openxmlformats.org/officeDocument/2006/relationships/hyperlink" Target="https://twitter.com/#!/rwinw/status/1106509517691473921" TargetMode="External" /><Relationship Id="rId232" Type="http://schemas.openxmlformats.org/officeDocument/2006/relationships/hyperlink" Target="https://twitter.com/#!/rwinw/status/1106509517691473921" TargetMode="External" /><Relationship Id="rId233" Type="http://schemas.openxmlformats.org/officeDocument/2006/relationships/hyperlink" Target="https://twitter.com/#!/vinales_info/status/1106569103714803712" TargetMode="External" /><Relationship Id="rId234" Type="http://schemas.openxmlformats.org/officeDocument/2006/relationships/hyperlink" Target="https://twitter.com/#!/dejonge_hans/status/1106571129479745536" TargetMode="External" /><Relationship Id="rId235" Type="http://schemas.openxmlformats.org/officeDocument/2006/relationships/hyperlink" Target="https://twitter.com/#!/martinvtuijl61/status/1106613511864680448" TargetMode="External" /><Relationship Id="rId236" Type="http://schemas.openxmlformats.org/officeDocument/2006/relationships/hyperlink" Target="https://twitter.com/#!/martinvtuijl61/status/1106613511864680448" TargetMode="External" /><Relationship Id="rId237" Type="http://schemas.openxmlformats.org/officeDocument/2006/relationships/hyperlink" Target="https://twitter.com/#!/miriamnotten/status/1090560719974739969" TargetMode="External" /><Relationship Id="rId238" Type="http://schemas.openxmlformats.org/officeDocument/2006/relationships/hyperlink" Target="https://twitter.com/#!/miriamnotten/status/1093945705595572226" TargetMode="External" /><Relationship Id="rId239" Type="http://schemas.openxmlformats.org/officeDocument/2006/relationships/hyperlink" Target="https://twitter.com/#!/larednetwerk/status/1095354706203983878" TargetMode="External" /><Relationship Id="rId240" Type="http://schemas.openxmlformats.org/officeDocument/2006/relationships/hyperlink" Target="https://twitter.com/#!/mariekeblok/status/1106585035778519041" TargetMode="External" /><Relationship Id="rId241" Type="http://schemas.openxmlformats.org/officeDocument/2006/relationships/hyperlink" Target="https://twitter.com/#!/miriamnotten/status/1095418925574246405" TargetMode="External" /><Relationship Id="rId242" Type="http://schemas.openxmlformats.org/officeDocument/2006/relationships/hyperlink" Target="https://twitter.com/#!/miriamnotten/status/1103951014779080704" TargetMode="External" /><Relationship Id="rId243" Type="http://schemas.openxmlformats.org/officeDocument/2006/relationships/hyperlink" Target="https://twitter.com/#!/miriamnotten/status/1103956351653421056" TargetMode="External" /><Relationship Id="rId244" Type="http://schemas.openxmlformats.org/officeDocument/2006/relationships/hyperlink" Target="https://twitter.com/#!/miriamnotten/status/1103975231788584962" TargetMode="External" /><Relationship Id="rId245" Type="http://schemas.openxmlformats.org/officeDocument/2006/relationships/hyperlink" Target="https://twitter.com/#!/miriamnotten/status/1103975231788584962" TargetMode="External" /><Relationship Id="rId246" Type="http://schemas.openxmlformats.org/officeDocument/2006/relationships/hyperlink" Target="https://twitter.com/#!/miriamnotten/status/1103975231788584962" TargetMode="External" /><Relationship Id="rId247" Type="http://schemas.openxmlformats.org/officeDocument/2006/relationships/hyperlink" Target="https://twitter.com/#!/miriamnotten/status/1103975231788584962" TargetMode="External" /><Relationship Id="rId248" Type="http://schemas.openxmlformats.org/officeDocument/2006/relationships/hyperlink" Target="https://twitter.com/#!/miriamnotten/status/1103975231788584962" TargetMode="External" /><Relationship Id="rId249" Type="http://schemas.openxmlformats.org/officeDocument/2006/relationships/hyperlink" Target="https://twitter.com/#!/miriamnotten/status/1103975231788584962" TargetMode="External" /><Relationship Id="rId250" Type="http://schemas.openxmlformats.org/officeDocument/2006/relationships/hyperlink" Target="https://twitter.com/#!/miriamnotten/status/1103975231788584962" TargetMode="External" /><Relationship Id="rId251" Type="http://schemas.openxmlformats.org/officeDocument/2006/relationships/hyperlink" Target="https://twitter.com/#!/miriamnotten/status/1103975231788584962" TargetMode="External" /><Relationship Id="rId252" Type="http://schemas.openxmlformats.org/officeDocument/2006/relationships/hyperlink" Target="https://twitter.com/#!/miriamnotten/status/1103975231788584962" TargetMode="External" /><Relationship Id="rId253" Type="http://schemas.openxmlformats.org/officeDocument/2006/relationships/hyperlink" Target="https://twitter.com/#!/miriamnotten/status/1103975231788584962" TargetMode="External" /><Relationship Id="rId254" Type="http://schemas.openxmlformats.org/officeDocument/2006/relationships/hyperlink" Target="https://twitter.com/#!/miriamnotten/status/1106679181381914624" TargetMode="External" /><Relationship Id="rId255" Type="http://schemas.openxmlformats.org/officeDocument/2006/relationships/hyperlink" Target="https://twitter.com/#!/kirstenrolink/status/1103942913510252544" TargetMode="External" /><Relationship Id="rId256" Type="http://schemas.openxmlformats.org/officeDocument/2006/relationships/hyperlink" Target="https://twitter.com/#!/kirstenrolink/status/1103942913510252544" TargetMode="External" /><Relationship Id="rId257" Type="http://schemas.openxmlformats.org/officeDocument/2006/relationships/hyperlink" Target="https://twitter.com/#!/nstroeker/status/1103919829013037059" TargetMode="External" /><Relationship Id="rId258" Type="http://schemas.openxmlformats.org/officeDocument/2006/relationships/hyperlink" Target="https://twitter.com/#!/nstroeker/status/1106846716056219648" TargetMode="External" /><Relationship Id="rId259" Type="http://schemas.openxmlformats.org/officeDocument/2006/relationships/hyperlink" Target="https://twitter.com/#!/yvonnevansark/status/1106853502666579969" TargetMode="External" /><Relationship Id="rId260" Type="http://schemas.openxmlformats.org/officeDocument/2006/relationships/hyperlink" Target="https://twitter.com/#!/yvonnevansark/status/1106853502666579969" TargetMode="External" /><Relationship Id="rId261" Type="http://schemas.openxmlformats.org/officeDocument/2006/relationships/hyperlink" Target="https://twitter.com/#!/annettedolle/status/1107183246507413505" TargetMode="External" /><Relationship Id="rId262" Type="http://schemas.openxmlformats.org/officeDocument/2006/relationships/hyperlink" Target="https://twitter.com/#!/annettedolle/status/1107183246507413505" TargetMode="External" /><Relationship Id="rId263" Type="http://schemas.openxmlformats.org/officeDocument/2006/relationships/hyperlink" Target="https://twitter.com/#!/reneeprins3112/status/1086551095822950401" TargetMode="External" /><Relationship Id="rId264" Type="http://schemas.openxmlformats.org/officeDocument/2006/relationships/hyperlink" Target="https://twitter.com/#!/reneeprins3112/status/1086551095822950401" TargetMode="External" /><Relationship Id="rId265" Type="http://schemas.openxmlformats.org/officeDocument/2006/relationships/hyperlink" Target="https://twitter.com/#!/manonvandersar/status/1106577488199778312" TargetMode="External" /><Relationship Id="rId266" Type="http://schemas.openxmlformats.org/officeDocument/2006/relationships/hyperlink" Target="https://twitter.com/#!/manonvandersar/status/1106577488199778312" TargetMode="External" /><Relationship Id="rId267" Type="http://schemas.openxmlformats.org/officeDocument/2006/relationships/hyperlink" Target="https://twitter.com/#!/reneeprins3112/status/1106323527660199937" TargetMode="External" /><Relationship Id="rId268" Type="http://schemas.openxmlformats.org/officeDocument/2006/relationships/hyperlink" Target="https://twitter.com/#!/larednetwerk/status/1084819397171179520" TargetMode="External" /><Relationship Id="rId269" Type="http://schemas.openxmlformats.org/officeDocument/2006/relationships/hyperlink" Target="https://twitter.com/#!/larednetwerk/status/1084819628549988352" TargetMode="External" /><Relationship Id="rId270" Type="http://schemas.openxmlformats.org/officeDocument/2006/relationships/hyperlink" Target="https://twitter.com/#!/larednetwerk/status/1088510512672006149" TargetMode="External" /><Relationship Id="rId271" Type="http://schemas.openxmlformats.org/officeDocument/2006/relationships/hyperlink" Target="https://twitter.com/#!/larednetwerk/status/1090282542069137411" TargetMode="External" /><Relationship Id="rId272" Type="http://schemas.openxmlformats.org/officeDocument/2006/relationships/hyperlink" Target="https://twitter.com/#!/larednetwerk/status/1090998098489499649" TargetMode="External" /><Relationship Id="rId273" Type="http://schemas.openxmlformats.org/officeDocument/2006/relationships/hyperlink" Target="https://twitter.com/#!/larednetwerk/status/1092725908887293952" TargetMode="External" /><Relationship Id="rId274" Type="http://schemas.openxmlformats.org/officeDocument/2006/relationships/hyperlink" Target="https://twitter.com/#!/larednetwerk/status/1093804286813843456" TargetMode="External" /><Relationship Id="rId275" Type="http://schemas.openxmlformats.org/officeDocument/2006/relationships/hyperlink" Target="https://twitter.com/#!/larednetwerk/status/1097516273502687233" TargetMode="External" /><Relationship Id="rId276" Type="http://schemas.openxmlformats.org/officeDocument/2006/relationships/hyperlink" Target="https://twitter.com/#!/larednetwerk/status/1100062388781486080" TargetMode="External" /><Relationship Id="rId277" Type="http://schemas.openxmlformats.org/officeDocument/2006/relationships/hyperlink" Target="https://twitter.com/#!/miriamnotten/status/1088512769014546433" TargetMode="External" /><Relationship Id="rId278" Type="http://schemas.openxmlformats.org/officeDocument/2006/relationships/hyperlink" Target="https://twitter.com/#!/miriamnotten/status/1090305071550734336" TargetMode="External" /><Relationship Id="rId279" Type="http://schemas.openxmlformats.org/officeDocument/2006/relationships/hyperlink" Target="https://twitter.com/#!/miriamnotten/status/1091035613724397569" TargetMode="External" /><Relationship Id="rId280" Type="http://schemas.openxmlformats.org/officeDocument/2006/relationships/hyperlink" Target="https://twitter.com/#!/miriamnotten/status/1092807965290172416" TargetMode="External" /><Relationship Id="rId281" Type="http://schemas.openxmlformats.org/officeDocument/2006/relationships/hyperlink" Target="https://twitter.com/#!/miriamnotten/status/1093945705595572226" TargetMode="External" /><Relationship Id="rId282" Type="http://schemas.openxmlformats.org/officeDocument/2006/relationships/hyperlink" Target="https://twitter.com/#!/miriamnotten/status/1095418925574246405" TargetMode="External" /><Relationship Id="rId283" Type="http://schemas.openxmlformats.org/officeDocument/2006/relationships/hyperlink" Target="https://twitter.com/#!/miriamnotten/status/1097555829266501632" TargetMode="External" /><Relationship Id="rId284" Type="http://schemas.openxmlformats.org/officeDocument/2006/relationships/hyperlink" Target="https://twitter.com/#!/miriamnotten/status/1100087384824258560" TargetMode="External" /><Relationship Id="rId285" Type="http://schemas.openxmlformats.org/officeDocument/2006/relationships/hyperlink" Target="https://twitter.com/#!/miriamnotten/status/1106678065747451904" TargetMode="External" /><Relationship Id="rId286" Type="http://schemas.openxmlformats.org/officeDocument/2006/relationships/hyperlink" Target="https://twitter.com/#!/reneeprins3112/status/1097565395752497152" TargetMode="External" /><Relationship Id="rId287" Type="http://schemas.openxmlformats.org/officeDocument/2006/relationships/hyperlink" Target="https://twitter.com/#!/reneeprins3112/status/1106584516636958721" TargetMode="External" /><Relationship Id="rId288" Type="http://schemas.openxmlformats.org/officeDocument/2006/relationships/hyperlink" Target="https://twitter.com/#!/miriamnotten/status/1106678065747451904" TargetMode="External" /><Relationship Id="rId289" Type="http://schemas.openxmlformats.org/officeDocument/2006/relationships/hyperlink" Target="https://twitter.com/#!/reneeprins3112/status/1086551095822950401" TargetMode="External" /><Relationship Id="rId290" Type="http://schemas.openxmlformats.org/officeDocument/2006/relationships/hyperlink" Target="https://twitter.com/#!/reneeprins3112/status/1106323527660199937" TargetMode="External" /><Relationship Id="rId291" Type="http://schemas.openxmlformats.org/officeDocument/2006/relationships/hyperlink" Target="https://twitter.com/#!/reneeprins3112/status/1106584516636958721" TargetMode="External" /><Relationship Id="rId292" Type="http://schemas.openxmlformats.org/officeDocument/2006/relationships/hyperlink" Target="https://twitter.com/#!/reneeprins3112/status/1106703977100595200" TargetMode="External" /><Relationship Id="rId293" Type="http://schemas.openxmlformats.org/officeDocument/2006/relationships/hyperlink" Target="https://twitter.com/#!/reneeprins3112/status/1106831943574974464" TargetMode="External" /><Relationship Id="rId294" Type="http://schemas.openxmlformats.org/officeDocument/2006/relationships/hyperlink" Target="https://twitter.com/#!/reneeprins3112/status/1107374475522334720" TargetMode="External" /><Relationship Id="rId295" Type="http://schemas.openxmlformats.org/officeDocument/2006/relationships/hyperlink" Target="https://twitter.com/#!/reneeprins3112/status/1107374475522334720" TargetMode="External" /><Relationship Id="rId296" Type="http://schemas.openxmlformats.org/officeDocument/2006/relationships/hyperlink" Target="https://twitter.com/#!/boukebo/status/1107530521444319232" TargetMode="External" /><Relationship Id="rId297" Type="http://schemas.openxmlformats.org/officeDocument/2006/relationships/hyperlink" Target="https://twitter.com/#!/boukebo/status/1107530521444319232" TargetMode="External" /><Relationship Id="rId298" Type="http://schemas.openxmlformats.org/officeDocument/2006/relationships/hyperlink" Target="https://twitter.com/#!/madelondejong/status/1097596192320643073" TargetMode="External" /><Relationship Id="rId299" Type="http://schemas.openxmlformats.org/officeDocument/2006/relationships/hyperlink" Target="https://twitter.com/#!/madelondejong/status/1097596192320643073" TargetMode="External" /><Relationship Id="rId300" Type="http://schemas.openxmlformats.org/officeDocument/2006/relationships/hyperlink" Target="https://twitter.com/#!/marius_mpoweru/status/1105880675150893056" TargetMode="External" /><Relationship Id="rId301" Type="http://schemas.openxmlformats.org/officeDocument/2006/relationships/hyperlink" Target="https://twitter.com/#!/marius_mpoweru/status/1105880675150893056" TargetMode="External" /><Relationship Id="rId302" Type="http://schemas.openxmlformats.org/officeDocument/2006/relationships/hyperlink" Target="https://twitter.com/#!/madelondejong/status/1105878025575546880" TargetMode="External" /><Relationship Id="rId303" Type="http://schemas.openxmlformats.org/officeDocument/2006/relationships/hyperlink" Target="https://twitter.com/#!/madelondejong/status/1105892952629538816" TargetMode="External" /><Relationship Id="rId304" Type="http://schemas.openxmlformats.org/officeDocument/2006/relationships/hyperlink" Target="https://twitter.com/#!/madelondejong/status/1106258091602046979" TargetMode="External" /><Relationship Id="rId305" Type="http://schemas.openxmlformats.org/officeDocument/2006/relationships/hyperlink" Target="https://twitter.com/#!/madelondejong/status/1106895062380802048" TargetMode="External" /><Relationship Id="rId306" Type="http://schemas.openxmlformats.org/officeDocument/2006/relationships/hyperlink" Target="https://twitter.com/#!/madelondejong/status/1107188133697867778" TargetMode="External" /><Relationship Id="rId307" Type="http://schemas.openxmlformats.org/officeDocument/2006/relationships/hyperlink" Target="https://twitter.com/#!/madelondejong/status/1107587373439901696" TargetMode="External" /><Relationship Id="rId308" Type="http://schemas.openxmlformats.org/officeDocument/2006/relationships/hyperlink" Target="https://twitter.com/#!/madelondejong/status/1097596192320643073" TargetMode="External" /><Relationship Id="rId309" Type="http://schemas.openxmlformats.org/officeDocument/2006/relationships/hyperlink" Target="https://twitter.com/#!/madelondejong/status/1105421166590734337" TargetMode="External" /><Relationship Id="rId310" Type="http://schemas.openxmlformats.org/officeDocument/2006/relationships/hyperlink" Target="https://twitter.com/#!/madelondejong/status/1105878025575546880" TargetMode="External" /><Relationship Id="rId311" Type="http://schemas.openxmlformats.org/officeDocument/2006/relationships/hyperlink" Target="https://twitter.com/#!/madelondejong/status/1105892952629538816" TargetMode="External" /><Relationship Id="rId312" Type="http://schemas.openxmlformats.org/officeDocument/2006/relationships/hyperlink" Target="https://twitter.com/#!/madelondejong/status/1106258091602046979" TargetMode="External" /><Relationship Id="rId313" Type="http://schemas.openxmlformats.org/officeDocument/2006/relationships/hyperlink" Target="https://twitter.com/#!/madelondejong/status/1106612966751944704" TargetMode="External" /><Relationship Id="rId314" Type="http://schemas.openxmlformats.org/officeDocument/2006/relationships/hyperlink" Target="https://twitter.com/#!/madelondejong/status/1106895062380802048" TargetMode="External" /><Relationship Id="rId315" Type="http://schemas.openxmlformats.org/officeDocument/2006/relationships/hyperlink" Target="https://twitter.com/#!/madelondejong/status/1107188133697867778" TargetMode="External" /><Relationship Id="rId316" Type="http://schemas.openxmlformats.org/officeDocument/2006/relationships/hyperlink" Target="https://twitter.com/#!/madelondejong/status/1107587373439901696" TargetMode="External" /><Relationship Id="rId317" Type="http://schemas.openxmlformats.org/officeDocument/2006/relationships/hyperlink" Target="https://twitter.com/#!/miriamnotten/status/1103956351653421056" TargetMode="External" /><Relationship Id="rId318" Type="http://schemas.openxmlformats.org/officeDocument/2006/relationships/hyperlink" Target="https://twitter.com/#!/miriamnotten/status/1105159683160109057" TargetMode="External" /><Relationship Id="rId319" Type="http://schemas.openxmlformats.org/officeDocument/2006/relationships/hyperlink" Target="https://twitter.com/#!/miriamnotten/status/1105550505349132299" TargetMode="External" /><Relationship Id="rId320" Type="http://schemas.openxmlformats.org/officeDocument/2006/relationships/hyperlink" Target="https://twitter.com/#!/miriamnotten/status/1105570072150659072" TargetMode="External" /><Relationship Id="rId321" Type="http://schemas.openxmlformats.org/officeDocument/2006/relationships/hyperlink" Target="https://twitter.com/#!/miriamnotten/status/1105891074923466753" TargetMode="External" /><Relationship Id="rId322" Type="http://schemas.openxmlformats.org/officeDocument/2006/relationships/hyperlink" Target="https://twitter.com/#!/miriamnotten/status/1106079424611520514" TargetMode="External" /><Relationship Id="rId323" Type="http://schemas.openxmlformats.org/officeDocument/2006/relationships/hyperlink" Target="https://twitter.com/#!/miriamnotten/status/1106679181381914624" TargetMode="External" /><Relationship Id="rId324" Type="http://schemas.openxmlformats.org/officeDocument/2006/relationships/hyperlink" Target="https://twitter.com/#!/miriamnotten/status/1106825196621705216" TargetMode="External" /><Relationship Id="rId325" Type="http://schemas.openxmlformats.org/officeDocument/2006/relationships/hyperlink" Target="https://twitter.com/#!/nstroeker/status/1089951475915202561" TargetMode="External" /><Relationship Id="rId326" Type="http://schemas.openxmlformats.org/officeDocument/2006/relationships/hyperlink" Target="https://twitter.com/#!/nstroeker/status/1103919829013037059" TargetMode="External" /><Relationship Id="rId327" Type="http://schemas.openxmlformats.org/officeDocument/2006/relationships/hyperlink" Target="https://twitter.com/#!/nstroeker/status/1106846716056219648" TargetMode="External" /><Relationship Id="rId328" Type="http://schemas.openxmlformats.org/officeDocument/2006/relationships/hyperlink" Target="https://twitter.com/#!/resourcerer/status/1105566188015419394" TargetMode="External" /><Relationship Id="rId329" Type="http://schemas.openxmlformats.org/officeDocument/2006/relationships/hyperlink" Target="https://twitter.com/#!/resourcerer/status/1105726344346796034" TargetMode="External" /><Relationship Id="rId330" Type="http://schemas.openxmlformats.org/officeDocument/2006/relationships/hyperlink" Target="https://twitter.com/#!/resourcerer/status/1106110465783013376" TargetMode="External" /><Relationship Id="rId331" Type="http://schemas.openxmlformats.org/officeDocument/2006/relationships/hyperlink" Target="https://twitter.com/#!/marcelvandriel/status/1107216751299710977" TargetMode="External" /><Relationship Id="rId332" Type="http://schemas.openxmlformats.org/officeDocument/2006/relationships/hyperlink" Target="https://twitter.com/#!/marcelvandriel/status/1107216751299710977" TargetMode="External" /><Relationship Id="rId333" Type="http://schemas.openxmlformats.org/officeDocument/2006/relationships/hyperlink" Target="https://twitter.com/#!/resourcerer/status/1107198371926818817" TargetMode="External" /><Relationship Id="rId334" Type="http://schemas.openxmlformats.org/officeDocument/2006/relationships/hyperlink" Target="https://twitter.com/#!/resourcerer/status/1107899862346092544" TargetMode="External" /><Relationship Id="rId335" Type="http://schemas.openxmlformats.org/officeDocument/2006/relationships/hyperlink" Target="https://twitter.com/#!/greald/status/1107949203278438400" TargetMode="External" /><Relationship Id="rId336" Type="http://schemas.openxmlformats.org/officeDocument/2006/relationships/hyperlink" Target="https://twitter.com/#!/miriamnotten/status/1088526440499433473" TargetMode="External" /><Relationship Id="rId337" Type="http://schemas.openxmlformats.org/officeDocument/2006/relationships/hyperlink" Target="https://twitter.com/#!/miriamnotten/status/1089918997397688320" TargetMode="External" /><Relationship Id="rId338" Type="http://schemas.openxmlformats.org/officeDocument/2006/relationships/hyperlink" Target="https://twitter.com/#!/miriamnotten/status/1090536619713662976" TargetMode="External" /><Relationship Id="rId339" Type="http://schemas.openxmlformats.org/officeDocument/2006/relationships/hyperlink" Target="https://twitter.com/#!/miriamnotten/status/1097078179267858432" TargetMode="External" /><Relationship Id="rId340" Type="http://schemas.openxmlformats.org/officeDocument/2006/relationships/hyperlink" Target="https://twitter.com/#!/miriamnotten/status/1100502061328805888" TargetMode="External" /><Relationship Id="rId341" Type="http://schemas.openxmlformats.org/officeDocument/2006/relationships/hyperlink" Target="https://twitter.com/#!/miriamnotten/status/1105550505349132299" TargetMode="External" /><Relationship Id="rId342" Type="http://schemas.openxmlformats.org/officeDocument/2006/relationships/hyperlink" Target="https://twitter.com/#!/miriamnotten/status/1105570072150659072" TargetMode="External" /><Relationship Id="rId343" Type="http://schemas.openxmlformats.org/officeDocument/2006/relationships/hyperlink" Target="https://twitter.com/#!/miriamnotten/status/1106511111778639873" TargetMode="External" /><Relationship Id="rId344" Type="http://schemas.openxmlformats.org/officeDocument/2006/relationships/hyperlink" Target="https://twitter.com/#!/resourcerer/status/1105566188015419394" TargetMode="External" /><Relationship Id="rId345" Type="http://schemas.openxmlformats.org/officeDocument/2006/relationships/hyperlink" Target="https://twitter.com/#!/resourcerer/status/1105726344346796034" TargetMode="External" /><Relationship Id="rId346" Type="http://schemas.openxmlformats.org/officeDocument/2006/relationships/hyperlink" Target="https://twitter.com/#!/resourcerer/status/1105797194190389250" TargetMode="External" /><Relationship Id="rId347" Type="http://schemas.openxmlformats.org/officeDocument/2006/relationships/hyperlink" Target="https://twitter.com/#!/resourcerer/status/1106110465783013376" TargetMode="External" /><Relationship Id="rId348" Type="http://schemas.openxmlformats.org/officeDocument/2006/relationships/hyperlink" Target="https://twitter.com/#!/resourcerer/status/1106487014898180096" TargetMode="External" /><Relationship Id="rId349" Type="http://schemas.openxmlformats.org/officeDocument/2006/relationships/hyperlink" Target="https://twitter.com/#!/resourcerer/status/1106823714719576066" TargetMode="External" /><Relationship Id="rId350" Type="http://schemas.openxmlformats.org/officeDocument/2006/relationships/hyperlink" Target="https://twitter.com/#!/resourcerer/status/1107198371926818817" TargetMode="External" /><Relationship Id="rId351" Type="http://schemas.openxmlformats.org/officeDocument/2006/relationships/hyperlink" Target="https://twitter.com/#!/resourcerer/status/1107563214429188096" TargetMode="External" /><Relationship Id="rId352" Type="http://schemas.openxmlformats.org/officeDocument/2006/relationships/hyperlink" Target="https://twitter.com/#!/resourcerer/status/1107899862346092544" TargetMode="External" /><Relationship Id="rId353" Type="http://schemas.openxmlformats.org/officeDocument/2006/relationships/hyperlink" Target="https://twitter.com/#!/greald/status/1107949203278438400" TargetMode="External" /><Relationship Id="rId354" Type="http://schemas.openxmlformats.org/officeDocument/2006/relationships/hyperlink" Target="https://twitter.com/#!/greald/status/1107949203278438400" TargetMode="External" /><Relationship Id="rId355" Type="http://schemas.openxmlformats.org/officeDocument/2006/relationships/hyperlink" Target="https://api.twitter.com/1.1/geo/id/894c8c60d80227e7.json" TargetMode="External" /><Relationship Id="rId356" Type="http://schemas.openxmlformats.org/officeDocument/2006/relationships/hyperlink" Target="https://api.twitter.com/1.1/geo/id/894c8c60d80227e7.json" TargetMode="External" /><Relationship Id="rId357" Type="http://schemas.openxmlformats.org/officeDocument/2006/relationships/hyperlink" Target="https://api.twitter.com/1.1/geo/id/894c8c60d80227e7.json" TargetMode="External" /><Relationship Id="rId358" Type="http://schemas.openxmlformats.org/officeDocument/2006/relationships/hyperlink" Target="https://api.twitter.com/1.1/geo/id/cf302a6a5afefaaa.json" TargetMode="External" /><Relationship Id="rId359" Type="http://schemas.openxmlformats.org/officeDocument/2006/relationships/comments" Target="../comments1.xml" /><Relationship Id="rId360" Type="http://schemas.openxmlformats.org/officeDocument/2006/relationships/vmlDrawing" Target="../drawings/vmlDrawing1.vml" /><Relationship Id="rId361" Type="http://schemas.openxmlformats.org/officeDocument/2006/relationships/table" Target="../tables/table1.xml" /><Relationship Id="rId3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innervida.nl/" TargetMode="External" /><Relationship Id="rId2" Type="http://schemas.openxmlformats.org/officeDocument/2006/relationships/hyperlink" Target="http://www.lared.nl/" TargetMode="External" /><Relationship Id="rId3" Type="http://schemas.openxmlformats.org/officeDocument/2006/relationships/hyperlink" Target="http://t.co/1CWMbKHqQJ" TargetMode="External" /><Relationship Id="rId4" Type="http://schemas.openxmlformats.org/officeDocument/2006/relationships/hyperlink" Target="https://delft.business/" TargetMode="External" /><Relationship Id="rId5" Type="http://schemas.openxmlformats.org/officeDocument/2006/relationships/hyperlink" Target="http://www.jorissaneutelings.nl/" TargetMode="External" /><Relationship Id="rId6" Type="http://schemas.openxmlformats.org/officeDocument/2006/relationships/hyperlink" Target="https://t.co/ICvom0Xxva" TargetMode="External" /><Relationship Id="rId7" Type="http://schemas.openxmlformats.org/officeDocument/2006/relationships/hyperlink" Target="https://t.co/I7oMCKYiHa" TargetMode="External" /><Relationship Id="rId8" Type="http://schemas.openxmlformats.org/officeDocument/2006/relationships/hyperlink" Target="https://t.co/GXSndpgrhE" TargetMode="External" /><Relationship Id="rId9" Type="http://schemas.openxmlformats.org/officeDocument/2006/relationships/hyperlink" Target="https://t.co/zzGyjMALiO" TargetMode="External" /><Relationship Id="rId10" Type="http://schemas.openxmlformats.org/officeDocument/2006/relationships/hyperlink" Target="https://t.co/7W3CTXtUGS" TargetMode="External" /><Relationship Id="rId11" Type="http://schemas.openxmlformats.org/officeDocument/2006/relationships/hyperlink" Target="https://t.co/pxZUX2icFp" TargetMode="External" /><Relationship Id="rId12" Type="http://schemas.openxmlformats.org/officeDocument/2006/relationships/hyperlink" Target="http://t.co/FLeHy5DD0K" TargetMode="External" /><Relationship Id="rId13" Type="http://schemas.openxmlformats.org/officeDocument/2006/relationships/hyperlink" Target="http://www.kleurkracht.nl/" TargetMode="External" /><Relationship Id="rId14" Type="http://schemas.openxmlformats.org/officeDocument/2006/relationships/hyperlink" Target="https://t.co/agFa0BnZHg" TargetMode="External" /><Relationship Id="rId15" Type="http://schemas.openxmlformats.org/officeDocument/2006/relationships/hyperlink" Target="http://t.co/d4rE86GIgQ" TargetMode="External" /><Relationship Id="rId16" Type="http://schemas.openxmlformats.org/officeDocument/2006/relationships/hyperlink" Target="http://t.co/kh4vi8uS1H" TargetMode="External" /><Relationship Id="rId17" Type="http://schemas.openxmlformats.org/officeDocument/2006/relationships/hyperlink" Target="http://www.volkerwessels.com/" TargetMode="External" /><Relationship Id="rId18" Type="http://schemas.openxmlformats.org/officeDocument/2006/relationships/hyperlink" Target="http://t.co/wNlvDYIO4y" TargetMode="External" /><Relationship Id="rId19" Type="http://schemas.openxmlformats.org/officeDocument/2006/relationships/hyperlink" Target="http://t.co/ghB2XzwfkS" TargetMode="External" /><Relationship Id="rId20" Type="http://schemas.openxmlformats.org/officeDocument/2006/relationships/hyperlink" Target="http://www.heijmans.nl/" TargetMode="External" /><Relationship Id="rId21" Type="http://schemas.openxmlformats.org/officeDocument/2006/relationships/hyperlink" Target="https://t.co/cE0JDv6Spq" TargetMode="External" /><Relationship Id="rId22" Type="http://schemas.openxmlformats.org/officeDocument/2006/relationships/hyperlink" Target="https://t.co/NuhnZZAtVt" TargetMode="External" /><Relationship Id="rId23" Type="http://schemas.openxmlformats.org/officeDocument/2006/relationships/hyperlink" Target="https://t.co/lImESvoZW9" TargetMode="External" /><Relationship Id="rId24" Type="http://schemas.openxmlformats.org/officeDocument/2006/relationships/hyperlink" Target="https://www.rijksoverheid.nl/regering/bewindspersonen/ingrid-van-engelshoven" TargetMode="External" /><Relationship Id="rId25" Type="http://schemas.openxmlformats.org/officeDocument/2006/relationships/hyperlink" Target="http://t.co/6QcPxcCjrg" TargetMode="External" /><Relationship Id="rId26" Type="http://schemas.openxmlformats.org/officeDocument/2006/relationships/hyperlink" Target="http://www.tweedekamer.nl/" TargetMode="External" /><Relationship Id="rId27" Type="http://schemas.openxmlformats.org/officeDocument/2006/relationships/hyperlink" Target="http://www.youngworks.nl/" TargetMode="External" /><Relationship Id="rId28" Type="http://schemas.openxmlformats.org/officeDocument/2006/relationships/hyperlink" Target="https://t.co/A17rY2y5AN" TargetMode="External" /><Relationship Id="rId29" Type="http://schemas.openxmlformats.org/officeDocument/2006/relationships/hyperlink" Target="https://t.co/P8zJULCR4J" TargetMode="External" /><Relationship Id="rId30" Type="http://schemas.openxmlformats.org/officeDocument/2006/relationships/hyperlink" Target="http://t.co/2nBSPK8Leh" TargetMode="External" /><Relationship Id="rId31" Type="http://schemas.openxmlformats.org/officeDocument/2006/relationships/hyperlink" Target="https://t.co/ox1Tq5qc62" TargetMode="External" /><Relationship Id="rId32" Type="http://schemas.openxmlformats.org/officeDocument/2006/relationships/hyperlink" Target="https://t.co/EyY3563KDd" TargetMode="External" /><Relationship Id="rId33" Type="http://schemas.openxmlformats.org/officeDocument/2006/relationships/hyperlink" Target="http://www.huubbellemakers.nl/" TargetMode="External" /><Relationship Id="rId34" Type="http://schemas.openxmlformats.org/officeDocument/2006/relationships/hyperlink" Target="http://www.facebook.com/magikevenietstegenjeaanhouden" TargetMode="External" /><Relationship Id="rId35" Type="http://schemas.openxmlformats.org/officeDocument/2006/relationships/hyperlink" Target="https://t.co/Jw3PtZfMFb" TargetMode="External" /><Relationship Id="rId36" Type="http://schemas.openxmlformats.org/officeDocument/2006/relationships/hyperlink" Target="https://t.co/JBwpvfIGDi" TargetMode="External" /><Relationship Id="rId37" Type="http://schemas.openxmlformats.org/officeDocument/2006/relationships/hyperlink" Target="http://www.janbeuving.nl/" TargetMode="External" /><Relationship Id="rId38" Type="http://schemas.openxmlformats.org/officeDocument/2006/relationships/hyperlink" Target="https://t.co/qIFE967XGB" TargetMode="External" /><Relationship Id="rId39" Type="http://schemas.openxmlformats.org/officeDocument/2006/relationships/hyperlink" Target="http://mdbraber.com/" TargetMode="External" /><Relationship Id="rId40" Type="http://schemas.openxmlformats.org/officeDocument/2006/relationships/hyperlink" Target="http://greald.blogspot.com/" TargetMode="External" /><Relationship Id="rId41" Type="http://schemas.openxmlformats.org/officeDocument/2006/relationships/hyperlink" Target="https://t.co/dZgsZRT92N" TargetMode="External" /><Relationship Id="rId42" Type="http://schemas.openxmlformats.org/officeDocument/2006/relationships/hyperlink" Target="https://pbs.twimg.com/profile_banners/191054408/1379170606" TargetMode="External" /><Relationship Id="rId43" Type="http://schemas.openxmlformats.org/officeDocument/2006/relationships/hyperlink" Target="https://pbs.twimg.com/profile_banners/24717699/1427199968" TargetMode="External" /><Relationship Id="rId44" Type="http://schemas.openxmlformats.org/officeDocument/2006/relationships/hyperlink" Target="https://pbs.twimg.com/profile_banners/783050650858979328/1484659632" TargetMode="External" /><Relationship Id="rId45" Type="http://schemas.openxmlformats.org/officeDocument/2006/relationships/hyperlink" Target="https://pbs.twimg.com/profile_banners/176396948/1452783430" TargetMode="External" /><Relationship Id="rId46" Type="http://schemas.openxmlformats.org/officeDocument/2006/relationships/hyperlink" Target="https://pbs.twimg.com/profile_banners/58478256/1551354491" TargetMode="External" /><Relationship Id="rId47" Type="http://schemas.openxmlformats.org/officeDocument/2006/relationships/hyperlink" Target="https://pbs.twimg.com/profile_banners/36378618/1421277525" TargetMode="External" /><Relationship Id="rId48" Type="http://schemas.openxmlformats.org/officeDocument/2006/relationships/hyperlink" Target="https://pbs.twimg.com/profile_banners/22689095/1426795022" TargetMode="External" /><Relationship Id="rId49" Type="http://schemas.openxmlformats.org/officeDocument/2006/relationships/hyperlink" Target="https://pbs.twimg.com/profile_banners/237272061/1534671062" TargetMode="External" /><Relationship Id="rId50" Type="http://schemas.openxmlformats.org/officeDocument/2006/relationships/hyperlink" Target="https://pbs.twimg.com/profile_banners/816203/1547153586" TargetMode="External" /><Relationship Id="rId51" Type="http://schemas.openxmlformats.org/officeDocument/2006/relationships/hyperlink" Target="https://pbs.twimg.com/profile_banners/2268666481/1388400529" TargetMode="External" /><Relationship Id="rId52" Type="http://schemas.openxmlformats.org/officeDocument/2006/relationships/hyperlink" Target="https://pbs.twimg.com/profile_banners/169048208/1538045204" TargetMode="External" /><Relationship Id="rId53" Type="http://schemas.openxmlformats.org/officeDocument/2006/relationships/hyperlink" Target="https://pbs.twimg.com/profile_banners/197546933/1550087571" TargetMode="External" /><Relationship Id="rId54" Type="http://schemas.openxmlformats.org/officeDocument/2006/relationships/hyperlink" Target="https://pbs.twimg.com/profile_banners/113871728/1436433595" TargetMode="External" /><Relationship Id="rId55" Type="http://schemas.openxmlformats.org/officeDocument/2006/relationships/hyperlink" Target="https://pbs.twimg.com/profile_banners/184743475/1355238657" TargetMode="External" /><Relationship Id="rId56" Type="http://schemas.openxmlformats.org/officeDocument/2006/relationships/hyperlink" Target="https://pbs.twimg.com/profile_banners/1943632532/1517311529" TargetMode="External" /><Relationship Id="rId57" Type="http://schemas.openxmlformats.org/officeDocument/2006/relationships/hyperlink" Target="https://pbs.twimg.com/profile_banners/162297845/1507226902" TargetMode="External" /><Relationship Id="rId58" Type="http://schemas.openxmlformats.org/officeDocument/2006/relationships/hyperlink" Target="https://pbs.twimg.com/profile_banners/163813047/1405408435" TargetMode="External" /><Relationship Id="rId59" Type="http://schemas.openxmlformats.org/officeDocument/2006/relationships/hyperlink" Target="https://pbs.twimg.com/profile_banners/1224678606/1361969116" TargetMode="External" /><Relationship Id="rId60" Type="http://schemas.openxmlformats.org/officeDocument/2006/relationships/hyperlink" Target="https://pbs.twimg.com/profile_banners/78558117/1421765683" TargetMode="External" /><Relationship Id="rId61" Type="http://schemas.openxmlformats.org/officeDocument/2006/relationships/hyperlink" Target="https://pbs.twimg.com/profile_banners/117729329/1517839759" TargetMode="External" /><Relationship Id="rId62" Type="http://schemas.openxmlformats.org/officeDocument/2006/relationships/hyperlink" Target="https://pbs.twimg.com/profile_banners/125621231/1548679083" TargetMode="External" /><Relationship Id="rId63" Type="http://schemas.openxmlformats.org/officeDocument/2006/relationships/hyperlink" Target="https://pbs.twimg.com/profile_banners/67273400/1513076545" TargetMode="External" /><Relationship Id="rId64" Type="http://schemas.openxmlformats.org/officeDocument/2006/relationships/hyperlink" Target="https://pbs.twimg.com/profile_banners/114419780/1537281617" TargetMode="External" /><Relationship Id="rId65" Type="http://schemas.openxmlformats.org/officeDocument/2006/relationships/hyperlink" Target="https://pbs.twimg.com/profile_banners/38919625/1524573955" TargetMode="External" /><Relationship Id="rId66" Type="http://schemas.openxmlformats.org/officeDocument/2006/relationships/hyperlink" Target="https://pbs.twimg.com/profile_banners/3092345957/1465809294" TargetMode="External" /><Relationship Id="rId67" Type="http://schemas.openxmlformats.org/officeDocument/2006/relationships/hyperlink" Target="https://pbs.twimg.com/profile_banners/118805931/1521401057" TargetMode="External" /><Relationship Id="rId68" Type="http://schemas.openxmlformats.org/officeDocument/2006/relationships/hyperlink" Target="https://pbs.twimg.com/profile_banners/46739044/1551643457" TargetMode="External" /><Relationship Id="rId69" Type="http://schemas.openxmlformats.org/officeDocument/2006/relationships/hyperlink" Target="https://pbs.twimg.com/profile_banners/50768208/1465471437" TargetMode="External" /><Relationship Id="rId70" Type="http://schemas.openxmlformats.org/officeDocument/2006/relationships/hyperlink" Target="https://pbs.twimg.com/profile_banners/180500683/1410030472" TargetMode="External" /><Relationship Id="rId71" Type="http://schemas.openxmlformats.org/officeDocument/2006/relationships/hyperlink" Target="https://pbs.twimg.com/profile_banners/132839929/1411488147" TargetMode="External" /><Relationship Id="rId72" Type="http://schemas.openxmlformats.org/officeDocument/2006/relationships/hyperlink" Target="https://pbs.twimg.com/profile_banners/713134922739884032/1460795347" TargetMode="External" /><Relationship Id="rId73" Type="http://schemas.openxmlformats.org/officeDocument/2006/relationships/hyperlink" Target="https://pbs.twimg.com/profile_banners/14775454/1550001000" TargetMode="External" /><Relationship Id="rId74" Type="http://schemas.openxmlformats.org/officeDocument/2006/relationships/hyperlink" Target="https://pbs.twimg.com/profile_banners/16822936/1435699209" TargetMode="External" /><Relationship Id="rId75" Type="http://schemas.openxmlformats.org/officeDocument/2006/relationships/hyperlink" Target="https://pbs.twimg.com/profile_banners/398695026/1539766414" TargetMode="External" /><Relationship Id="rId76" Type="http://schemas.openxmlformats.org/officeDocument/2006/relationships/hyperlink" Target="https://pbs.twimg.com/profile_banners/117756189/1440535891" TargetMode="External" /><Relationship Id="rId77" Type="http://schemas.openxmlformats.org/officeDocument/2006/relationships/hyperlink" Target="https://pbs.twimg.com/profile_banners/46668785/1434453704" TargetMode="External" /><Relationship Id="rId78" Type="http://schemas.openxmlformats.org/officeDocument/2006/relationships/hyperlink" Target="https://pbs.twimg.com/profile_banners/114139516/1548270816" TargetMode="External" /><Relationship Id="rId79" Type="http://schemas.openxmlformats.org/officeDocument/2006/relationships/hyperlink" Target="https://pbs.twimg.com/profile_banners/17509195/1507970828" TargetMode="External" /><Relationship Id="rId80" Type="http://schemas.openxmlformats.org/officeDocument/2006/relationships/hyperlink" Target="https://pbs.twimg.com/profile_banners/9938952/1486983393" TargetMode="External" /><Relationship Id="rId81" Type="http://schemas.openxmlformats.org/officeDocument/2006/relationships/hyperlink" Target="https://pbs.twimg.com/profile_banners/6102622/1533807697" TargetMode="External" /><Relationship Id="rId82" Type="http://schemas.openxmlformats.org/officeDocument/2006/relationships/hyperlink" Target="https://pbs.twimg.com/profile_banners/5776422/1398283171" TargetMode="External" /><Relationship Id="rId83" Type="http://schemas.openxmlformats.org/officeDocument/2006/relationships/hyperlink" Target="http://abs.twimg.com/images/themes/theme3/bg.gif" TargetMode="External" /><Relationship Id="rId84" Type="http://schemas.openxmlformats.org/officeDocument/2006/relationships/hyperlink" Target="http://abs.twimg.com/images/themes/theme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pbs.twimg.com/profile_background_images/148789350/screen-capture-9.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9/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2/bg.gif" TargetMode="External" /><Relationship Id="rId91" Type="http://schemas.openxmlformats.org/officeDocument/2006/relationships/hyperlink" Target="http://abs.twimg.com/images/themes/theme6/bg.gif" TargetMode="External" /><Relationship Id="rId92" Type="http://schemas.openxmlformats.org/officeDocument/2006/relationships/hyperlink" Target="http://abs.twimg.com/images/themes/theme2/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4/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pbs.twimg.com/profile_background_images/85289727/twilk_background_4ba7d9d27af8a.jpg" TargetMode="External" /><Relationship Id="rId104" Type="http://schemas.openxmlformats.org/officeDocument/2006/relationships/hyperlink" Target="http://pbs.twimg.com/profile_background_images/801657535/785b816023daf7e807359602cd316ebf.jpe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5/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6/bg.gif" TargetMode="External" /><Relationship Id="rId117" Type="http://schemas.openxmlformats.org/officeDocument/2006/relationships/hyperlink" Target="http://abs.twimg.com/images/themes/theme11/bg.gif" TargetMode="External" /><Relationship Id="rId118" Type="http://schemas.openxmlformats.org/officeDocument/2006/relationships/hyperlink" Target="http://abs.twimg.com/images/themes/theme12/bg.gif" TargetMode="External" /><Relationship Id="rId119" Type="http://schemas.openxmlformats.org/officeDocument/2006/relationships/hyperlink" Target="http://pbs.twimg.com/profile_background_images/378800000163775381/i546Xvco.jpeg" TargetMode="External" /><Relationship Id="rId120" Type="http://schemas.openxmlformats.org/officeDocument/2006/relationships/hyperlink" Target="http://abs.twimg.com/images/themes/theme13/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2/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pbs.twimg.com/profile_images/745275060601126912/RsDgTRww_normal.jpg" TargetMode="External" /><Relationship Id="rId134" Type="http://schemas.openxmlformats.org/officeDocument/2006/relationships/hyperlink" Target="http://pbs.twimg.com/profile_images/580342938170839041/8V0EZhtk_normal.jpg" TargetMode="External" /><Relationship Id="rId135" Type="http://schemas.openxmlformats.org/officeDocument/2006/relationships/hyperlink" Target="http://pbs.twimg.com/profile_images/1640571216/klein_logo_normal.PNG" TargetMode="External" /><Relationship Id="rId136" Type="http://schemas.openxmlformats.org/officeDocument/2006/relationships/hyperlink" Target="http://pbs.twimg.com/profile_images/821347584015040513/LDtuOMUL_normal.jpg" TargetMode="External" /><Relationship Id="rId137" Type="http://schemas.openxmlformats.org/officeDocument/2006/relationships/hyperlink" Target="http://pbs.twimg.com/profile_images/744584387157757952/wsIEuKFd_normal.jpg" TargetMode="External" /><Relationship Id="rId138" Type="http://schemas.openxmlformats.org/officeDocument/2006/relationships/hyperlink" Target="http://pbs.twimg.com/profile_images/807241583724756993/5EN19dKI_normal.jpg" TargetMode="External" /><Relationship Id="rId139" Type="http://schemas.openxmlformats.org/officeDocument/2006/relationships/hyperlink" Target="http://pbs.twimg.com/profile_images/1102331293294100480/3jQRH2X4_normal.jpg" TargetMode="External" /><Relationship Id="rId140" Type="http://schemas.openxmlformats.org/officeDocument/2006/relationships/hyperlink" Target="http://pbs.twimg.com/profile_images/96744347/Ronald_Foto_web_normal.jpg" TargetMode="External" /><Relationship Id="rId141" Type="http://schemas.openxmlformats.org/officeDocument/2006/relationships/hyperlink" Target="http://pbs.twimg.com/profile_images/1031109922111586304/O73czF7V_normal.jpg" TargetMode="External" /><Relationship Id="rId142" Type="http://schemas.openxmlformats.org/officeDocument/2006/relationships/hyperlink" Target="http://pbs.twimg.com/profile_images/1009515918618189826/q3HWxJuD_normal.jpg" TargetMode="External" /><Relationship Id="rId143" Type="http://schemas.openxmlformats.org/officeDocument/2006/relationships/hyperlink" Target="http://pbs.twimg.com/profile_images/1105726796392218624/o9pmcTR5_normal.png" TargetMode="External" /><Relationship Id="rId144" Type="http://schemas.openxmlformats.org/officeDocument/2006/relationships/hyperlink" Target="http://pbs.twimg.com/profile_images/417606401926524929/cKpdnk6e_normal.jpeg" TargetMode="External" /><Relationship Id="rId145" Type="http://schemas.openxmlformats.org/officeDocument/2006/relationships/hyperlink" Target="http://pbs.twimg.com/profile_images/826048635410448384/yRhyr1iT_normal.jpg" TargetMode="External" /><Relationship Id="rId146" Type="http://schemas.openxmlformats.org/officeDocument/2006/relationships/hyperlink" Target="http://pbs.twimg.com/profile_images/1044606085477421057/HaU6fNUA_normal.jpg" TargetMode="External" /><Relationship Id="rId147" Type="http://schemas.openxmlformats.org/officeDocument/2006/relationships/hyperlink" Target="http://pbs.twimg.com/profile_images/704957781951037440/_zzjNnqF_normal.jpg" TargetMode="External" /><Relationship Id="rId148" Type="http://schemas.openxmlformats.org/officeDocument/2006/relationships/hyperlink" Target="http://pbs.twimg.com/profile_images/517632930059800577/VIevoHIR_normal.png" TargetMode="External" /><Relationship Id="rId149" Type="http://schemas.openxmlformats.org/officeDocument/2006/relationships/hyperlink" Target="http://pbs.twimg.com/profile_images/1136064689/image_normal.jpg" TargetMode="External" /><Relationship Id="rId150" Type="http://schemas.openxmlformats.org/officeDocument/2006/relationships/hyperlink" Target="http://pbs.twimg.com/profile_images/1435003086/20110314-142624-LOIC_normal.jpg" TargetMode="External" /><Relationship Id="rId151" Type="http://schemas.openxmlformats.org/officeDocument/2006/relationships/hyperlink" Target="http://pbs.twimg.com/profile_images/1067955084170977280/HtCtmqoM_normal.jpg" TargetMode="External" /><Relationship Id="rId152" Type="http://schemas.openxmlformats.org/officeDocument/2006/relationships/hyperlink" Target="http://pbs.twimg.com/profile_images/827935639110819841/i4rVeMi0_normal.jpg" TargetMode="External" /><Relationship Id="rId153" Type="http://schemas.openxmlformats.org/officeDocument/2006/relationships/hyperlink" Target="http://pbs.twimg.com/profile_images/648466806156296192/uJG9IOrM_normal.jpg" TargetMode="External" /><Relationship Id="rId154" Type="http://schemas.openxmlformats.org/officeDocument/2006/relationships/hyperlink" Target="http://pbs.twimg.com/profile_images/663727467274727428/cHZi9f9n_normal.jpg" TargetMode="External" /><Relationship Id="rId155" Type="http://schemas.openxmlformats.org/officeDocument/2006/relationships/hyperlink" Target="http://pbs.twimg.com/profile_images/3314631266/e4471b21ce2b54ded0b9e2f115017936_normal.jpeg" TargetMode="External" /><Relationship Id="rId156" Type="http://schemas.openxmlformats.org/officeDocument/2006/relationships/hyperlink" Target="http://pbs.twimg.com/profile_images/423769097289990144/w_JLj3rY_normal.jpe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623570412274737152/A4UeTRU__normal.png" TargetMode="External" /><Relationship Id="rId159" Type="http://schemas.openxmlformats.org/officeDocument/2006/relationships/hyperlink" Target="http://pbs.twimg.com/profile_images/480972312057896962/uNPLmWZg_normal.jpeg" TargetMode="External" /><Relationship Id="rId160" Type="http://schemas.openxmlformats.org/officeDocument/2006/relationships/hyperlink" Target="http://pbs.twimg.com/profile_images/827055594523725824/7nD8q9yq_normal.jpg" TargetMode="External" /><Relationship Id="rId161" Type="http://schemas.openxmlformats.org/officeDocument/2006/relationships/hyperlink" Target="http://pbs.twimg.com/profile_images/1042060305046663169/PSRNbJZi_normal.jpg" TargetMode="External" /><Relationship Id="rId162" Type="http://schemas.openxmlformats.org/officeDocument/2006/relationships/hyperlink" Target="http://pbs.twimg.com/profile_images/988760864378388488/pZLBefP8_normal.jpg" TargetMode="External" /><Relationship Id="rId163" Type="http://schemas.openxmlformats.org/officeDocument/2006/relationships/hyperlink" Target="http://pbs.twimg.com/profile_images/577421551630319616/Tfa13WHv_normal.jpeg" TargetMode="External" /><Relationship Id="rId164" Type="http://schemas.openxmlformats.org/officeDocument/2006/relationships/hyperlink" Target="http://pbs.twimg.com/profile_images/975452847205699584/oCe-1cSj_normal.jpg" TargetMode="External" /><Relationship Id="rId165" Type="http://schemas.openxmlformats.org/officeDocument/2006/relationships/hyperlink" Target="http://pbs.twimg.com/profile_images/480088247561768960/fZRQLG9C_normal.jpeg" TargetMode="External" /><Relationship Id="rId166" Type="http://schemas.openxmlformats.org/officeDocument/2006/relationships/hyperlink" Target="http://pbs.twimg.com/profile_images/1007294638288523267/5Spi1oVa_normal.jpg" TargetMode="External" /><Relationship Id="rId167" Type="http://schemas.openxmlformats.org/officeDocument/2006/relationships/hyperlink" Target="http://pbs.twimg.com/profile_images/613044186477105152/h065c1YD_normal.jpg" TargetMode="External" /><Relationship Id="rId168" Type="http://schemas.openxmlformats.org/officeDocument/2006/relationships/hyperlink" Target="http://pbs.twimg.com/profile_images/1092491121056452615/oNxdVbGf_normal.jpg" TargetMode="External" /><Relationship Id="rId169" Type="http://schemas.openxmlformats.org/officeDocument/2006/relationships/hyperlink" Target="http://pbs.twimg.com/profile_images/1043047398619140096/Ldc8B7Sp_normal.jpg" TargetMode="External" /><Relationship Id="rId170" Type="http://schemas.openxmlformats.org/officeDocument/2006/relationships/hyperlink" Target="http://pbs.twimg.com/profile_images/420304370643636224/A4WyHRjL_normal.jpeg" TargetMode="External" /><Relationship Id="rId171" Type="http://schemas.openxmlformats.org/officeDocument/2006/relationships/hyperlink" Target="http://pbs.twimg.com/profile_images/875072021356523520/T35lm9hF_normal.jpg" TargetMode="External" /><Relationship Id="rId172" Type="http://schemas.openxmlformats.org/officeDocument/2006/relationships/hyperlink" Target="http://pbs.twimg.com/profile_images/1095409886589079552/TbEaorem_normal.jpg" TargetMode="External" /><Relationship Id="rId173" Type="http://schemas.openxmlformats.org/officeDocument/2006/relationships/hyperlink" Target="http://pbs.twimg.com/profile_images/507125444735295488/ELyRZTQP_normal.jpeg" TargetMode="External" /><Relationship Id="rId174" Type="http://schemas.openxmlformats.org/officeDocument/2006/relationships/hyperlink" Target="http://pbs.twimg.com/profile_images/1081979830881652736/dJX-hvHz_normal.jpg" TargetMode="External" /><Relationship Id="rId175" Type="http://schemas.openxmlformats.org/officeDocument/2006/relationships/hyperlink" Target="http://pbs.twimg.com/profile_images/1053947330343383040/wALoNkD4_normal.jpg" TargetMode="External" /><Relationship Id="rId176" Type="http://schemas.openxmlformats.org/officeDocument/2006/relationships/hyperlink" Target="http://pbs.twimg.com/profile_images/930124507075014656/unu07SwY_normal.jpg" TargetMode="External" /><Relationship Id="rId177" Type="http://schemas.openxmlformats.org/officeDocument/2006/relationships/hyperlink" Target="http://pbs.twimg.com/profile_images/260068715/021verkleind_normal.jpg" TargetMode="External" /><Relationship Id="rId178" Type="http://schemas.openxmlformats.org/officeDocument/2006/relationships/hyperlink" Target="http://pbs.twimg.com/profile_images/953652852718800897/6N0SBtzs_normal.jpg" TargetMode="External" /><Relationship Id="rId179" Type="http://schemas.openxmlformats.org/officeDocument/2006/relationships/hyperlink" Target="http://pbs.twimg.com/profile_images/2108523318/janbeuving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937612034438557696/RAe9Iv4l_normal.jpg" TargetMode="External" /><Relationship Id="rId182" Type="http://schemas.openxmlformats.org/officeDocument/2006/relationships/hyperlink" Target="http://pbs.twimg.com/profile_images/831100581322293249/_TZFF-1S_normal.jpg" TargetMode="External" /><Relationship Id="rId183" Type="http://schemas.openxmlformats.org/officeDocument/2006/relationships/hyperlink" Target="http://pbs.twimg.com/profile_images/1046301062196600832/3FhsfZvt_normal.jpg" TargetMode="External" /><Relationship Id="rId184" Type="http://schemas.openxmlformats.org/officeDocument/2006/relationships/hyperlink" Target="http://pbs.twimg.com/profile_images/1023508521181224960/AwyxCU6w_normal.jpg" TargetMode="External" /><Relationship Id="rId185" Type="http://schemas.openxmlformats.org/officeDocument/2006/relationships/hyperlink" Target="https://twitter.com/tatianavanr" TargetMode="External" /><Relationship Id="rId186" Type="http://schemas.openxmlformats.org/officeDocument/2006/relationships/hyperlink" Target="https://twitter.com/miriamnotten" TargetMode="External" /><Relationship Id="rId187" Type="http://schemas.openxmlformats.org/officeDocument/2006/relationships/hyperlink" Target="https://twitter.com/larednetwerk" TargetMode="External" /><Relationship Id="rId188" Type="http://schemas.openxmlformats.org/officeDocument/2006/relationships/hyperlink" Target="https://twitter.com/delft_business" TargetMode="External" /><Relationship Id="rId189" Type="http://schemas.openxmlformats.org/officeDocument/2006/relationships/hyperlink" Target="https://twitter.com/jorissaneut" TargetMode="External" /><Relationship Id="rId190" Type="http://schemas.openxmlformats.org/officeDocument/2006/relationships/hyperlink" Target="https://twitter.com/unileiden" TargetMode="External" /><Relationship Id="rId191" Type="http://schemas.openxmlformats.org/officeDocument/2006/relationships/hyperlink" Target="https://twitter.com/jellemarchand" TargetMode="External" /><Relationship Id="rId192" Type="http://schemas.openxmlformats.org/officeDocument/2006/relationships/hyperlink" Target="https://twitter.com/rovanes" TargetMode="External" /><Relationship Id="rId193" Type="http://schemas.openxmlformats.org/officeDocument/2006/relationships/hyperlink" Target="https://twitter.com/rwinw" TargetMode="External" /><Relationship Id="rId194" Type="http://schemas.openxmlformats.org/officeDocument/2006/relationships/hyperlink" Target="https://twitter.com/frankmeeuwsen" TargetMode="External" /><Relationship Id="rId195" Type="http://schemas.openxmlformats.org/officeDocument/2006/relationships/hyperlink" Target="https://twitter.com/resourcerer" TargetMode="External" /><Relationship Id="rId196" Type="http://schemas.openxmlformats.org/officeDocument/2006/relationships/hyperlink" Target="https://twitter.com/vinales_info" TargetMode="External" /><Relationship Id="rId197" Type="http://schemas.openxmlformats.org/officeDocument/2006/relationships/hyperlink" Target="https://twitter.com/dejonge_hans" TargetMode="External" /><Relationship Id="rId198" Type="http://schemas.openxmlformats.org/officeDocument/2006/relationships/hyperlink" Target="https://twitter.com/martinvtuijl61" TargetMode="External" /><Relationship Id="rId199" Type="http://schemas.openxmlformats.org/officeDocument/2006/relationships/hyperlink" Target="https://twitter.com/madelondejong" TargetMode="External" /><Relationship Id="rId200" Type="http://schemas.openxmlformats.org/officeDocument/2006/relationships/hyperlink" Target="https://twitter.com/stadsradiodelft" TargetMode="External" /><Relationship Id="rId201" Type="http://schemas.openxmlformats.org/officeDocument/2006/relationships/hyperlink" Target="https://twitter.com/miriamno" TargetMode="External" /><Relationship Id="rId202" Type="http://schemas.openxmlformats.org/officeDocument/2006/relationships/hyperlink" Target="https://twitter.com/mariekeblok" TargetMode="External" /><Relationship Id="rId203" Type="http://schemas.openxmlformats.org/officeDocument/2006/relationships/hyperlink" Target="https://twitter.com/samfriedmansoc" TargetMode="External" /><Relationship Id="rId204" Type="http://schemas.openxmlformats.org/officeDocument/2006/relationships/hyperlink" Target="https://twitter.com/ptubaro" TargetMode="External" /><Relationship Id="rId205" Type="http://schemas.openxmlformats.org/officeDocument/2006/relationships/hyperlink" Target="https://twitter.com/mourikholding" TargetMode="External" /><Relationship Id="rId206" Type="http://schemas.openxmlformats.org/officeDocument/2006/relationships/hyperlink" Target="https://twitter.com/volkerwessels" TargetMode="External" /><Relationship Id="rId207" Type="http://schemas.openxmlformats.org/officeDocument/2006/relationships/hyperlink" Target="https://twitter.com/royalvopak" TargetMode="External" /><Relationship Id="rId208" Type="http://schemas.openxmlformats.org/officeDocument/2006/relationships/hyperlink" Target="https://twitter.com/boskalisnl" TargetMode="External" /><Relationship Id="rId209" Type="http://schemas.openxmlformats.org/officeDocument/2006/relationships/hyperlink" Target="https://twitter.com/tbiholdings" TargetMode="External" /><Relationship Id="rId210" Type="http://schemas.openxmlformats.org/officeDocument/2006/relationships/hyperlink" Target="https://twitter.com/heijmansnl" TargetMode="External" /><Relationship Id="rId211" Type="http://schemas.openxmlformats.org/officeDocument/2006/relationships/hyperlink" Target="https://twitter.com/royalihc" TargetMode="External" /><Relationship Id="rId212" Type="http://schemas.openxmlformats.org/officeDocument/2006/relationships/hyperlink" Target="https://twitter.com/enecogroep" TargetMode="External" /><Relationship Id="rId213" Type="http://schemas.openxmlformats.org/officeDocument/2006/relationships/hyperlink" Target="https://twitter.com/duravermeer" TargetMode="External" /><Relationship Id="rId214" Type="http://schemas.openxmlformats.org/officeDocument/2006/relationships/hyperlink" Target="https://twitter.com/ivanengelshoven" TargetMode="External" /><Relationship Id="rId215" Type="http://schemas.openxmlformats.org/officeDocument/2006/relationships/hyperlink" Target="https://twitter.com/hetvierdebrein" TargetMode="External" /><Relationship Id="rId216" Type="http://schemas.openxmlformats.org/officeDocument/2006/relationships/hyperlink" Target="https://twitter.com/kirstenrolink" TargetMode="External" /><Relationship Id="rId217" Type="http://schemas.openxmlformats.org/officeDocument/2006/relationships/hyperlink" Target="https://twitter.com/nstroeker" TargetMode="External" /><Relationship Id="rId218" Type="http://schemas.openxmlformats.org/officeDocument/2006/relationships/hyperlink" Target="https://twitter.com/bas_vollebregt" TargetMode="External" /><Relationship Id="rId219" Type="http://schemas.openxmlformats.org/officeDocument/2006/relationships/hyperlink" Target="https://twitter.com/yvonnevansark" TargetMode="External" /><Relationship Id="rId220" Type="http://schemas.openxmlformats.org/officeDocument/2006/relationships/hyperlink" Target="https://twitter.com/reneeprins3112" TargetMode="External" /><Relationship Id="rId221" Type="http://schemas.openxmlformats.org/officeDocument/2006/relationships/hyperlink" Target="https://twitter.com/annettedolle" TargetMode="External" /><Relationship Id="rId222" Type="http://schemas.openxmlformats.org/officeDocument/2006/relationships/hyperlink" Target="https://twitter.com/dvanmourik" TargetMode="External" /><Relationship Id="rId223" Type="http://schemas.openxmlformats.org/officeDocument/2006/relationships/hyperlink" Target="https://twitter.com/esther_klaster" TargetMode="External" /><Relationship Id="rId224" Type="http://schemas.openxmlformats.org/officeDocument/2006/relationships/hyperlink" Target="https://twitter.com/manonvandersar" TargetMode="External" /><Relationship Id="rId225" Type="http://schemas.openxmlformats.org/officeDocument/2006/relationships/hyperlink" Target="https://twitter.com/boukebo" TargetMode="External" /><Relationship Id="rId226" Type="http://schemas.openxmlformats.org/officeDocument/2006/relationships/hyperlink" Target="https://twitter.com/huubbellemakers" TargetMode="External" /><Relationship Id="rId227" Type="http://schemas.openxmlformats.org/officeDocument/2006/relationships/hyperlink" Target="https://twitter.com/japked" TargetMode="External" /><Relationship Id="rId228" Type="http://schemas.openxmlformats.org/officeDocument/2006/relationships/hyperlink" Target="https://twitter.com/marius_mpoweru" TargetMode="External" /><Relationship Id="rId229" Type="http://schemas.openxmlformats.org/officeDocument/2006/relationships/hyperlink" Target="https://twitter.com/mariskahulsewe" TargetMode="External" /><Relationship Id="rId230" Type="http://schemas.openxmlformats.org/officeDocument/2006/relationships/hyperlink" Target="https://twitter.com/serenascholte" TargetMode="External" /><Relationship Id="rId231" Type="http://schemas.openxmlformats.org/officeDocument/2006/relationships/hyperlink" Target="https://twitter.com/janbeuving" TargetMode="External" /><Relationship Id="rId232" Type="http://schemas.openxmlformats.org/officeDocument/2006/relationships/hyperlink" Target="https://twitter.com/marcelgrgansey" TargetMode="External" /><Relationship Id="rId233" Type="http://schemas.openxmlformats.org/officeDocument/2006/relationships/hyperlink" Target="https://twitter.com/marcelvandriel" TargetMode="External" /><Relationship Id="rId234" Type="http://schemas.openxmlformats.org/officeDocument/2006/relationships/hyperlink" Target="https://twitter.com/mdbraber" TargetMode="External" /><Relationship Id="rId235" Type="http://schemas.openxmlformats.org/officeDocument/2006/relationships/hyperlink" Target="https://twitter.com/greald" TargetMode="External" /><Relationship Id="rId236" Type="http://schemas.openxmlformats.org/officeDocument/2006/relationships/hyperlink" Target="https://twitter.com/puur" TargetMode="External" /><Relationship Id="rId237" Type="http://schemas.openxmlformats.org/officeDocument/2006/relationships/comments" Target="../comments2.xml" /><Relationship Id="rId238" Type="http://schemas.openxmlformats.org/officeDocument/2006/relationships/vmlDrawing" Target="../drawings/vmlDrawing2.vml" /><Relationship Id="rId239" Type="http://schemas.openxmlformats.org/officeDocument/2006/relationships/table" Target="../tables/table2.xml" /><Relationship Id="rId240" Type="http://schemas.openxmlformats.org/officeDocument/2006/relationships/drawing" Target="../drawings/drawing1.xml" /><Relationship Id="rId2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lared.nl/2018/09/netwerkend-werken-kun-je-leren-op-opmerkelijk-gezond-100-sardinie/" TargetMode="External" /><Relationship Id="rId2" Type="http://schemas.openxmlformats.org/officeDocument/2006/relationships/hyperlink" Target="https://twitter.com/i/web/status/1097596192320643073" TargetMode="External" /><Relationship Id="rId3" Type="http://schemas.openxmlformats.org/officeDocument/2006/relationships/hyperlink" Target="https://twitter.com/i/web/status/1106831943574974464" TargetMode="External" /><Relationship Id="rId4" Type="http://schemas.openxmlformats.org/officeDocument/2006/relationships/hyperlink" Target="https://twitter.com/MiriamNotten/status/1089918997397688320" TargetMode="External" /><Relationship Id="rId5" Type="http://schemas.openxmlformats.org/officeDocument/2006/relationships/hyperlink" Target="https://twitter.com/i/web/status/1106825196621705216" TargetMode="External" /><Relationship Id="rId6" Type="http://schemas.openxmlformats.org/officeDocument/2006/relationships/hyperlink" Target="https://twitter.com/i/web/status/1106079424611520514" TargetMode="External" /><Relationship Id="rId7" Type="http://schemas.openxmlformats.org/officeDocument/2006/relationships/hyperlink" Target="https://twitter.com/i/web/status/1105891074923466753" TargetMode="External" /><Relationship Id="rId8" Type="http://schemas.openxmlformats.org/officeDocument/2006/relationships/hyperlink" Target="https://twitter.com/i/web/status/1105159683160109057" TargetMode="External" /><Relationship Id="rId9" Type="http://schemas.openxmlformats.org/officeDocument/2006/relationships/hyperlink" Target="https://twitter.com/LaRedNetwerk/status/1103968654327193605" TargetMode="External" /><Relationship Id="rId10" Type="http://schemas.openxmlformats.org/officeDocument/2006/relationships/hyperlink" Target="https://twitter.com/Daniel_Laurison/status/1085925946903924738" TargetMode="External" /><Relationship Id="rId11" Type="http://schemas.openxmlformats.org/officeDocument/2006/relationships/hyperlink" Target="https://lnkd.in/d_ZdpSy" TargetMode="External" /><Relationship Id="rId12" Type="http://schemas.openxmlformats.org/officeDocument/2006/relationships/hyperlink" Target="https://lnkd.in/dwnZrfX" TargetMode="External" /><Relationship Id="rId13" Type="http://schemas.openxmlformats.org/officeDocument/2006/relationships/hyperlink" Target="https://lnkd.in/d5ccRwK" TargetMode="External" /><Relationship Id="rId14" Type="http://schemas.openxmlformats.org/officeDocument/2006/relationships/hyperlink" Target="https://lnkd.in/d9tY2_u" TargetMode="External" /><Relationship Id="rId15" Type="http://schemas.openxmlformats.org/officeDocument/2006/relationships/hyperlink" Target="https://lnkd.in/dX7bwAM" TargetMode="External" /><Relationship Id="rId16" Type="http://schemas.openxmlformats.org/officeDocument/2006/relationships/hyperlink" Target="https://lnkd.in/dyesE6G" TargetMode="External" /><Relationship Id="rId17" Type="http://schemas.openxmlformats.org/officeDocument/2006/relationships/hyperlink" Target="https://twitter.com/LaRedNetwerk/status/1106487457887997952" TargetMode="External" /><Relationship Id="rId18" Type="http://schemas.openxmlformats.org/officeDocument/2006/relationships/hyperlink" Target="https://www.linkedin.com/feed/update/urn:li:activity:6496302246232367104/" TargetMode="External" /><Relationship Id="rId19" Type="http://schemas.openxmlformats.org/officeDocument/2006/relationships/hyperlink" Target="https://twitter.com/Daniel_Laurison/status/1085925946903924738" TargetMode="External" /><Relationship Id="rId20" Type="http://schemas.openxmlformats.org/officeDocument/2006/relationships/hyperlink" Target="https://twitter.com/LaRedNetwerk/status/1103968654327193605" TargetMode="External" /><Relationship Id="rId21" Type="http://schemas.openxmlformats.org/officeDocument/2006/relationships/hyperlink" Target="https://twitter.com/i/web/status/1105421166590734337" TargetMode="External" /><Relationship Id="rId22" Type="http://schemas.openxmlformats.org/officeDocument/2006/relationships/hyperlink" Target="https://twitter.com/i/web/status/1106612966751944704" TargetMode="External" /><Relationship Id="rId23" Type="http://schemas.openxmlformats.org/officeDocument/2006/relationships/hyperlink" Target="https://twitter.com/i/web/status/1097596192320643073" TargetMode="External" /><Relationship Id="rId24" Type="http://schemas.openxmlformats.org/officeDocument/2006/relationships/hyperlink" Target="https://twitter.com/i/web/status/1105797194190389250" TargetMode="External" /><Relationship Id="rId25" Type="http://schemas.openxmlformats.org/officeDocument/2006/relationships/hyperlink" Target="https://twitter.com/i/web/status/1106487014898180096" TargetMode="External" /><Relationship Id="rId26" Type="http://schemas.openxmlformats.org/officeDocument/2006/relationships/hyperlink" Target="https://twitter.com/i/web/status/1106823714719576066" TargetMode="External" /><Relationship Id="rId27" Type="http://schemas.openxmlformats.org/officeDocument/2006/relationships/hyperlink" Target="https://www.lared.nl/2018/09/netwerkend-werken-kun-je-leren-op-opmerkelijk-gezond-100-sardinie/" TargetMode="External" /><Relationship Id="rId28" Type="http://schemas.openxmlformats.org/officeDocument/2006/relationships/hyperlink" Target="https://lnkd.in/d868Dxm" TargetMode="External" /><Relationship Id="rId29" Type="http://schemas.openxmlformats.org/officeDocument/2006/relationships/hyperlink" Target="https://twitter.com/i/web/status/1084819397171179520" TargetMode="External" /><Relationship Id="rId30" Type="http://schemas.openxmlformats.org/officeDocument/2006/relationships/hyperlink" Target="https://twitter.com/i/web/status/1084819628549988352" TargetMode="External" /><Relationship Id="rId31" Type="http://schemas.openxmlformats.org/officeDocument/2006/relationships/hyperlink" Target="https://www.lared.nl/2019/01/netwerken-en-netwerkbijeenkomsten-wanneer-hoe-en-waarom/?platform=hootsuite" TargetMode="External" /><Relationship Id="rId32" Type="http://schemas.openxmlformats.org/officeDocument/2006/relationships/hyperlink" Target="https://twitter.com/i/web/status/1097516273502687233" TargetMode="External" /><Relationship Id="rId33" Type="http://schemas.openxmlformats.org/officeDocument/2006/relationships/hyperlink" Target="https://www.lared.nl/" TargetMode="External" /><Relationship Id="rId34" Type="http://schemas.openxmlformats.org/officeDocument/2006/relationships/hyperlink" Target="https://www.b-elle.nl/interviews/succesverhalen/toegang-tot-8-miljard-mensen-in-je-netwerk" TargetMode="External" /><Relationship Id="rId35" Type="http://schemas.openxmlformats.org/officeDocument/2006/relationships/hyperlink" Target="https://www.lared.nl/2019/02/miriam-notten-docent-public-affairs-programma-aan-ul/" TargetMode="External" /><Relationship Id="rId36" Type="http://schemas.openxmlformats.org/officeDocument/2006/relationships/hyperlink" Target="https://twitter.com/i/web/status/1106831943574974464" TargetMode="External" /><Relationship Id="rId37" Type="http://schemas.openxmlformats.org/officeDocument/2006/relationships/hyperlink" Target="https://twitter.com/MiriamNotten/status/1089918997397688320" TargetMode="External" /><Relationship Id="rId38" Type="http://schemas.openxmlformats.org/officeDocument/2006/relationships/hyperlink" Target="https://twitter.com/miriamnotten/status/1106511111778639873"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1068</v>
      </c>
      <c r="BB2" s="13" t="s">
        <v>1084</v>
      </c>
      <c r="BC2" s="13" t="s">
        <v>1085</v>
      </c>
      <c r="BD2" s="118" t="s">
        <v>1514</v>
      </c>
      <c r="BE2" s="118" t="s">
        <v>1515</v>
      </c>
      <c r="BF2" s="118" t="s">
        <v>1516</v>
      </c>
      <c r="BG2" s="118" t="s">
        <v>1517</v>
      </c>
      <c r="BH2" s="118" t="s">
        <v>1518</v>
      </c>
      <c r="BI2" s="118" t="s">
        <v>1519</v>
      </c>
      <c r="BJ2" s="118" t="s">
        <v>1520</v>
      </c>
      <c r="BK2" s="118" t="s">
        <v>1521</v>
      </c>
      <c r="BL2" s="118" t="s">
        <v>1522</v>
      </c>
    </row>
    <row r="3" spans="1:64" ht="15" customHeight="1">
      <c r="A3" s="64" t="s">
        <v>212</v>
      </c>
      <c r="B3" s="64" t="s">
        <v>220</v>
      </c>
      <c r="C3" s="65" t="s">
        <v>1526</v>
      </c>
      <c r="D3" s="66">
        <v>3</v>
      </c>
      <c r="E3" s="67" t="s">
        <v>132</v>
      </c>
      <c r="F3" s="68">
        <v>32</v>
      </c>
      <c r="G3" s="65"/>
      <c r="H3" s="69"/>
      <c r="I3" s="70"/>
      <c r="J3" s="70"/>
      <c r="K3" s="34" t="s">
        <v>65</v>
      </c>
      <c r="L3" s="71">
        <v>3</v>
      </c>
      <c r="M3" s="71"/>
      <c r="N3" s="72"/>
      <c r="O3" s="78" t="s">
        <v>264</v>
      </c>
      <c r="P3" s="80">
        <v>43513.82953703704</v>
      </c>
      <c r="Q3" s="78" t="s">
        <v>266</v>
      </c>
      <c r="R3" s="78"/>
      <c r="S3" s="78"/>
      <c r="T3" s="78"/>
      <c r="U3" s="78"/>
      <c r="V3" s="83" t="s">
        <v>425</v>
      </c>
      <c r="W3" s="80">
        <v>43513.82953703704</v>
      </c>
      <c r="X3" s="83" t="s">
        <v>445</v>
      </c>
      <c r="Y3" s="78"/>
      <c r="Z3" s="78"/>
      <c r="AA3" s="84" t="s">
        <v>525</v>
      </c>
      <c r="AB3" s="84" t="s">
        <v>598</v>
      </c>
      <c r="AC3" s="78" t="b">
        <v>0</v>
      </c>
      <c r="AD3" s="78">
        <v>0</v>
      </c>
      <c r="AE3" s="84" t="s">
        <v>606</v>
      </c>
      <c r="AF3" s="78" t="b">
        <v>0</v>
      </c>
      <c r="AG3" s="78" t="s">
        <v>614</v>
      </c>
      <c r="AH3" s="78"/>
      <c r="AI3" s="84" t="s">
        <v>607</v>
      </c>
      <c r="AJ3" s="78" t="b">
        <v>0</v>
      </c>
      <c r="AK3" s="78">
        <v>0</v>
      </c>
      <c r="AL3" s="84" t="s">
        <v>607</v>
      </c>
      <c r="AM3" s="78" t="s">
        <v>620</v>
      </c>
      <c r="AN3" s="78" t="b">
        <v>0</v>
      </c>
      <c r="AO3" s="84" t="s">
        <v>598</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14</v>
      </c>
      <c r="BK3" s="49">
        <v>100</v>
      </c>
      <c r="BL3" s="48">
        <v>14</v>
      </c>
    </row>
    <row r="4" spans="1:64" ht="15" customHeight="1">
      <c r="A4" s="64" t="s">
        <v>213</v>
      </c>
      <c r="B4" s="64" t="s">
        <v>234</v>
      </c>
      <c r="C4" s="65" t="s">
        <v>1526</v>
      </c>
      <c r="D4" s="66">
        <v>3</v>
      </c>
      <c r="E4" s="67" t="s">
        <v>132</v>
      </c>
      <c r="F4" s="68">
        <v>32</v>
      </c>
      <c r="G4" s="65"/>
      <c r="H4" s="69"/>
      <c r="I4" s="70"/>
      <c r="J4" s="70"/>
      <c r="K4" s="34" t="s">
        <v>65</v>
      </c>
      <c r="L4" s="77">
        <v>4</v>
      </c>
      <c r="M4" s="77"/>
      <c r="N4" s="72"/>
      <c r="O4" s="79" t="s">
        <v>265</v>
      </c>
      <c r="P4" s="81">
        <v>43508.67461805556</v>
      </c>
      <c r="Q4" s="79" t="s">
        <v>267</v>
      </c>
      <c r="R4" s="82" t="s">
        <v>343</v>
      </c>
      <c r="S4" s="79" t="s">
        <v>374</v>
      </c>
      <c r="T4" s="79" t="s">
        <v>380</v>
      </c>
      <c r="U4" s="82" t="s">
        <v>399</v>
      </c>
      <c r="V4" s="82" t="s">
        <v>399</v>
      </c>
      <c r="W4" s="81">
        <v>43508.67461805556</v>
      </c>
      <c r="X4" s="82" t="s">
        <v>446</v>
      </c>
      <c r="Y4" s="79"/>
      <c r="Z4" s="79"/>
      <c r="AA4" s="85" t="s">
        <v>526</v>
      </c>
      <c r="AB4" s="79"/>
      <c r="AC4" s="79" t="b">
        <v>0</v>
      </c>
      <c r="AD4" s="79">
        <v>2</v>
      </c>
      <c r="AE4" s="85" t="s">
        <v>607</v>
      </c>
      <c r="AF4" s="79" t="b">
        <v>0</v>
      </c>
      <c r="AG4" s="79" t="s">
        <v>614</v>
      </c>
      <c r="AH4" s="79"/>
      <c r="AI4" s="85" t="s">
        <v>607</v>
      </c>
      <c r="AJ4" s="79" t="b">
        <v>0</v>
      </c>
      <c r="AK4" s="79">
        <v>1</v>
      </c>
      <c r="AL4" s="85" t="s">
        <v>607</v>
      </c>
      <c r="AM4" s="79" t="s">
        <v>621</v>
      </c>
      <c r="AN4" s="79" t="b">
        <v>0</v>
      </c>
      <c r="AO4" s="85" t="s">
        <v>526</v>
      </c>
      <c r="AP4" s="79" t="s">
        <v>627</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213</v>
      </c>
      <c r="B5" s="64" t="s">
        <v>235</v>
      </c>
      <c r="C5" s="65" t="s">
        <v>1526</v>
      </c>
      <c r="D5" s="66">
        <v>3</v>
      </c>
      <c r="E5" s="67" t="s">
        <v>132</v>
      </c>
      <c r="F5" s="68">
        <v>32</v>
      </c>
      <c r="G5" s="65"/>
      <c r="H5" s="69"/>
      <c r="I5" s="70"/>
      <c r="J5" s="70"/>
      <c r="K5" s="34" t="s">
        <v>65</v>
      </c>
      <c r="L5" s="77">
        <v>5</v>
      </c>
      <c r="M5" s="77"/>
      <c r="N5" s="72"/>
      <c r="O5" s="79" t="s">
        <v>265</v>
      </c>
      <c r="P5" s="81">
        <v>43501.42052083334</v>
      </c>
      <c r="Q5" s="79" t="s">
        <v>268</v>
      </c>
      <c r="R5" s="82" t="s">
        <v>344</v>
      </c>
      <c r="S5" s="79" t="s">
        <v>375</v>
      </c>
      <c r="T5" s="79" t="s">
        <v>381</v>
      </c>
      <c r="U5" s="82" t="s">
        <v>400</v>
      </c>
      <c r="V5" s="82" t="s">
        <v>400</v>
      </c>
      <c r="W5" s="81">
        <v>43501.42052083334</v>
      </c>
      <c r="X5" s="82" t="s">
        <v>447</v>
      </c>
      <c r="Y5" s="79"/>
      <c r="Z5" s="79"/>
      <c r="AA5" s="85" t="s">
        <v>527</v>
      </c>
      <c r="AB5" s="79"/>
      <c r="AC5" s="79" t="b">
        <v>0</v>
      </c>
      <c r="AD5" s="79">
        <v>0</v>
      </c>
      <c r="AE5" s="85" t="s">
        <v>607</v>
      </c>
      <c r="AF5" s="79" t="b">
        <v>0</v>
      </c>
      <c r="AG5" s="79" t="s">
        <v>614</v>
      </c>
      <c r="AH5" s="79"/>
      <c r="AI5" s="85" t="s">
        <v>607</v>
      </c>
      <c r="AJ5" s="79" t="b">
        <v>0</v>
      </c>
      <c r="AK5" s="79">
        <v>0</v>
      </c>
      <c r="AL5" s="85" t="s">
        <v>607</v>
      </c>
      <c r="AM5" s="79" t="s">
        <v>621</v>
      </c>
      <c r="AN5" s="79" t="b">
        <v>0</v>
      </c>
      <c r="AO5" s="85" t="s">
        <v>527</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38</v>
      </c>
      <c r="BK5" s="49">
        <v>100</v>
      </c>
      <c r="BL5" s="48">
        <v>38</v>
      </c>
    </row>
    <row r="6" spans="1:64" ht="15">
      <c r="A6" s="64" t="s">
        <v>213</v>
      </c>
      <c r="B6" s="64" t="s">
        <v>236</v>
      </c>
      <c r="C6" s="65" t="s">
        <v>1526</v>
      </c>
      <c r="D6" s="66">
        <v>3</v>
      </c>
      <c r="E6" s="67" t="s">
        <v>132</v>
      </c>
      <c r="F6" s="68">
        <v>32</v>
      </c>
      <c r="G6" s="65"/>
      <c r="H6" s="69"/>
      <c r="I6" s="70"/>
      <c r="J6" s="70"/>
      <c r="K6" s="34" t="s">
        <v>65</v>
      </c>
      <c r="L6" s="77">
        <v>6</v>
      </c>
      <c r="M6" s="77"/>
      <c r="N6" s="72"/>
      <c r="O6" s="79" t="s">
        <v>265</v>
      </c>
      <c r="P6" s="81">
        <v>43504.39627314815</v>
      </c>
      <c r="Q6" s="79" t="s">
        <v>269</v>
      </c>
      <c r="R6" s="82" t="s">
        <v>345</v>
      </c>
      <c r="S6" s="79" t="s">
        <v>376</v>
      </c>
      <c r="T6" s="79" t="s">
        <v>382</v>
      </c>
      <c r="U6" s="82" t="s">
        <v>401</v>
      </c>
      <c r="V6" s="82" t="s">
        <v>401</v>
      </c>
      <c r="W6" s="81">
        <v>43504.39627314815</v>
      </c>
      <c r="X6" s="82" t="s">
        <v>448</v>
      </c>
      <c r="Y6" s="79"/>
      <c r="Z6" s="79"/>
      <c r="AA6" s="85" t="s">
        <v>528</v>
      </c>
      <c r="AB6" s="79"/>
      <c r="AC6" s="79" t="b">
        <v>0</v>
      </c>
      <c r="AD6" s="79">
        <v>1</v>
      </c>
      <c r="AE6" s="85" t="s">
        <v>607</v>
      </c>
      <c r="AF6" s="79" t="b">
        <v>0</v>
      </c>
      <c r="AG6" s="79" t="s">
        <v>614</v>
      </c>
      <c r="AH6" s="79"/>
      <c r="AI6" s="85" t="s">
        <v>607</v>
      </c>
      <c r="AJ6" s="79" t="b">
        <v>0</v>
      </c>
      <c r="AK6" s="79">
        <v>0</v>
      </c>
      <c r="AL6" s="85" t="s">
        <v>607</v>
      </c>
      <c r="AM6" s="79" t="s">
        <v>621</v>
      </c>
      <c r="AN6" s="79" t="b">
        <v>0</v>
      </c>
      <c r="AO6" s="85" t="s">
        <v>528</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35</v>
      </c>
      <c r="BK6" s="49">
        <v>100</v>
      </c>
      <c r="BL6" s="48">
        <v>35</v>
      </c>
    </row>
    <row r="7" spans="1:64" ht="15">
      <c r="A7" s="64" t="s">
        <v>214</v>
      </c>
      <c r="B7" s="64" t="s">
        <v>213</v>
      </c>
      <c r="C7" s="65" t="s">
        <v>1526</v>
      </c>
      <c r="D7" s="66">
        <v>3</v>
      </c>
      <c r="E7" s="67" t="s">
        <v>132</v>
      </c>
      <c r="F7" s="68">
        <v>32</v>
      </c>
      <c r="G7" s="65"/>
      <c r="H7" s="69"/>
      <c r="I7" s="70"/>
      <c r="J7" s="70"/>
      <c r="K7" s="34" t="s">
        <v>65</v>
      </c>
      <c r="L7" s="77">
        <v>7</v>
      </c>
      <c r="M7" s="77"/>
      <c r="N7" s="72"/>
      <c r="O7" s="79" t="s">
        <v>265</v>
      </c>
      <c r="P7" s="81">
        <v>43521.77680555556</v>
      </c>
      <c r="Q7" s="79" t="s">
        <v>270</v>
      </c>
      <c r="R7" s="79"/>
      <c r="S7" s="79"/>
      <c r="T7" s="79" t="s">
        <v>383</v>
      </c>
      <c r="U7" s="79"/>
      <c r="V7" s="82" t="s">
        <v>426</v>
      </c>
      <c r="W7" s="81">
        <v>43521.77680555556</v>
      </c>
      <c r="X7" s="82" t="s">
        <v>449</v>
      </c>
      <c r="Y7" s="79"/>
      <c r="Z7" s="79"/>
      <c r="AA7" s="85" t="s">
        <v>529</v>
      </c>
      <c r="AB7" s="79"/>
      <c r="AC7" s="79" t="b">
        <v>0</v>
      </c>
      <c r="AD7" s="79">
        <v>0</v>
      </c>
      <c r="AE7" s="85" t="s">
        <v>607</v>
      </c>
      <c r="AF7" s="79" t="b">
        <v>0</v>
      </c>
      <c r="AG7" s="79" t="s">
        <v>614</v>
      </c>
      <c r="AH7" s="79"/>
      <c r="AI7" s="85" t="s">
        <v>607</v>
      </c>
      <c r="AJ7" s="79" t="b">
        <v>0</v>
      </c>
      <c r="AK7" s="79">
        <v>3</v>
      </c>
      <c r="AL7" s="85" t="s">
        <v>557</v>
      </c>
      <c r="AM7" s="79" t="s">
        <v>622</v>
      </c>
      <c r="AN7" s="79" t="b">
        <v>0</v>
      </c>
      <c r="AO7" s="85" t="s">
        <v>557</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1</v>
      </c>
      <c r="BG7" s="49">
        <v>4</v>
      </c>
      <c r="BH7" s="48">
        <v>0</v>
      </c>
      <c r="BI7" s="49">
        <v>0</v>
      </c>
      <c r="BJ7" s="48">
        <v>24</v>
      </c>
      <c r="BK7" s="49">
        <v>96</v>
      </c>
      <c r="BL7" s="48">
        <v>25</v>
      </c>
    </row>
    <row r="8" spans="1:64" ht="15">
      <c r="A8" s="64" t="s">
        <v>215</v>
      </c>
      <c r="B8" s="64" t="s">
        <v>213</v>
      </c>
      <c r="C8" s="65" t="s">
        <v>1526</v>
      </c>
      <c r="D8" s="66">
        <v>3</v>
      </c>
      <c r="E8" s="67" t="s">
        <v>132</v>
      </c>
      <c r="F8" s="68">
        <v>32</v>
      </c>
      <c r="G8" s="65"/>
      <c r="H8" s="69"/>
      <c r="I8" s="70"/>
      <c r="J8" s="70"/>
      <c r="K8" s="34" t="s">
        <v>65</v>
      </c>
      <c r="L8" s="77">
        <v>8</v>
      </c>
      <c r="M8" s="77"/>
      <c r="N8" s="72"/>
      <c r="O8" s="79" t="s">
        <v>265</v>
      </c>
      <c r="P8" s="81">
        <v>43521.97568287037</v>
      </c>
      <c r="Q8" s="79" t="s">
        <v>270</v>
      </c>
      <c r="R8" s="79"/>
      <c r="S8" s="79"/>
      <c r="T8" s="79" t="s">
        <v>383</v>
      </c>
      <c r="U8" s="79"/>
      <c r="V8" s="82" t="s">
        <v>427</v>
      </c>
      <c r="W8" s="81">
        <v>43521.97568287037</v>
      </c>
      <c r="X8" s="82" t="s">
        <v>450</v>
      </c>
      <c r="Y8" s="79"/>
      <c r="Z8" s="79"/>
      <c r="AA8" s="85" t="s">
        <v>530</v>
      </c>
      <c r="AB8" s="79"/>
      <c r="AC8" s="79" t="b">
        <v>0</v>
      </c>
      <c r="AD8" s="79">
        <v>0</v>
      </c>
      <c r="AE8" s="85" t="s">
        <v>607</v>
      </c>
      <c r="AF8" s="79" t="b">
        <v>0</v>
      </c>
      <c r="AG8" s="79" t="s">
        <v>614</v>
      </c>
      <c r="AH8" s="79"/>
      <c r="AI8" s="85" t="s">
        <v>607</v>
      </c>
      <c r="AJ8" s="79" t="b">
        <v>0</v>
      </c>
      <c r="AK8" s="79">
        <v>3</v>
      </c>
      <c r="AL8" s="85" t="s">
        <v>557</v>
      </c>
      <c r="AM8" s="79" t="s">
        <v>620</v>
      </c>
      <c r="AN8" s="79" t="b">
        <v>0</v>
      </c>
      <c r="AO8" s="85" t="s">
        <v>557</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1</v>
      </c>
      <c r="BG8" s="49">
        <v>4</v>
      </c>
      <c r="BH8" s="48">
        <v>0</v>
      </c>
      <c r="BI8" s="49">
        <v>0</v>
      </c>
      <c r="BJ8" s="48">
        <v>24</v>
      </c>
      <c r="BK8" s="49">
        <v>96</v>
      </c>
      <c r="BL8" s="48">
        <v>25</v>
      </c>
    </row>
    <row r="9" spans="1:64" ht="15">
      <c r="A9" s="64" t="s">
        <v>216</v>
      </c>
      <c r="B9" s="64" t="s">
        <v>237</v>
      </c>
      <c r="C9" s="65" t="s">
        <v>1526</v>
      </c>
      <c r="D9" s="66">
        <v>3</v>
      </c>
      <c r="E9" s="67" t="s">
        <v>132</v>
      </c>
      <c r="F9" s="68">
        <v>32</v>
      </c>
      <c r="G9" s="65"/>
      <c r="H9" s="69"/>
      <c r="I9" s="70"/>
      <c r="J9" s="70"/>
      <c r="K9" s="34" t="s">
        <v>65</v>
      </c>
      <c r="L9" s="77">
        <v>9</v>
      </c>
      <c r="M9" s="77"/>
      <c r="N9" s="72"/>
      <c r="O9" s="79" t="s">
        <v>265</v>
      </c>
      <c r="P9" s="81">
        <v>43539.456030092595</v>
      </c>
      <c r="Q9" s="79" t="s">
        <v>271</v>
      </c>
      <c r="R9" s="79"/>
      <c r="S9" s="79"/>
      <c r="T9" s="79"/>
      <c r="U9" s="79"/>
      <c r="V9" s="82" t="s">
        <v>428</v>
      </c>
      <c r="W9" s="81">
        <v>43539.456030092595</v>
      </c>
      <c r="X9" s="82" t="s">
        <v>451</v>
      </c>
      <c r="Y9" s="79"/>
      <c r="Z9" s="79"/>
      <c r="AA9" s="85" t="s">
        <v>531</v>
      </c>
      <c r="AB9" s="85" t="s">
        <v>590</v>
      </c>
      <c r="AC9" s="79" t="b">
        <v>0</v>
      </c>
      <c r="AD9" s="79">
        <v>2</v>
      </c>
      <c r="AE9" s="85" t="s">
        <v>608</v>
      </c>
      <c r="AF9" s="79" t="b">
        <v>0</v>
      </c>
      <c r="AG9" s="79" t="s">
        <v>615</v>
      </c>
      <c r="AH9" s="79"/>
      <c r="AI9" s="85" t="s">
        <v>607</v>
      </c>
      <c r="AJ9" s="79" t="b">
        <v>0</v>
      </c>
      <c r="AK9" s="79">
        <v>0</v>
      </c>
      <c r="AL9" s="85" t="s">
        <v>607</v>
      </c>
      <c r="AM9" s="79" t="s">
        <v>621</v>
      </c>
      <c r="AN9" s="79" t="b">
        <v>0</v>
      </c>
      <c r="AO9" s="85" t="s">
        <v>590</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216</v>
      </c>
      <c r="B10" s="64" t="s">
        <v>220</v>
      </c>
      <c r="C10" s="65" t="s">
        <v>1526</v>
      </c>
      <c r="D10" s="66">
        <v>3</v>
      </c>
      <c r="E10" s="67" t="s">
        <v>132</v>
      </c>
      <c r="F10" s="68">
        <v>32</v>
      </c>
      <c r="G10" s="65"/>
      <c r="H10" s="69"/>
      <c r="I10" s="70"/>
      <c r="J10" s="70"/>
      <c r="K10" s="34" t="s">
        <v>65</v>
      </c>
      <c r="L10" s="77">
        <v>10</v>
      </c>
      <c r="M10" s="77"/>
      <c r="N10" s="72"/>
      <c r="O10" s="79" t="s">
        <v>265</v>
      </c>
      <c r="P10" s="81">
        <v>43539.456030092595</v>
      </c>
      <c r="Q10" s="79" t="s">
        <v>271</v>
      </c>
      <c r="R10" s="79"/>
      <c r="S10" s="79"/>
      <c r="T10" s="79"/>
      <c r="U10" s="79"/>
      <c r="V10" s="82" t="s">
        <v>428</v>
      </c>
      <c r="W10" s="81">
        <v>43539.456030092595</v>
      </c>
      <c r="X10" s="82" t="s">
        <v>451</v>
      </c>
      <c r="Y10" s="79"/>
      <c r="Z10" s="79"/>
      <c r="AA10" s="85" t="s">
        <v>531</v>
      </c>
      <c r="AB10" s="85" t="s">
        <v>590</v>
      </c>
      <c r="AC10" s="79" t="b">
        <v>0</v>
      </c>
      <c r="AD10" s="79">
        <v>2</v>
      </c>
      <c r="AE10" s="85" t="s">
        <v>608</v>
      </c>
      <c r="AF10" s="79" t="b">
        <v>0</v>
      </c>
      <c r="AG10" s="79" t="s">
        <v>615</v>
      </c>
      <c r="AH10" s="79"/>
      <c r="AI10" s="85" t="s">
        <v>607</v>
      </c>
      <c r="AJ10" s="79" t="b">
        <v>0</v>
      </c>
      <c r="AK10" s="79">
        <v>0</v>
      </c>
      <c r="AL10" s="85" t="s">
        <v>607</v>
      </c>
      <c r="AM10" s="79" t="s">
        <v>621</v>
      </c>
      <c r="AN10" s="79" t="b">
        <v>0</v>
      </c>
      <c r="AO10" s="85" t="s">
        <v>590</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1</v>
      </c>
      <c r="BD10" s="48"/>
      <c r="BE10" s="49"/>
      <c r="BF10" s="48"/>
      <c r="BG10" s="49"/>
      <c r="BH10" s="48"/>
      <c r="BI10" s="49"/>
      <c r="BJ10" s="48"/>
      <c r="BK10" s="49"/>
      <c r="BL10" s="48"/>
    </row>
    <row r="11" spans="1:64" ht="15">
      <c r="A11" s="64" t="s">
        <v>216</v>
      </c>
      <c r="B11" s="64" t="s">
        <v>231</v>
      </c>
      <c r="C11" s="65" t="s">
        <v>1526</v>
      </c>
      <c r="D11" s="66">
        <v>3</v>
      </c>
      <c r="E11" s="67" t="s">
        <v>132</v>
      </c>
      <c r="F11" s="68">
        <v>32</v>
      </c>
      <c r="G11" s="65"/>
      <c r="H11" s="69"/>
      <c r="I11" s="70"/>
      <c r="J11" s="70"/>
      <c r="K11" s="34" t="s">
        <v>65</v>
      </c>
      <c r="L11" s="77">
        <v>11</v>
      </c>
      <c r="M11" s="77"/>
      <c r="N11" s="72"/>
      <c r="O11" s="79" t="s">
        <v>264</v>
      </c>
      <c r="P11" s="81">
        <v>43539.456030092595</v>
      </c>
      <c r="Q11" s="79" t="s">
        <v>271</v>
      </c>
      <c r="R11" s="79"/>
      <c r="S11" s="79"/>
      <c r="T11" s="79"/>
      <c r="U11" s="79"/>
      <c r="V11" s="82" t="s">
        <v>428</v>
      </c>
      <c r="W11" s="81">
        <v>43539.456030092595</v>
      </c>
      <c r="X11" s="82" t="s">
        <v>451</v>
      </c>
      <c r="Y11" s="79"/>
      <c r="Z11" s="79"/>
      <c r="AA11" s="85" t="s">
        <v>531</v>
      </c>
      <c r="AB11" s="85" t="s">
        <v>590</v>
      </c>
      <c r="AC11" s="79" t="b">
        <v>0</v>
      </c>
      <c r="AD11" s="79">
        <v>2</v>
      </c>
      <c r="AE11" s="85" t="s">
        <v>608</v>
      </c>
      <c r="AF11" s="79" t="b">
        <v>0</v>
      </c>
      <c r="AG11" s="79" t="s">
        <v>615</v>
      </c>
      <c r="AH11" s="79"/>
      <c r="AI11" s="85" t="s">
        <v>607</v>
      </c>
      <c r="AJ11" s="79" t="b">
        <v>0</v>
      </c>
      <c r="AK11" s="79">
        <v>0</v>
      </c>
      <c r="AL11" s="85" t="s">
        <v>607</v>
      </c>
      <c r="AM11" s="79" t="s">
        <v>621</v>
      </c>
      <c r="AN11" s="79" t="b">
        <v>0</v>
      </c>
      <c r="AO11" s="85" t="s">
        <v>590</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4</v>
      </c>
      <c r="BK11" s="49">
        <v>100</v>
      </c>
      <c r="BL11" s="48">
        <v>4</v>
      </c>
    </row>
    <row r="12" spans="1:64" ht="15">
      <c r="A12" s="64" t="s">
        <v>217</v>
      </c>
      <c r="B12" s="64" t="s">
        <v>217</v>
      </c>
      <c r="C12" s="65" t="s">
        <v>1526</v>
      </c>
      <c r="D12" s="66">
        <v>3</v>
      </c>
      <c r="E12" s="67" t="s">
        <v>132</v>
      </c>
      <c r="F12" s="68">
        <v>32</v>
      </c>
      <c r="G12" s="65"/>
      <c r="H12" s="69"/>
      <c r="I12" s="70"/>
      <c r="J12" s="70"/>
      <c r="K12" s="34" t="s">
        <v>65</v>
      </c>
      <c r="L12" s="77">
        <v>12</v>
      </c>
      <c r="M12" s="77"/>
      <c r="N12" s="72"/>
      <c r="O12" s="79" t="s">
        <v>176</v>
      </c>
      <c r="P12" s="81">
        <v>43539.620462962965</v>
      </c>
      <c r="Q12" s="79" t="s">
        <v>272</v>
      </c>
      <c r="R12" s="82" t="s">
        <v>346</v>
      </c>
      <c r="S12" s="79" t="s">
        <v>377</v>
      </c>
      <c r="T12" s="79"/>
      <c r="U12" s="79"/>
      <c r="V12" s="82" t="s">
        <v>429</v>
      </c>
      <c r="W12" s="81">
        <v>43539.620462962965</v>
      </c>
      <c r="X12" s="82" t="s">
        <v>452</v>
      </c>
      <c r="Y12" s="79"/>
      <c r="Z12" s="79"/>
      <c r="AA12" s="85" t="s">
        <v>532</v>
      </c>
      <c r="AB12" s="79"/>
      <c r="AC12" s="79" t="b">
        <v>0</v>
      </c>
      <c r="AD12" s="79">
        <v>3</v>
      </c>
      <c r="AE12" s="85" t="s">
        <v>607</v>
      </c>
      <c r="AF12" s="79" t="b">
        <v>1</v>
      </c>
      <c r="AG12" s="79" t="s">
        <v>614</v>
      </c>
      <c r="AH12" s="79"/>
      <c r="AI12" s="85" t="s">
        <v>600</v>
      </c>
      <c r="AJ12" s="79" t="b">
        <v>0</v>
      </c>
      <c r="AK12" s="79">
        <v>1</v>
      </c>
      <c r="AL12" s="85" t="s">
        <v>607</v>
      </c>
      <c r="AM12" s="79" t="s">
        <v>620</v>
      </c>
      <c r="AN12" s="79" t="b">
        <v>0</v>
      </c>
      <c r="AO12" s="85" t="s">
        <v>532</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25</v>
      </c>
      <c r="BK12" s="49">
        <v>100</v>
      </c>
      <c r="BL12" s="48">
        <v>25</v>
      </c>
    </row>
    <row r="13" spans="1:64" ht="15">
      <c r="A13" s="64" t="s">
        <v>218</v>
      </c>
      <c r="B13" s="64" t="s">
        <v>217</v>
      </c>
      <c r="C13" s="65" t="s">
        <v>1526</v>
      </c>
      <c r="D13" s="66">
        <v>3</v>
      </c>
      <c r="E13" s="67" t="s">
        <v>132</v>
      </c>
      <c r="F13" s="68">
        <v>32</v>
      </c>
      <c r="G13" s="65"/>
      <c r="H13" s="69"/>
      <c r="I13" s="70"/>
      <c r="J13" s="70"/>
      <c r="K13" s="34" t="s">
        <v>65</v>
      </c>
      <c r="L13" s="77">
        <v>13</v>
      </c>
      <c r="M13" s="77"/>
      <c r="N13" s="72"/>
      <c r="O13" s="79" t="s">
        <v>265</v>
      </c>
      <c r="P13" s="81">
        <v>43539.62605324074</v>
      </c>
      <c r="Q13" s="79" t="s">
        <v>273</v>
      </c>
      <c r="R13" s="79"/>
      <c r="S13" s="79"/>
      <c r="T13" s="79"/>
      <c r="U13" s="79"/>
      <c r="V13" s="82" t="s">
        <v>430</v>
      </c>
      <c r="W13" s="81">
        <v>43539.62605324074</v>
      </c>
      <c r="X13" s="82" t="s">
        <v>453</v>
      </c>
      <c r="Y13" s="79"/>
      <c r="Z13" s="79"/>
      <c r="AA13" s="85" t="s">
        <v>533</v>
      </c>
      <c r="AB13" s="79"/>
      <c r="AC13" s="79" t="b">
        <v>0</v>
      </c>
      <c r="AD13" s="79">
        <v>0</v>
      </c>
      <c r="AE13" s="85" t="s">
        <v>607</v>
      </c>
      <c r="AF13" s="79" t="b">
        <v>1</v>
      </c>
      <c r="AG13" s="79" t="s">
        <v>614</v>
      </c>
      <c r="AH13" s="79"/>
      <c r="AI13" s="85" t="s">
        <v>600</v>
      </c>
      <c r="AJ13" s="79" t="b">
        <v>0</v>
      </c>
      <c r="AK13" s="79">
        <v>1</v>
      </c>
      <c r="AL13" s="85" t="s">
        <v>532</v>
      </c>
      <c r="AM13" s="79" t="s">
        <v>620</v>
      </c>
      <c r="AN13" s="79" t="b">
        <v>0</v>
      </c>
      <c r="AO13" s="85" t="s">
        <v>532</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0</v>
      </c>
      <c r="BE13" s="49">
        <v>0</v>
      </c>
      <c r="BF13" s="48">
        <v>0</v>
      </c>
      <c r="BG13" s="49">
        <v>0</v>
      </c>
      <c r="BH13" s="48">
        <v>0</v>
      </c>
      <c r="BI13" s="49">
        <v>0</v>
      </c>
      <c r="BJ13" s="48">
        <v>23</v>
      </c>
      <c r="BK13" s="49">
        <v>100</v>
      </c>
      <c r="BL13" s="48">
        <v>23</v>
      </c>
    </row>
    <row r="14" spans="1:64" ht="15">
      <c r="A14" s="64" t="s">
        <v>219</v>
      </c>
      <c r="B14" s="64" t="s">
        <v>220</v>
      </c>
      <c r="C14" s="65" t="s">
        <v>1526</v>
      </c>
      <c r="D14" s="66">
        <v>3</v>
      </c>
      <c r="E14" s="67" t="s">
        <v>132</v>
      </c>
      <c r="F14" s="68">
        <v>32</v>
      </c>
      <c r="G14" s="65"/>
      <c r="H14" s="69"/>
      <c r="I14" s="70"/>
      <c r="J14" s="70"/>
      <c r="K14" s="34" t="s">
        <v>65</v>
      </c>
      <c r="L14" s="77">
        <v>14</v>
      </c>
      <c r="M14" s="77"/>
      <c r="N14" s="72"/>
      <c r="O14" s="79" t="s">
        <v>265</v>
      </c>
      <c r="P14" s="81">
        <v>43539.742997685185</v>
      </c>
      <c r="Q14" s="79" t="s">
        <v>274</v>
      </c>
      <c r="R14" s="79"/>
      <c r="S14" s="79"/>
      <c r="T14" s="79"/>
      <c r="U14" s="79"/>
      <c r="V14" s="82" t="s">
        <v>431</v>
      </c>
      <c r="W14" s="81">
        <v>43539.742997685185</v>
      </c>
      <c r="X14" s="82" t="s">
        <v>454</v>
      </c>
      <c r="Y14" s="79"/>
      <c r="Z14" s="79"/>
      <c r="AA14" s="85" t="s">
        <v>534</v>
      </c>
      <c r="AB14" s="85" t="s">
        <v>580</v>
      </c>
      <c r="AC14" s="79" t="b">
        <v>0</v>
      </c>
      <c r="AD14" s="79">
        <v>0</v>
      </c>
      <c r="AE14" s="85" t="s">
        <v>609</v>
      </c>
      <c r="AF14" s="79" t="b">
        <v>0</v>
      </c>
      <c r="AG14" s="79" t="s">
        <v>615</v>
      </c>
      <c r="AH14" s="79"/>
      <c r="AI14" s="85" t="s">
        <v>607</v>
      </c>
      <c r="AJ14" s="79" t="b">
        <v>0</v>
      </c>
      <c r="AK14" s="79">
        <v>0</v>
      </c>
      <c r="AL14" s="85" t="s">
        <v>607</v>
      </c>
      <c r="AM14" s="79" t="s">
        <v>620</v>
      </c>
      <c r="AN14" s="79" t="b">
        <v>0</v>
      </c>
      <c r="AO14" s="85" t="s">
        <v>580</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1</v>
      </c>
      <c r="BD14" s="48"/>
      <c r="BE14" s="49"/>
      <c r="BF14" s="48"/>
      <c r="BG14" s="49"/>
      <c r="BH14" s="48"/>
      <c r="BI14" s="49"/>
      <c r="BJ14" s="48"/>
      <c r="BK14" s="49"/>
      <c r="BL14" s="48"/>
    </row>
    <row r="15" spans="1:64" ht="15">
      <c r="A15" s="64" t="s">
        <v>219</v>
      </c>
      <c r="B15" s="64" t="s">
        <v>229</v>
      </c>
      <c r="C15" s="65" t="s">
        <v>1526</v>
      </c>
      <c r="D15" s="66">
        <v>3</v>
      </c>
      <c r="E15" s="67" t="s">
        <v>132</v>
      </c>
      <c r="F15" s="68">
        <v>32</v>
      </c>
      <c r="G15" s="65"/>
      <c r="H15" s="69"/>
      <c r="I15" s="70"/>
      <c r="J15" s="70"/>
      <c r="K15" s="34" t="s">
        <v>65</v>
      </c>
      <c r="L15" s="77">
        <v>15</v>
      </c>
      <c r="M15" s="77"/>
      <c r="N15" s="72"/>
      <c r="O15" s="79" t="s">
        <v>264</v>
      </c>
      <c r="P15" s="81">
        <v>43539.742997685185</v>
      </c>
      <c r="Q15" s="79" t="s">
        <v>274</v>
      </c>
      <c r="R15" s="79"/>
      <c r="S15" s="79"/>
      <c r="T15" s="79"/>
      <c r="U15" s="79"/>
      <c r="V15" s="82" t="s">
        <v>431</v>
      </c>
      <c r="W15" s="81">
        <v>43539.742997685185</v>
      </c>
      <c r="X15" s="82" t="s">
        <v>454</v>
      </c>
      <c r="Y15" s="79"/>
      <c r="Z15" s="79"/>
      <c r="AA15" s="85" t="s">
        <v>534</v>
      </c>
      <c r="AB15" s="85" t="s">
        <v>580</v>
      </c>
      <c r="AC15" s="79" t="b">
        <v>0</v>
      </c>
      <c r="AD15" s="79">
        <v>0</v>
      </c>
      <c r="AE15" s="85" t="s">
        <v>609</v>
      </c>
      <c r="AF15" s="79" t="b">
        <v>0</v>
      </c>
      <c r="AG15" s="79" t="s">
        <v>615</v>
      </c>
      <c r="AH15" s="79"/>
      <c r="AI15" s="85" t="s">
        <v>607</v>
      </c>
      <c r="AJ15" s="79" t="b">
        <v>0</v>
      </c>
      <c r="AK15" s="79">
        <v>0</v>
      </c>
      <c r="AL15" s="85" t="s">
        <v>607</v>
      </c>
      <c r="AM15" s="79" t="s">
        <v>620</v>
      </c>
      <c r="AN15" s="79" t="b">
        <v>0</v>
      </c>
      <c r="AO15" s="85" t="s">
        <v>580</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3</v>
      </c>
      <c r="BK15" s="49">
        <v>100</v>
      </c>
      <c r="BL15" s="48">
        <v>3</v>
      </c>
    </row>
    <row r="16" spans="1:64" ht="15">
      <c r="A16" s="64" t="s">
        <v>220</v>
      </c>
      <c r="B16" s="64" t="s">
        <v>238</v>
      </c>
      <c r="C16" s="65" t="s">
        <v>1526</v>
      </c>
      <c r="D16" s="66">
        <v>3</v>
      </c>
      <c r="E16" s="67" t="s">
        <v>132</v>
      </c>
      <c r="F16" s="68">
        <v>32</v>
      </c>
      <c r="G16" s="65"/>
      <c r="H16" s="69"/>
      <c r="I16" s="70"/>
      <c r="J16" s="70"/>
      <c r="K16" s="34" t="s">
        <v>65</v>
      </c>
      <c r="L16" s="77">
        <v>16</v>
      </c>
      <c r="M16" s="77"/>
      <c r="N16" s="72"/>
      <c r="O16" s="79" t="s">
        <v>265</v>
      </c>
      <c r="P16" s="81">
        <v>43495.44572916667</v>
      </c>
      <c r="Q16" s="79" t="s">
        <v>275</v>
      </c>
      <c r="R16" s="82" t="s">
        <v>347</v>
      </c>
      <c r="S16" s="79" t="s">
        <v>378</v>
      </c>
      <c r="T16" s="79"/>
      <c r="U16" s="79"/>
      <c r="V16" s="82" t="s">
        <v>432</v>
      </c>
      <c r="W16" s="81">
        <v>43495.44572916667</v>
      </c>
      <c r="X16" s="82" t="s">
        <v>455</v>
      </c>
      <c r="Y16" s="79"/>
      <c r="Z16" s="79"/>
      <c r="AA16" s="85" t="s">
        <v>535</v>
      </c>
      <c r="AB16" s="79"/>
      <c r="AC16" s="79" t="b">
        <v>0</v>
      </c>
      <c r="AD16" s="79">
        <v>0</v>
      </c>
      <c r="AE16" s="85" t="s">
        <v>607</v>
      </c>
      <c r="AF16" s="79" t="b">
        <v>0</v>
      </c>
      <c r="AG16" s="79" t="s">
        <v>614</v>
      </c>
      <c r="AH16" s="79"/>
      <c r="AI16" s="85" t="s">
        <v>607</v>
      </c>
      <c r="AJ16" s="79" t="b">
        <v>0</v>
      </c>
      <c r="AK16" s="79">
        <v>0</v>
      </c>
      <c r="AL16" s="85" t="s">
        <v>607</v>
      </c>
      <c r="AM16" s="79" t="s">
        <v>621</v>
      </c>
      <c r="AN16" s="79" t="b">
        <v>0</v>
      </c>
      <c r="AO16" s="85" t="s">
        <v>535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32</v>
      </c>
      <c r="BK16" s="49">
        <v>100</v>
      </c>
      <c r="BL16" s="48">
        <v>32</v>
      </c>
    </row>
    <row r="17" spans="1:64" ht="15">
      <c r="A17" s="64" t="s">
        <v>220</v>
      </c>
      <c r="B17" s="64" t="s">
        <v>239</v>
      </c>
      <c r="C17" s="65" t="s">
        <v>1526</v>
      </c>
      <c r="D17" s="66">
        <v>3</v>
      </c>
      <c r="E17" s="67" t="s">
        <v>132</v>
      </c>
      <c r="F17" s="68">
        <v>32</v>
      </c>
      <c r="G17" s="65"/>
      <c r="H17" s="69"/>
      <c r="I17" s="70"/>
      <c r="J17" s="70"/>
      <c r="K17" s="34" t="s">
        <v>65</v>
      </c>
      <c r="L17" s="77">
        <v>17</v>
      </c>
      <c r="M17" s="77"/>
      <c r="N17" s="72"/>
      <c r="O17" s="79" t="s">
        <v>265</v>
      </c>
      <c r="P17" s="81">
        <v>43504.786516203705</v>
      </c>
      <c r="Q17" s="79" t="s">
        <v>276</v>
      </c>
      <c r="R17" s="79"/>
      <c r="S17" s="79"/>
      <c r="T17" s="79"/>
      <c r="U17" s="79"/>
      <c r="V17" s="82" t="s">
        <v>432</v>
      </c>
      <c r="W17" s="81">
        <v>43504.786516203705</v>
      </c>
      <c r="X17" s="82" t="s">
        <v>456</v>
      </c>
      <c r="Y17" s="79"/>
      <c r="Z17" s="79"/>
      <c r="AA17" s="85" t="s">
        <v>536</v>
      </c>
      <c r="AB17" s="79"/>
      <c r="AC17" s="79" t="b">
        <v>0</v>
      </c>
      <c r="AD17" s="79">
        <v>0</v>
      </c>
      <c r="AE17" s="85" t="s">
        <v>607</v>
      </c>
      <c r="AF17" s="79" t="b">
        <v>0</v>
      </c>
      <c r="AG17" s="79" t="s">
        <v>614</v>
      </c>
      <c r="AH17" s="79"/>
      <c r="AI17" s="85" t="s">
        <v>607</v>
      </c>
      <c r="AJ17" s="79" t="b">
        <v>0</v>
      </c>
      <c r="AK17" s="79">
        <v>1</v>
      </c>
      <c r="AL17" s="85" t="s">
        <v>528</v>
      </c>
      <c r="AM17" s="79" t="s">
        <v>620</v>
      </c>
      <c r="AN17" s="79" t="b">
        <v>0</v>
      </c>
      <c r="AO17" s="85" t="s">
        <v>528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22</v>
      </c>
      <c r="BK17" s="49">
        <v>100</v>
      </c>
      <c r="BL17" s="48">
        <v>22</v>
      </c>
    </row>
    <row r="18" spans="1:64" ht="15">
      <c r="A18" s="64" t="s">
        <v>213</v>
      </c>
      <c r="B18" s="64" t="s">
        <v>221</v>
      </c>
      <c r="C18" s="65" t="s">
        <v>1526</v>
      </c>
      <c r="D18" s="66">
        <v>3</v>
      </c>
      <c r="E18" s="67" t="s">
        <v>132</v>
      </c>
      <c r="F18" s="68">
        <v>32</v>
      </c>
      <c r="G18" s="65"/>
      <c r="H18" s="69"/>
      <c r="I18" s="70"/>
      <c r="J18" s="70"/>
      <c r="K18" s="34" t="s">
        <v>65</v>
      </c>
      <c r="L18" s="77">
        <v>18</v>
      </c>
      <c r="M18" s="77"/>
      <c r="N18" s="72"/>
      <c r="O18" s="79" t="s">
        <v>265</v>
      </c>
      <c r="P18" s="81">
        <v>43508.67461805556</v>
      </c>
      <c r="Q18" s="79" t="s">
        <v>267</v>
      </c>
      <c r="R18" s="82" t="s">
        <v>343</v>
      </c>
      <c r="S18" s="79" t="s">
        <v>374</v>
      </c>
      <c r="T18" s="79" t="s">
        <v>380</v>
      </c>
      <c r="U18" s="82" t="s">
        <v>399</v>
      </c>
      <c r="V18" s="82" t="s">
        <v>399</v>
      </c>
      <c r="W18" s="81">
        <v>43508.67461805556</v>
      </c>
      <c r="X18" s="82" t="s">
        <v>446</v>
      </c>
      <c r="Y18" s="79"/>
      <c r="Z18" s="79"/>
      <c r="AA18" s="85" t="s">
        <v>526</v>
      </c>
      <c r="AB18" s="79"/>
      <c r="AC18" s="79" t="b">
        <v>0</v>
      </c>
      <c r="AD18" s="79">
        <v>2</v>
      </c>
      <c r="AE18" s="85" t="s">
        <v>607</v>
      </c>
      <c r="AF18" s="79" t="b">
        <v>0</v>
      </c>
      <c r="AG18" s="79" t="s">
        <v>614</v>
      </c>
      <c r="AH18" s="79"/>
      <c r="AI18" s="85" t="s">
        <v>607</v>
      </c>
      <c r="AJ18" s="79" t="b">
        <v>0</v>
      </c>
      <c r="AK18" s="79">
        <v>1</v>
      </c>
      <c r="AL18" s="85" t="s">
        <v>607</v>
      </c>
      <c r="AM18" s="79" t="s">
        <v>621</v>
      </c>
      <c r="AN18" s="79" t="b">
        <v>0</v>
      </c>
      <c r="AO18" s="85" t="s">
        <v>526</v>
      </c>
      <c r="AP18" s="79" t="s">
        <v>627</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35</v>
      </c>
      <c r="BK18" s="49">
        <v>100</v>
      </c>
      <c r="BL18" s="48">
        <v>35</v>
      </c>
    </row>
    <row r="19" spans="1:64" ht="15">
      <c r="A19" s="64" t="s">
        <v>221</v>
      </c>
      <c r="B19" s="64" t="s">
        <v>220</v>
      </c>
      <c r="C19" s="65" t="s">
        <v>1526</v>
      </c>
      <c r="D19" s="66">
        <v>3</v>
      </c>
      <c r="E19" s="67" t="s">
        <v>132</v>
      </c>
      <c r="F19" s="68">
        <v>32</v>
      </c>
      <c r="G19" s="65"/>
      <c r="H19" s="69"/>
      <c r="I19" s="70"/>
      <c r="J19" s="70"/>
      <c r="K19" s="34" t="s">
        <v>66</v>
      </c>
      <c r="L19" s="77">
        <v>19</v>
      </c>
      <c r="M19" s="77"/>
      <c r="N19" s="72"/>
      <c r="O19" s="79" t="s">
        <v>265</v>
      </c>
      <c r="P19" s="81">
        <v>43539.66442129629</v>
      </c>
      <c r="Q19" s="79" t="s">
        <v>277</v>
      </c>
      <c r="R19" s="79"/>
      <c r="S19" s="79"/>
      <c r="T19" s="79" t="s">
        <v>384</v>
      </c>
      <c r="U19" s="82" t="s">
        <v>402</v>
      </c>
      <c r="V19" s="82" t="s">
        <v>402</v>
      </c>
      <c r="W19" s="81">
        <v>43539.66442129629</v>
      </c>
      <c r="X19" s="82" t="s">
        <v>457</v>
      </c>
      <c r="Y19" s="79"/>
      <c r="Z19" s="79"/>
      <c r="AA19" s="85" t="s">
        <v>537</v>
      </c>
      <c r="AB19" s="79"/>
      <c r="AC19" s="79" t="b">
        <v>0</v>
      </c>
      <c r="AD19" s="79">
        <v>0</v>
      </c>
      <c r="AE19" s="85" t="s">
        <v>607</v>
      </c>
      <c r="AF19" s="79" t="b">
        <v>0</v>
      </c>
      <c r="AG19" s="79" t="s">
        <v>614</v>
      </c>
      <c r="AH19" s="79"/>
      <c r="AI19" s="85" t="s">
        <v>607</v>
      </c>
      <c r="AJ19" s="79" t="b">
        <v>0</v>
      </c>
      <c r="AK19" s="79">
        <v>0</v>
      </c>
      <c r="AL19" s="85" t="s">
        <v>607</v>
      </c>
      <c r="AM19" s="79" t="s">
        <v>620</v>
      </c>
      <c r="AN19" s="79" t="b">
        <v>0</v>
      </c>
      <c r="AO19" s="85" t="s">
        <v>537</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1</v>
      </c>
      <c r="BD19" s="48">
        <v>0</v>
      </c>
      <c r="BE19" s="49">
        <v>0</v>
      </c>
      <c r="BF19" s="48">
        <v>0</v>
      </c>
      <c r="BG19" s="49">
        <v>0</v>
      </c>
      <c r="BH19" s="48">
        <v>0</v>
      </c>
      <c r="BI19" s="49">
        <v>0</v>
      </c>
      <c r="BJ19" s="48">
        <v>17</v>
      </c>
      <c r="BK19" s="49">
        <v>100</v>
      </c>
      <c r="BL19" s="48">
        <v>17</v>
      </c>
    </row>
    <row r="20" spans="1:64" ht="15">
      <c r="A20" s="64" t="s">
        <v>220</v>
      </c>
      <c r="B20" s="64" t="s">
        <v>221</v>
      </c>
      <c r="C20" s="65" t="s">
        <v>1526</v>
      </c>
      <c r="D20" s="66">
        <v>3</v>
      </c>
      <c r="E20" s="67" t="s">
        <v>132</v>
      </c>
      <c r="F20" s="68">
        <v>32</v>
      </c>
      <c r="G20" s="65"/>
      <c r="H20" s="69"/>
      <c r="I20" s="70"/>
      <c r="J20" s="70"/>
      <c r="K20" s="34" t="s">
        <v>66</v>
      </c>
      <c r="L20" s="77">
        <v>20</v>
      </c>
      <c r="M20" s="77"/>
      <c r="N20" s="72"/>
      <c r="O20" s="79" t="s">
        <v>265</v>
      </c>
      <c r="P20" s="81">
        <v>43508.8518287037</v>
      </c>
      <c r="Q20" s="79" t="s">
        <v>278</v>
      </c>
      <c r="R20" s="79"/>
      <c r="S20" s="79"/>
      <c r="T20" s="79"/>
      <c r="U20" s="79"/>
      <c r="V20" s="82" t="s">
        <v>432</v>
      </c>
      <c r="W20" s="81">
        <v>43508.8518287037</v>
      </c>
      <c r="X20" s="82" t="s">
        <v>458</v>
      </c>
      <c r="Y20" s="79"/>
      <c r="Z20" s="79"/>
      <c r="AA20" s="85" t="s">
        <v>538</v>
      </c>
      <c r="AB20" s="79"/>
      <c r="AC20" s="79" t="b">
        <v>0</v>
      </c>
      <c r="AD20" s="79">
        <v>0</v>
      </c>
      <c r="AE20" s="85" t="s">
        <v>607</v>
      </c>
      <c r="AF20" s="79" t="b">
        <v>0</v>
      </c>
      <c r="AG20" s="79" t="s">
        <v>614</v>
      </c>
      <c r="AH20" s="79"/>
      <c r="AI20" s="85" t="s">
        <v>607</v>
      </c>
      <c r="AJ20" s="79" t="b">
        <v>0</v>
      </c>
      <c r="AK20" s="79">
        <v>1</v>
      </c>
      <c r="AL20" s="85" t="s">
        <v>526</v>
      </c>
      <c r="AM20" s="79" t="s">
        <v>620</v>
      </c>
      <c r="AN20" s="79" t="b">
        <v>0</v>
      </c>
      <c r="AO20" s="85" t="s">
        <v>526</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4</v>
      </c>
      <c r="BD20" s="48">
        <v>0</v>
      </c>
      <c r="BE20" s="49">
        <v>0</v>
      </c>
      <c r="BF20" s="48">
        <v>0</v>
      </c>
      <c r="BG20" s="49">
        <v>0</v>
      </c>
      <c r="BH20" s="48">
        <v>0</v>
      </c>
      <c r="BI20" s="49">
        <v>0</v>
      </c>
      <c r="BJ20" s="48">
        <v>22</v>
      </c>
      <c r="BK20" s="49">
        <v>100</v>
      </c>
      <c r="BL20" s="48">
        <v>22</v>
      </c>
    </row>
    <row r="21" spans="1:64" ht="15">
      <c r="A21" s="64" t="s">
        <v>220</v>
      </c>
      <c r="B21" s="64" t="s">
        <v>240</v>
      </c>
      <c r="C21" s="65" t="s">
        <v>1526</v>
      </c>
      <c r="D21" s="66">
        <v>3</v>
      </c>
      <c r="E21" s="67" t="s">
        <v>132</v>
      </c>
      <c r="F21" s="68">
        <v>32</v>
      </c>
      <c r="G21" s="65"/>
      <c r="H21" s="69"/>
      <c r="I21" s="70"/>
      <c r="J21" s="70"/>
      <c r="K21" s="34" t="s">
        <v>65</v>
      </c>
      <c r="L21" s="77">
        <v>21</v>
      </c>
      <c r="M21" s="77"/>
      <c r="N21" s="72"/>
      <c r="O21" s="79" t="s">
        <v>265</v>
      </c>
      <c r="P21" s="81">
        <v>43532.395902777775</v>
      </c>
      <c r="Q21" s="79" t="s">
        <v>279</v>
      </c>
      <c r="R21" s="82" t="s">
        <v>348</v>
      </c>
      <c r="S21" s="79" t="s">
        <v>377</v>
      </c>
      <c r="T21" s="79" t="s">
        <v>385</v>
      </c>
      <c r="U21" s="79"/>
      <c r="V21" s="82" t="s">
        <v>432</v>
      </c>
      <c r="W21" s="81">
        <v>43532.395902777775</v>
      </c>
      <c r="X21" s="82" t="s">
        <v>459</v>
      </c>
      <c r="Y21" s="79"/>
      <c r="Z21" s="79"/>
      <c r="AA21" s="85" t="s">
        <v>539</v>
      </c>
      <c r="AB21" s="79"/>
      <c r="AC21" s="79" t="b">
        <v>0</v>
      </c>
      <c r="AD21" s="79">
        <v>2</v>
      </c>
      <c r="AE21" s="85" t="s">
        <v>607</v>
      </c>
      <c r="AF21" s="79" t="b">
        <v>1</v>
      </c>
      <c r="AG21" s="79" t="s">
        <v>616</v>
      </c>
      <c r="AH21" s="79"/>
      <c r="AI21" s="85" t="s">
        <v>617</v>
      </c>
      <c r="AJ21" s="79" t="b">
        <v>0</v>
      </c>
      <c r="AK21" s="79">
        <v>0</v>
      </c>
      <c r="AL21" s="85" t="s">
        <v>607</v>
      </c>
      <c r="AM21" s="79" t="s">
        <v>621</v>
      </c>
      <c r="AN21" s="79" t="b">
        <v>0</v>
      </c>
      <c r="AO21" s="85" t="s">
        <v>539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2.0833333333333335</v>
      </c>
      <c r="BF21" s="48">
        <v>0</v>
      </c>
      <c r="BG21" s="49">
        <v>0</v>
      </c>
      <c r="BH21" s="48">
        <v>0</v>
      </c>
      <c r="BI21" s="49">
        <v>0</v>
      </c>
      <c r="BJ21" s="48">
        <v>47</v>
      </c>
      <c r="BK21" s="49">
        <v>97.91666666666667</v>
      </c>
      <c r="BL21" s="48">
        <v>48</v>
      </c>
    </row>
    <row r="22" spans="1:64" ht="15">
      <c r="A22" s="64" t="s">
        <v>220</v>
      </c>
      <c r="B22" s="64" t="s">
        <v>241</v>
      </c>
      <c r="C22" s="65" t="s">
        <v>1526</v>
      </c>
      <c r="D22" s="66">
        <v>3</v>
      </c>
      <c r="E22" s="67" t="s">
        <v>132</v>
      </c>
      <c r="F22" s="68">
        <v>32</v>
      </c>
      <c r="G22" s="65"/>
      <c r="H22" s="69"/>
      <c r="I22" s="70"/>
      <c r="J22" s="70"/>
      <c r="K22" s="34" t="s">
        <v>65</v>
      </c>
      <c r="L22" s="77">
        <v>22</v>
      </c>
      <c r="M22" s="77"/>
      <c r="N22" s="72"/>
      <c r="O22" s="79" t="s">
        <v>265</v>
      </c>
      <c r="P22" s="81">
        <v>43532.41063657407</v>
      </c>
      <c r="Q22" s="79" t="s">
        <v>280</v>
      </c>
      <c r="R22" s="79"/>
      <c r="S22" s="79"/>
      <c r="T22" s="79" t="s">
        <v>386</v>
      </c>
      <c r="U22" s="82" t="s">
        <v>403</v>
      </c>
      <c r="V22" s="82" t="s">
        <v>403</v>
      </c>
      <c r="W22" s="81">
        <v>43532.41063657407</v>
      </c>
      <c r="X22" s="82" t="s">
        <v>460</v>
      </c>
      <c r="Y22" s="79"/>
      <c r="Z22" s="79"/>
      <c r="AA22" s="85" t="s">
        <v>540</v>
      </c>
      <c r="AB22" s="79"/>
      <c r="AC22" s="79" t="b">
        <v>0</v>
      </c>
      <c r="AD22" s="79">
        <v>2</v>
      </c>
      <c r="AE22" s="85" t="s">
        <v>607</v>
      </c>
      <c r="AF22" s="79" t="b">
        <v>0</v>
      </c>
      <c r="AG22" s="79" t="s">
        <v>616</v>
      </c>
      <c r="AH22" s="79"/>
      <c r="AI22" s="85" t="s">
        <v>607</v>
      </c>
      <c r="AJ22" s="79" t="b">
        <v>0</v>
      </c>
      <c r="AK22" s="79">
        <v>0</v>
      </c>
      <c r="AL22" s="85" t="s">
        <v>607</v>
      </c>
      <c r="AM22" s="79" t="s">
        <v>621</v>
      </c>
      <c r="AN22" s="79" t="b">
        <v>0</v>
      </c>
      <c r="AO22" s="85" t="s">
        <v>540</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220</v>
      </c>
      <c r="B23" s="64" t="s">
        <v>242</v>
      </c>
      <c r="C23" s="65" t="s">
        <v>1526</v>
      </c>
      <c r="D23" s="66">
        <v>3</v>
      </c>
      <c r="E23" s="67" t="s">
        <v>132</v>
      </c>
      <c r="F23" s="68">
        <v>32</v>
      </c>
      <c r="G23" s="65"/>
      <c r="H23" s="69"/>
      <c r="I23" s="70"/>
      <c r="J23" s="70"/>
      <c r="K23" s="34" t="s">
        <v>65</v>
      </c>
      <c r="L23" s="77">
        <v>23</v>
      </c>
      <c r="M23" s="77"/>
      <c r="N23" s="72"/>
      <c r="O23" s="79" t="s">
        <v>265</v>
      </c>
      <c r="P23" s="81">
        <v>43532.46273148148</v>
      </c>
      <c r="Q23" s="79" t="s">
        <v>281</v>
      </c>
      <c r="R23" s="82" t="s">
        <v>349</v>
      </c>
      <c r="S23" s="79" t="s">
        <v>377</v>
      </c>
      <c r="T23" s="79" t="s">
        <v>387</v>
      </c>
      <c r="U23" s="79"/>
      <c r="V23" s="82" t="s">
        <v>432</v>
      </c>
      <c r="W23" s="81">
        <v>43532.46273148148</v>
      </c>
      <c r="X23" s="82" t="s">
        <v>461</v>
      </c>
      <c r="Y23" s="79"/>
      <c r="Z23" s="79"/>
      <c r="AA23" s="85" t="s">
        <v>541</v>
      </c>
      <c r="AB23" s="79"/>
      <c r="AC23" s="79" t="b">
        <v>0</v>
      </c>
      <c r="AD23" s="79">
        <v>0</v>
      </c>
      <c r="AE23" s="85" t="s">
        <v>607</v>
      </c>
      <c r="AF23" s="79" t="b">
        <v>1</v>
      </c>
      <c r="AG23" s="79" t="s">
        <v>614</v>
      </c>
      <c r="AH23" s="79"/>
      <c r="AI23" s="85" t="s">
        <v>618</v>
      </c>
      <c r="AJ23" s="79" t="b">
        <v>0</v>
      </c>
      <c r="AK23" s="79">
        <v>0</v>
      </c>
      <c r="AL23" s="85" t="s">
        <v>607</v>
      </c>
      <c r="AM23" s="79" t="s">
        <v>621</v>
      </c>
      <c r="AN23" s="79" t="b">
        <v>0</v>
      </c>
      <c r="AO23" s="85" t="s">
        <v>541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220</v>
      </c>
      <c r="B24" s="64" t="s">
        <v>243</v>
      </c>
      <c r="C24" s="65" t="s">
        <v>1526</v>
      </c>
      <c r="D24" s="66">
        <v>3</v>
      </c>
      <c r="E24" s="67" t="s">
        <v>132</v>
      </c>
      <c r="F24" s="68">
        <v>32</v>
      </c>
      <c r="G24" s="65"/>
      <c r="H24" s="69"/>
      <c r="I24" s="70"/>
      <c r="J24" s="70"/>
      <c r="K24" s="34" t="s">
        <v>65</v>
      </c>
      <c r="L24" s="77">
        <v>24</v>
      </c>
      <c r="M24" s="77"/>
      <c r="N24" s="72"/>
      <c r="O24" s="79" t="s">
        <v>265</v>
      </c>
      <c r="P24" s="81">
        <v>43532.46273148148</v>
      </c>
      <c r="Q24" s="79" t="s">
        <v>281</v>
      </c>
      <c r="R24" s="82" t="s">
        <v>349</v>
      </c>
      <c r="S24" s="79" t="s">
        <v>377</v>
      </c>
      <c r="T24" s="79" t="s">
        <v>387</v>
      </c>
      <c r="U24" s="79"/>
      <c r="V24" s="82" t="s">
        <v>432</v>
      </c>
      <c r="W24" s="81">
        <v>43532.46273148148</v>
      </c>
      <c r="X24" s="82" t="s">
        <v>461</v>
      </c>
      <c r="Y24" s="79"/>
      <c r="Z24" s="79"/>
      <c r="AA24" s="85" t="s">
        <v>541</v>
      </c>
      <c r="AB24" s="79"/>
      <c r="AC24" s="79" t="b">
        <v>0</v>
      </c>
      <c r="AD24" s="79">
        <v>0</v>
      </c>
      <c r="AE24" s="85" t="s">
        <v>607</v>
      </c>
      <c r="AF24" s="79" t="b">
        <v>1</v>
      </c>
      <c r="AG24" s="79" t="s">
        <v>614</v>
      </c>
      <c r="AH24" s="79"/>
      <c r="AI24" s="85" t="s">
        <v>618</v>
      </c>
      <c r="AJ24" s="79" t="b">
        <v>0</v>
      </c>
      <c r="AK24" s="79">
        <v>0</v>
      </c>
      <c r="AL24" s="85" t="s">
        <v>607</v>
      </c>
      <c r="AM24" s="79" t="s">
        <v>621</v>
      </c>
      <c r="AN24" s="79" t="b">
        <v>0</v>
      </c>
      <c r="AO24" s="85" t="s">
        <v>541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220</v>
      </c>
      <c r="B25" s="64" t="s">
        <v>244</v>
      </c>
      <c r="C25" s="65" t="s">
        <v>1526</v>
      </c>
      <c r="D25" s="66">
        <v>3</v>
      </c>
      <c r="E25" s="67" t="s">
        <v>132</v>
      </c>
      <c r="F25" s="68">
        <v>32</v>
      </c>
      <c r="G25" s="65"/>
      <c r="H25" s="69"/>
      <c r="I25" s="70"/>
      <c r="J25" s="70"/>
      <c r="K25" s="34" t="s">
        <v>65</v>
      </c>
      <c r="L25" s="77">
        <v>25</v>
      </c>
      <c r="M25" s="77"/>
      <c r="N25" s="72"/>
      <c r="O25" s="79" t="s">
        <v>265</v>
      </c>
      <c r="P25" s="81">
        <v>43532.46273148148</v>
      </c>
      <c r="Q25" s="79" t="s">
        <v>281</v>
      </c>
      <c r="R25" s="82" t="s">
        <v>349</v>
      </c>
      <c r="S25" s="79" t="s">
        <v>377</v>
      </c>
      <c r="T25" s="79" t="s">
        <v>387</v>
      </c>
      <c r="U25" s="79"/>
      <c r="V25" s="82" t="s">
        <v>432</v>
      </c>
      <c r="W25" s="81">
        <v>43532.46273148148</v>
      </c>
      <c r="X25" s="82" t="s">
        <v>461</v>
      </c>
      <c r="Y25" s="79"/>
      <c r="Z25" s="79"/>
      <c r="AA25" s="85" t="s">
        <v>541</v>
      </c>
      <c r="AB25" s="79"/>
      <c r="AC25" s="79" t="b">
        <v>0</v>
      </c>
      <c r="AD25" s="79">
        <v>0</v>
      </c>
      <c r="AE25" s="85" t="s">
        <v>607</v>
      </c>
      <c r="AF25" s="79" t="b">
        <v>1</v>
      </c>
      <c r="AG25" s="79" t="s">
        <v>614</v>
      </c>
      <c r="AH25" s="79"/>
      <c r="AI25" s="85" t="s">
        <v>618</v>
      </c>
      <c r="AJ25" s="79" t="b">
        <v>0</v>
      </c>
      <c r="AK25" s="79">
        <v>0</v>
      </c>
      <c r="AL25" s="85" t="s">
        <v>607</v>
      </c>
      <c r="AM25" s="79" t="s">
        <v>621</v>
      </c>
      <c r="AN25" s="79" t="b">
        <v>0</v>
      </c>
      <c r="AO25" s="85" t="s">
        <v>541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220</v>
      </c>
      <c r="B26" s="64" t="s">
        <v>245</v>
      </c>
      <c r="C26" s="65" t="s">
        <v>1526</v>
      </c>
      <c r="D26" s="66">
        <v>3</v>
      </c>
      <c r="E26" s="67" t="s">
        <v>132</v>
      </c>
      <c r="F26" s="68">
        <v>32</v>
      </c>
      <c r="G26" s="65"/>
      <c r="H26" s="69"/>
      <c r="I26" s="70"/>
      <c r="J26" s="70"/>
      <c r="K26" s="34" t="s">
        <v>65</v>
      </c>
      <c r="L26" s="77">
        <v>26</v>
      </c>
      <c r="M26" s="77"/>
      <c r="N26" s="72"/>
      <c r="O26" s="79" t="s">
        <v>265</v>
      </c>
      <c r="P26" s="81">
        <v>43532.46273148148</v>
      </c>
      <c r="Q26" s="79" t="s">
        <v>281</v>
      </c>
      <c r="R26" s="82" t="s">
        <v>349</v>
      </c>
      <c r="S26" s="79" t="s">
        <v>377</v>
      </c>
      <c r="T26" s="79" t="s">
        <v>387</v>
      </c>
      <c r="U26" s="79"/>
      <c r="V26" s="82" t="s">
        <v>432</v>
      </c>
      <c r="W26" s="81">
        <v>43532.46273148148</v>
      </c>
      <c r="X26" s="82" t="s">
        <v>461</v>
      </c>
      <c r="Y26" s="79"/>
      <c r="Z26" s="79"/>
      <c r="AA26" s="85" t="s">
        <v>541</v>
      </c>
      <c r="AB26" s="79"/>
      <c r="AC26" s="79" t="b">
        <v>0</v>
      </c>
      <c r="AD26" s="79">
        <v>0</v>
      </c>
      <c r="AE26" s="85" t="s">
        <v>607</v>
      </c>
      <c r="AF26" s="79" t="b">
        <v>1</v>
      </c>
      <c r="AG26" s="79" t="s">
        <v>614</v>
      </c>
      <c r="AH26" s="79"/>
      <c r="AI26" s="85" t="s">
        <v>618</v>
      </c>
      <c r="AJ26" s="79" t="b">
        <v>0</v>
      </c>
      <c r="AK26" s="79">
        <v>0</v>
      </c>
      <c r="AL26" s="85" t="s">
        <v>607</v>
      </c>
      <c r="AM26" s="79" t="s">
        <v>621</v>
      </c>
      <c r="AN26" s="79" t="b">
        <v>0</v>
      </c>
      <c r="AO26" s="85" t="s">
        <v>541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220</v>
      </c>
      <c r="B27" s="64" t="s">
        <v>246</v>
      </c>
      <c r="C27" s="65" t="s">
        <v>1526</v>
      </c>
      <c r="D27" s="66">
        <v>3</v>
      </c>
      <c r="E27" s="67" t="s">
        <v>132</v>
      </c>
      <c r="F27" s="68">
        <v>32</v>
      </c>
      <c r="G27" s="65"/>
      <c r="H27" s="69"/>
      <c r="I27" s="70"/>
      <c r="J27" s="70"/>
      <c r="K27" s="34" t="s">
        <v>65</v>
      </c>
      <c r="L27" s="77">
        <v>27</v>
      </c>
      <c r="M27" s="77"/>
      <c r="N27" s="72"/>
      <c r="O27" s="79" t="s">
        <v>265</v>
      </c>
      <c r="P27" s="81">
        <v>43532.46273148148</v>
      </c>
      <c r="Q27" s="79" t="s">
        <v>281</v>
      </c>
      <c r="R27" s="82" t="s">
        <v>349</v>
      </c>
      <c r="S27" s="79" t="s">
        <v>377</v>
      </c>
      <c r="T27" s="79" t="s">
        <v>387</v>
      </c>
      <c r="U27" s="79"/>
      <c r="V27" s="82" t="s">
        <v>432</v>
      </c>
      <c r="W27" s="81">
        <v>43532.46273148148</v>
      </c>
      <c r="X27" s="82" t="s">
        <v>461</v>
      </c>
      <c r="Y27" s="79"/>
      <c r="Z27" s="79"/>
      <c r="AA27" s="85" t="s">
        <v>541</v>
      </c>
      <c r="AB27" s="79"/>
      <c r="AC27" s="79" t="b">
        <v>0</v>
      </c>
      <c r="AD27" s="79">
        <v>0</v>
      </c>
      <c r="AE27" s="85" t="s">
        <v>607</v>
      </c>
      <c r="AF27" s="79" t="b">
        <v>1</v>
      </c>
      <c r="AG27" s="79" t="s">
        <v>614</v>
      </c>
      <c r="AH27" s="79"/>
      <c r="AI27" s="85" t="s">
        <v>618</v>
      </c>
      <c r="AJ27" s="79" t="b">
        <v>0</v>
      </c>
      <c r="AK27" s="79">
        <v>0</v>
      </c>
      <c r="AL27" s="85" t="s">
        <v>607</v>
      </c>
      <c r="AM27" s="79" t="s">
        <v>621</v>
      </c>
      <c r="AN27" s="79" t="b">
        <v>0</v>
      </c>
      <c r="AO27" s="85" t="s">
        <v>541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220</v>
      </c>
      <c r="B28" s="64" t="s">
        <v>247</v>
      </c>
      <c r="C28" s="65" t="s">
        <v>1526</v>
      </c>
      <c r="D28" s="66">
        <v>3</v>
      </c>
      <c r="E28" s="67" t="s">
        <v>132</v>
      </c>
      <c r="F28" s="68">
        <v>32</v>
      </c>
      <c r="G28" s="65"/>
      <c r="H28" s="69"/>
      <c r="I28" s="70"/>
      <c r="J28" s="70"/>
      <c r="K28" s="34" t="s">
        <v>65</v>
      </c>
      <c r="L28" s="77">
        <v>28</v>
      </c>
      <c r="M28" s="77"/>
      <c r="N28" s="72"/>
      <c r="O28" s="79" t="s">
        <v>265</v>
      </c>
      <c r="P28" s="81">
        <v>43532.46273148148</v>
      </c>
      <c r="Q28" s="79" t="s">
        <v>281</v>
      </c>
      <c r="R28" s="82" t="s">
        <v>349</v>
      </c>
      <c r="S28" s="79" t="s">
        <v>377</v>
      </c>
      <c r="T28" s="79" t="s">
        <v>387</v>
      </c>
      <c r="U28" s="79"/>
      <c r="V28" s="82" t="s">
        <v>432</v>
      </c>
      <c r="W28" s="81">
        <v>43532.46273148148</v>
      </c>
      <c r="X28" s="82" t="s">
        <v>461</v>
      </c>
      <c r="Y28" s="79"/>
      <c r="Z28" s="79"/>
      <c r="AA28" s="85" t="s">
        <v>541</v>
      </c>
      <c r="AB28" s="79"/>
      <c r="AC28" s="79" t="b">
        <v>0</v>
      </c>
      <c r="AD28" s="79">
        <v>0</v>
      </c>
      <c r="AE28" s="85" t="s">
        <v>607</v>
      </c>
      <c r="AF28" s="79" t="b">
        <v>1</v>
      </c>
      <c r="AG28" s="79" t="s">
        <v>614</v>
      </c>
      <c r="AH28" s="79"/>
      <c r="AI28" s="85" t="s">
        <v>618</v>
      </c>
      <c r="AJ28" s="79" t="b">
        <v>0</v>
      </c>
      <c r="AK28" s="79">
        <v>0</v>
      </c>
      <c r="AL28" s="85" t="s">
        <v>607</v>
      </c>
      <c r="AM28" s="79" t="s">
        <v>621</v>
      </c>
      <c r="AN28" s="79" t="b">
        <v>0</v>
      </c>
      <c r="AO28" s="85" t="s">
        <v>541</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220</v>
      </c>
      <c r="B29" s="64" t="s">
        <v>248</v>
      </c>
      <c r="C29" s="65" t="s">
        <v>1526</v>
      </c>
      <c r="D29" s="66">
        <v>3</v>
      </c>
      <c r="E29" s="67" t="s">
        <v>132</v>
      </c>
      <c r="F29" s="68">
        <v>32</v>
      </c>
      <c r="G29" s="65"/>
      <c r="H29" s="69"/>
      <c r="I29" s="70"/>
      <c r="J29" s="70"/>
      <c r="K29" s="34" t="s">
        <v>65</v>
      </c>
      <c r="L29" s="77">
        <v>29</v>
      </c>
      <c r="M29" s="77"/>
      <c r="N29" s="72"/>
      <c r="O29" s="79" t="s">
        <v>265</v>
      </c>
      <c r="P29" s="81">
        <v>43532.46273148148</v>
      </c>
      <c r="Q29" s="79" t="s">
        <v>281</v>
      </c>
      <c r="R29" s="82" t="s">
        <v>349</v>
      </c>
      <c r="S29" s="79" t="s">
        <v>377</v>
      </c>
      <c r="T29" s="79" t="s">
        <v>387</v>
      </c>
      <c r="U29" s="79"/>
      <c r="V29" s="82" t="s">
        <v>432</v>
      </c>
      <c r="W29" s="81">
        <v>43532.46273148148</v>
      </c>
      <c r="X29" s="82" t="s">
        <v>461</v>
      </c>
      <c r="Y29" s="79"/>
      <c r="Z29" s="79"/>
      <c r="AA29" s="85" t="s">
        <v>541</v>
      </c>
      <c r="AB29" s="79"/>
      <c r="AC29" s="79" t="b">
        <v>0</v>
      </c>
      <c r="AD29" s="79">
        <v>0</v>
      </c>
      <c r="AE29" s="85" t="s">
        <v>607</v>
      </c>
      <c r="AF29" s="79" t="b">
        <v>1</v>
      </c>
      <c r="AG29" s="79" t="s">
        <v>614</v>
      </c>
      <c r="AH29" s="79"/>
      <c r="AI29" s="85" t="s">
        <v>618</v>
      </c>
      <c r="AJ29" s="79" t="b">
        <v>0</v>
      </c>
      <c r="AK29" s="79">
        <v>0</v>
      </c>
      <c r="AL29" s="85" t="s">
        <v>607</v>
      </c>
      <c r="AM29" s="79" t="s">
        <v>621</v>
      </c>
      <c r="AN29" s="79" t="b">
        <v>0</v>
      </c>
      <c r="AO29" s="85" t="s">
        <v>541</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249</v>
      </c>
      <c r="C30" s="65" t="s">
        <v>1526</v>
      </c>
      <c r="D30" s="66">
        <v>3</v>
      </c>
      <c r="E30" s="67" t="s">
        <v>132</v>
      </c>
      <c r="F30" s="68">
        <v>32</v>
      </c>
      <c r="G30" s="65"/>
      <c r="H30" s="69"/>
      <c r="I30" s="70"/>
      <c r="J30" s="70"/>
      <c r="K30" s="34" t="s">
        <v>65</v>
      </c>
      <c r="L30" s="77">
        <v>30</v>
      </c>
      <c r="M30" s="77"/>
      <c r="N30" s="72"/>
      <c r="O30" s="79" t="s">
        <v>265</v>
      </c>
      <c r="P30" s="81">
        <v>43532.46273148148</v>
      </c>
      <c r="Q30" s="79" t="s">
        <v>281</v>
      </c>
      <c r="R30" s="82" t="s">
        <v>349</v>
      </c>
      <c r="S30" s="79" t="s">
        <v>377</v>
      </c>
      <c r="T30" s="79" t="s">
        <v>387</v>
      </c>
      <c r="U30" s="79"/>
      <c r="V30" s="82" t="s">
        <v>432</v>
      </c>
      <c r="W30" s="81">
        <v>43532.46273148148</v>
      </c>
      <c r="X30" s="82" t="s">
        <v>461</v>
      </c>
      <c r="Y30" s="79"/>
      <c r="Z30" s="79"/>
      <c r="AA30" s="85" t="s">
        <v>541</v>
      </c>
      <c r="AB30" s="79"/>
      <c r="AC30" s="79" t="b">
        <v>0</v>
      </c>
      <c r="AD30" s="79">
        <v>0</v>
      </c>
      <c r="AE30" s="85" t="s">
        <v>607</v>
      </c>
      <c r="AF30" s="79" t="b">
        <v>1</v>
      </c>
      <c r="AG30" s="79" t="s">
        <v>614</v>
      </c>
      <c r="AH30" s="79"/>
      <c r="AI30" s="85" t="s">
        <v>618</v>
      </c>
      <c r="AJ30" s="79" t="b">
        <v>0</v>
      </c>
      <c r="AK30" s="79">
        <v>0</v>
      </c>
      <c r="AL30" s="85" t="s">
        <v>607</v>
      </c>
      <c r="AM30" s="79" t="s">
        <v>621</v>
      </c>
      <c r="AN30" s="79" t="b">
        <v>0</v>
      </c>
      <c r="AO30" s="85" t="s">
        <v>541</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220</v>
      </c>
      <c r="B31" s="64" t="s">
        <v>250</v>
      </c>
      <c r="C31" s="65" t="s">
        <v>1526</v>
      </c>
      <c r="D31" s="66">
        <v>3</v>
      </c>
      <c r="E31" s="67" t="s">
        <v>132</v>
      </c>
      <c r="F31" s="68">
        <v>32</v>
      </c>
      <c r="G31" s="65"/>
      <c r="H31" s="69"/>
      <c r="I31" s="70"/>
      <c r="J31" s="70"/>
      <c r="K31" s="34" t="s">
        <v>65</v>
      </c>
      <c r="L31" s="77">
        <v>31</v>
      </c>
      <c r="M31" s="77"/>
      <c r="N31" s="72"/>
      <c r="O31" s="79" t="s">
        <v>265</v>
      </c>
      <c r="P31" s="81">
        <v>43532.46273148148</v>
      </c>
      <c r="Q31" s="79" t="s">
        <v>281</v>
      </c>
      <c r="R31" s="82" t="s">
        <v>349</v>
      </c>
      <c r="S31" s="79" t="s">
        <v>377</v>
      </c>
      <c r="T31" s="79" t="s">
        <v>387</v>
      </c>
      <c r="U31" s="79"/>
      <c r="V31" s="82" t="s">
        <v>432</v>
      </c>
      <c r="W31" s="81">
        <v>43532.46273148148</v>
      </c>
      <c r="X31" s="82" t="s">
        <v>461</v>
      </c>
      <c r="Y31" s="79"/>
      <c r="Z31" s="79"/>
      <c r="AA31" s="85" t="s">
        <v>541</v>
      </c>
      <c r="AB31" s="79"/>
      <c r="AC31" s="79" t="b">
        <v>0</v>
      </c>
      <c r="AD31" s="79">
        <v>0</v>
      </c>
      <c r="AE31" s="85" t="s">
        <v>607</v>
      </c>
      <c r="AF31" s="79" t="b">
        <v>1</v>
      </c>
      <c r="AG31" s="79" t="s">
        <v>614</v>
      </c>
      <c r="AH31" s="79"/>
      <c r="AI31" s="85" t="s">
        <v>618</v>
      </c>
      <c r="AJ31" s="79" t="b">
        <v>0</v>
      </c>
      <c r="AK31" s="79">
        <v>0</v>
      </c>
      <c r="AL31" s="85" t="s">
        <v>607</v>
      </c>
      <c r="AM31" s="79" t="s">
        <v>621</v>
      </c>
      <c r="AN31" s="79" t="b">
        <v>0</v>
      </c>
      <c r="AO31" s="85" t="s">
        <v>541</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220</v>
      </c>
      <c r="B32" s="64" t="s">
        <v>251</v>
      </c>
      <c r="C32" s="65" t="s">
        <v>1526</v>
      </c>
      <c r="D32" s="66">
        <v>3</v>
      </c>
      <c r="E32" s="67" t="s">
        <v>132</v>
      </c>
      <c r="F32" s="68">
        <v>32</v>
      </c>
      <c r="G32" s="65"/>
      <c r="H32" s="69"/>
      <c r="I32" s="70"/>
      <c r="J32" s="70"/>
      <c r="K32" s="34" t="s">
        <v>65</v>
      </c>
      <c r="L32" s="77">
        <v>32</v>
      </c>
      <c r="M32" s="77"/>
      <c r="N32" s="72"/>
      <c r="O32" s="79" t="s">
        <v>265</v>
      </c>
      <c r="P32" s="81">
        <v>43532.46273148148</v>
      </c>
      <c r="Q32" s="79" t="s">
        <v>281</v>
      </c>
      <c r="R32" s="82" t="s">
        <v>349</v>
      </c>
      <c r="S32" s="79" t="s">
        <v>377</v>
      </c>
      <c r="T32" s="79" t="s">
        <v>387</v>
      </c>
      <c r="U32" s="79"/>
      <c r="V32" s="82" t="s">
        <v>432</v>
      </c>
      <c r="W32" s="81">
        <v>43532.46273148148</v>
      </c>
      <c r="X32" s="82" t="s">
        <v>461</v>
      </c>
      <c r="Y32" s="79"/>
      <c r="Z32" s="79"/>
      <c r="AA32" s="85" t="s">
        <v>541</v>
      </c>
      <c r="AB32" s="79"/>
      <c r="AC32" s="79" t="b">
        <v>0</v>
      </c>
      <c r="AD32" s="79">
        <v>0</v>
      </c>
      <c r="AE32" s="85" t="s">
        <v>607</v>
      </c>
      <c r="AF32" s="79" t="b">
        <v>1</v>
      </c>
      <c r="AG32" s="79" t="s">
        <v>614</v>
      </c>
      <c r="AH32" s="79"/>
      <c r="AI32" s="85" t="s">
        <v>618</v>
      </c>
      <c r="AJ32" s="79" t="b">
        <v>0</v>
      </c>
      <c r="AK32" s="79">
        <v>0</v>
      </c>
      <c r="AL32" s="85" t="s">
        <v>607</v>
      </c>
      <c r="AM32" s="79" t="s">
        <v>621</v>
      </c>
      <c r="AN32" s="79" t="b">
        <v>0</v>
      </c>
      <c r="AO32" s="85" t="s">
        <v>541</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1</v>
      </c>
      <c r="BG32" s="49">
        <v>3.125</v>
      </c>
      <c r="BH32" s="48">
        <v>0</v>
      </c>
      <c r="BI32" s="49">
        <v>0</v>
      </c>
      <c r="BJ32" s="48">
        <v>31</v>
      </c>
      <c r="BK32" s="49">
        <v>96.875</v>
      </c>
      <c r="BL32" s="48">
        <v>32</v>
      </c>
    </row>
    <row r="33" spans="1:64" ht="15">
      <c r="A33" s="64" t="s">
        <v>220</v>
      </c>
      <c r="B33" s="64" t="s">
        <v>252</v>
      </c>
      <c r="C33" s="65" t="s">
        <v>1526</v>
      </c>
      <c r="D33" s="66">
        <v>3</v>
      </c>
      <c r="E33" s="67" t="s">
        <v>132</v>
      </c>
      <c r="F33" s="68">
        <v>32</v>
      </c>
      <c r="G33" s="65"/>
      <c r="H33" s="69"/>
      <c r="I33" s="70"/>
      <c r="J33" s="70"/>
      <c r="K33" s="34" t="s">
        <v>65</v>
      </c>
      <c r="L33" s="77">
        <v>33</v>
      </c>
      <c r="M33" s="77"/>
      <c r="N33" s="72"/>
      <c r="O33" s="79" t="s">
        <v>265</v>
      </c>
      <c r="P33" s="81">
        <v>43539.924212962964</v>
      </c>
      <c r="Q33" s="79" t="s">
        <v>282</v>
      </c>
      <c r="R33" s="79"/>
      <c r="S33" s="79"/>
      <c r="T33" s="79" t="s">
        <v>386</v>
      </c>
      <c r="U33" s="82" t="s">
        <v>404</v>
      </c>
      <c r="V33" s="82" t="s">
        <v>404</v>
      </c>
      <c r="W33" s="81">
        <v>43539.924212962964</v>
      </c>
      <c r="X33" s="82" t="s">
        <v>462</v>
      </c>
      <c r="Y33" s="79"/>
      <c r="Z33" s="79"/>
      <c r="AA33" s="85" t="s">
        <v>542</v>
      </c>
      <c r="AB33" s="79"/>
      <c r="AC33" s="79" t="b">
        <v>0</v>
      </c>
      <c r="AD33" s="79">
        <v>1</v>
      </c>
      <c r="AE33" s="85" t="s">
        <v>607</v>
      </c>
      <c r="AF33" s="79" t="b">
        <v>0</v>
      </c>
      <c r="AG33" s="79" t="s">
        <v>616</v>
      </c>
      <c r="AH33" s="79"/>
      <c r="AI33" s="85" t="s">
        <v>607</v>
      </c>
      <c r="AJ33" s="79" t="b">
        <v>0</v>
      </c>
      <c r="AK33" s="79">
        <v>0</v>
      </c>
      <c r="AL33" s="85" t="s">
        <v>607</v>
      </c>
      <c r="AM33" s="79" t="s">
        <v>620</v>
      </c>
      <c r="AN33" s="79" t="b">
        <v>0</v>
      </c>
      <c r="AO33" s="85" t="s">
        <v>542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222</v>
      </c>
      <c r="B34" s="64" t="s">
        <v>220</v>
      </c>
      <c r="C34" s="65" t="s">
        <v>1526</v>
      </c>
      <c r="D34" s="66">
        <v>3</v>
      </c>
      <c r="E34" s="67" t="s">
        <v>132</v>
      </c>
      <c r="F34" s="68">
        <v>32</v>
      </c>
      <c r="G34" s="65"/>
      <c r="H34" s="69"/>
      <c r="I34" s="70"/>
      <c r="J34" s="70"/>
      <c r="K34" s="34" t="s">
        <v>65</v>
      </c>
      <c r="L34" s="77">
        <v>34</v>
      </c>
      <c r="M34" s="77"/>
      <c r="N34" s="72"/>
      <c r="O34" s="79" t="s">
        <v>265</v>
      </c>
      <c r="P34" s="81">
        <v>43532.37355324074</v>
      </c>
      <c r="Q34" s="79" t="s">
        <v>283</v>
      </c>
      <c r="R34" s="79"/>
      <c r="S34" s="79"/>
      <c r="T34" s="79"/>
      <c r="U34" s="79"/>
      <c r="V34" s="82" t="s">
        <v>433</v>
      </c>
      <c r="W34" s="81">
        <v>43532.37355324074</v>
      </c>
      <c r="X34" s="82" t="s">
        <v>463</v>
      </c>
      <c r="Y34" s="79"/>
      <c r="Z34" s="79"/>
      <c r="AA34" s="85" t="s">
        <v>543</v>
      </c>
      <c r="AB34" s="85" t="s">
        <v>544</v>
      </c>
      <c r="AC34" s="79" t="b">
        <v>0</v>
      </c>
      <c r="AD34" s="79">
        <v>1</v>
      </c>
      <c r="AE34" s="85" t="s">
        <v>610</v>
      </c>
      <c r="AF34" s="79" t="b">
        <v>0</v>
      </c>
      <c r="AG34" s="79" t="s">
        <v>614</v>
      </c>
      <c r="AH34" s="79"/>
      <c r="AI34" s="85" t="s">
        <v>607</v>
      </c>
      <c r="AJ34" s="79" t="b">
        <v>0</v>
      </c>
      <c r="AK34" s="79">
        <v>0</v>
      </c>
      <c r="AL34" s="85" t="s">
        <v>607</v>
      </c>
      <c r="AM34" s="79" t="s">
        <v>623</v>
      </c>
      <c r="AN34" s="79" t="b">
        <v>0</v>
      </c>
      <c r="AO34" s="85" t="s">
        <v>544</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1</v>
      </c>
      <c r="BD34" s="48"/>
      <c r="BE34" s="49"/>
      <c r="BF34" s="48"/>
      <c r="BG34" s="49"/>
      <c r="BH34" s="48"/>
      <c r="BI34" s="49"/>
      <c r="BJ34" s="48"/>
      <c r="BK34" s="49"/>
      <c r="BL34" s="48"/>
    </row>
    <row r="35" spans="1:64" ht="15">
      <c r="A35" s="64" t="s">
        <v>222</v>
      </c>
      <c r="B35" s="64" t="s">
        <v>223</v>
      </c>
      <c r="C35" s="65" t="s">
        <v>1526</v>
      </c>
      <c r="D35" s="66">
        <v>3</v>
      </c>
      <c r="E35" s="67" t="s">
        <v>132</v>
      </c>
      <c r="F35" s="68">
        <v>32</v>
      </c>
      <c r="G35" s="65"/>
      <c r="H35" s="69"/>
      <c r="I35" s="70"/>
      <c r="J35" s="70"/>
      <c r="K35" s="34" t="s">
        <v>66</v>
      </c>
      <c r="L35" s="77">
        <v>35</v>
      </c>
      <c r="M35" s="77"/>
      <c r="N35" s="72"/>
      <c r="O35" s="79" t="s">
        <v>264</v>
      </c>
      <c r="P35" s="81">
        <v>43532.37355324074</v>
      </c>
      <c r="Q35" s="79" t="s">
        <v>283</v>
      </c>
      <c r="R35" s="79"/>
      <c r="S35" s="79"/>
      <c r="T35" s="79"/>
      <c r="U35" s="79"/>
      <c r="V35" s="82" t="s">
        <v>433</v>
      </c>
      <c r="W35" s="81">
        <v>43532.37355324074</v>
      </c>
      <c r="X35" s="82" t="s">
        <v>463</v>
      </c>
      <c r="Y35" s="79"/>
      <c r="Z35" s="79"/>
      <c r="AA35" s="85" t="s">
        <v>543</v>
      </c>
      <c r="AB35" s="85" t="s">
        <v>544</v>
      </c>
      <c r="AC35" s="79" t="b">
        <v>0</v>
      </c>
      <c r="AD35" s="79">
        <v>1</v>
      </c>
      <c r="AE35" s="85" t="s">
        <v>610</v>
      </c>
      <c r="AF35" s="79" t="b">
        <v>0</v>
      </c>
      <c r="AG35" s="79" t="s">
        <v>614</v>
      </c>
      <c r="AH35" s="79"/>
      <c r="AI35" s="85" t="s">
        <v>607</v>
      </c>
      <c r="AJ35" s="79" t="b">
        <v>0</v>
      </c>
      <c r="AK35" s="79">
        <v>0</v>
      </c>
      <c r="AL35" s="85" t="s">
        <v>607</v>
      </c>
      <c r="AM35" s="79" t="s">
        <v>623</v>
      </c>
      <c r="AN35" s="79" t="b">
        <v>0</v>
      </c>
      <c r="AO35" s="85" t="s">
        <v>544</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7</v>
      </c>
      <c r="BK35" s="49">
        <v>100</v>
      </c>
      <c r="BL35" s="48">
        <v>7</v>
      </c>
    </row>
    <row r="36" spans="1:64" ht="15">
      <c r="A36" s="64" t="s">
        <v>223</v>
      </c>
      <c r="B36" s="64" t="s">
        <v>222</v>
      </c>
      <c r="C36" s="65" t="s">
        <v>1526</v>
      </c>
      <c r="D36" s="66">
        <v>3</v>
      </c>
      <c r="E36" s="67" t="s">
        <v>132</v>
      </c>
      <c r="F36" s="68">
        <v>32</v>
      </c>
      <c r="G36" s="65"/>
      <c r="H36" s="69"/>
      <c r="I36" s="70"/>
      <c r="J36" s="70"/>
      <c r="K36" s="34" t="s">
        <v>66</v>
      </c>
      <c r="L36" s="77">
        <v>36</v>
      </c>
      <c r="M36" s="77"/>
      <c r="N36" s="72"/>
      <c r="O36" s="79" t="s">
        <v>265</v>
      </c>
      <c r="P36" s="81">
        <v>43532.309849537036</v>
      </c>
      <c r="Q36" s="79" t="s">
        <v>284</v>
      </c>
      <c r="R36" s="79"/>
      <c r="S36" s="79"/>
      <c r="T36" s="79" t="s">
        <v>386</v>
      </c>
      <c r="U36" s="82" t="s">
        <v>405</v>
      </c>
      <c r="V36" s="82" t="s">
        <v>405</v>
      </c>
      <c r="W36" s="81">
        <v>43532.309849537036</v>
      </c>
      <c r="X36" s="82" t="s">
        <v>464</v>
      </c>
      <c r="Y36" s="79"/>
      <c r="Z36" s="79"/>
      <c r="AA36" s="85" t="s">
        <v>544</v>
      </c>
      <c r="AB36" s="79"/>
      <c r="AC36" s="79" t="b">
        <v>0</v>
      </c>
      <c r="AD36" s="79">
        <v>2</v>
      </c>
      <c r="AE36" s="85" t="s">
        <v>607</v>
      </c>
      <c r="AF36" s="79" t="b">
        <v>0</v>
      </c>
      <c r="AG36" s="79" t="s">
        <v>616</v>
      </c>
      <c r="AH36" s="79"/>
      <c r="AI36" s="85" t="s">
        <v>607</v>
      </c>
      <c r="AJ36" s="79" t="b">
        <v>0</v>
      </c>
      <c r="AK36" s="79">
        <v>0</v>
      </c>
      <c r="AL36" s="85" t="s">
        <v>607</v>
      </c>
      <c r="AM36" s="79" t="s">
        <v>623</v>
      </c>
      <c r="AN36" s="79" t="b">
        <v>0</v>
      </c>
      <c r="AO36" s="85" t="s">
        <v>544</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c r="BE36" s="49"/>
      <c r="BF36" s="48"/>
      <c r="BG36" s="49"/>
      <c r="BH36" s="48"/>
      <c r="BI36" s="49"/>
      <c r="BJ36" s="48"/>
      <c r="BK36" s="49"/>
      <c r="BL36" s="48"/>
    </row>
    <row r="37" spans="1:64" ht="15">
      <c r="A37" s="64" t="s">
        <v>223</v>
      </c>
      <c r="B37" s="64" t="s">
        <v>253</v>
      </c>
      <c r="C37" s="65" t="s">
        <v>1526</v>
      </c>
      <c r="D37" s="66">
        <v>3</v>
      </c>
      <c r="E37" s="67" t="s">
        <v>132</v>
      </c>
      <c r="F37" s="68">
        <v>32</v>
      </c>
      <c r="G37" s="65"/>
      <c r="H37" s="69"/>
      <c r="I37" s="70"/>
      <c r="J37" s="70"/>
      <c r="K37" s="34" t="s">
        <v>65</v>
      </c>
      <c r="L37" s="77">
        <v>37</v>
      </c>
      <c r="M37" s="77"/>
      <c r="N37" s="72"/>
      <c r="O37" s="79" t="s">
        <v>265</v>
      </c>
      <c r="P37" s="81">
        <v>43540.386516203704</v>
      </c>
      <c r="Q37" s="79" t="s">
        <v>285</v>
      </c>
      <c r="R37" s="79"/>
      <c r="S37" s="79"/>
      <c r="T37" s="79"/>
      <c r="U37" s="79"/>
      <c r="V37" s="82" t="s">
        <v>434</v>
      </c>
      <c r="W37" s="81">
        <v>43540.386516203704</v>
      </c>
      <c r="X37" s="82" t="s">
        <v>465</v>
      </c>
      <c r="Y37" s="79"/>
      <c r="Z37" s="79"/>
      <c r="AA37" s="85" t="s">
        <v>545</v>
      </c>
      <c r="AB37" s="85" t="s">
        <v>586</v>
      </c>
      <c r="AC37" s="79" t="b">
        <v>0</v>
      </c>
      <c r="AD37" s="79">
        <v>0</v>
      </c>
      <c r="AE37" s="85" t="s">
        <v>606</v>
      </c>
      <c r="AF37" s="79" t="b">
        <v>0</v>
      </c>
      <c r="AG37" s="79" t="s">
        <v>614</v>
      </c>
      <c r="AH37" s="79"/>
      <c r="AI37" s="85" t="s">
        <v>607</v>
      </c>
      <c r="AJ37" s="79" t="b">
        <v>0</v>
      </c>
      <c r="AK37" s="79">
        <v>0</v>
      </c>
      <c r="AL37" s="85" t="s">
        <v>607</v>
      </c>
      <c r="AM37" s="79" t="s">
        <v>623</v>
      </c>
      <c r="AN37" s="79" t="b">
        <v>0</v>
      </c>
      <c r="AO37" s="85" t="s">
        <v>586</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4</v>
      </c>
      <c r="BK37" s="49">
        <v>100</v>
      </c>
      <c r="BL37" s="48">
        <v>4</v>
      </c>
    </row>
    <row r="38" spans="1:64" ht="15">
      <c r="A38" s="64" t="s">
        <v>224</v>
      </c>
      <c r="B38" s="64" t="s">
        <v>220</v>
      </c>
      <c r="C38" s="65" t="s">
        <v>1526</v>
      </c>
      <c r="D38" s="66">
        <v>3</v>
      </c>
      <c r="E38" s="67" t="s">
        <v>132</v>
      </c>
      <c r="F38" s="68">
        <v>32</v>
      </c>
      <c r="G38" s="65"/>
      <c r="H38" s="69"/>
      <c r="I38" s="70"/>
      <c r="J38" s="70"/>
      <c r="K38" s="34" t="s">
        <v>65</v>
      </c>
      <c r="L38" s="77">
        <v>38</v>
      </c>
      <c r="M38" s="77"/>
      <c r="N38" s="72"/>
      <c r="O38" s="79" t="s">
        <v>265</v>
      </c>
      <c r="P38" s="81">
        <v>43540.40525462963</v>
      </c>
      <c r="Q38" s="79" t="s">
        <v>286</v>
      </c>
      <c r="R38" s="79"/>
      <c r="S38" s="79"/>
      <c r="T38" s="79"/>
      <c r="U38" s="79"/>
      <c r="V38" s="82" t="s">
        <v>435</v>
      </c>
      <c r="W38" s="81">
        <v>43540.40525462963</v>
      </c>
      <c r="X38" s="82" t="s">
        <v>466</v>
      </c>
      <c r="Y38" s="79"/>
      <c r="Z38" s="79"/>
      <c r="AA38" s="85" t="s">
        <v>546</v>
      </c>
      <c r="AB38" s="85" t="s">
        <v>568</v>
      </c>
      <c r="AC38" s="79" t="b">
        <v>0</v>
      </c>
      <c r="AD38" s="79">
        <v>0</v>
      </c>
      <c r="AE38" s="85" t="s">
        <v>611</v>
      </c>
      <c r="AF38" s="79" t="b">
        <v>0</v>
      </c>
      <c r="AG38" s="79" t="s">
        <v>614</v>
      </c>
      <c r="AH38" s="79"/>
      <c r="AI38" s="85" t="s">
        <v>607</v>
      </c>
      <c r="AJ38" s="79" t="b">
        <v>0</v>
      </c>
      <c r="AK38" s="79">
        <v>0</v>
      </c>
      <c r="AL38" s="85" t="s">
        <v>607</v>
      </c>
      <c r="AM38" s="79" t="s">
        <v>620</v>
      </c>
      <c r="AN38" s="79" t="b">
        <v>0</v>
      </c>
      <c r="AO38" s="85" t="s">
        <v>568</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1</v>
      </c>
      <c r="BD38" s="48"/>
      <c r="BE38" s="49"/>
      <c r="BF38" s="48"/>
      <c r="BG38" s="49"/>
      <c r="BH38" s="48"/>
      <c r="BI38" s="49"/>
      <c r="BJ38" s="48"/>
      <c r="BK38" s="49"/>
      <c r="BL38" s="48"/>
    </row>
    <row r="39" spans="1:64" ht="15">
      <c r="A39" s="64" t="s">
        <v>224</v>
      </c>
      <c r="B39" s="64" t="s">
        <v>226</v>
      </c>
      <c r="C39" s="65" t="s">
        <v>1526</v>
      </c>
      <c r="D39" s="66">
        <v>3</v>
      </c>
      <c r="E39" s="67" t="s">
        <v>132</v>
      </c>
      <c r="F39" s="68">
        <v>32</v>
      </c>
      <c r="G39" s="65"/>
      <c r="H39" s="69"/>
      <c r="I39" s="70"/>
      <c r="J39" s="70"/>
      <c r="K39" s="34" t="s">
        <v>65</v>
      </c>
      <c r="L39" s="77">
        <v>39</v>
      </c>
      <c r="M39" s="77"/>
      <c r="N39" s="72"/>
      <c r="O39" s="79" t="s">
        <v>264</v>
      </c>
      <c r="P39" s="81">
        <v>43540.40525462963</v>
      </c>
      <c r="Q39" s="79" t="s">
        <v>286</v>
      </c>
      <c r="R39" s="79"/>
      <c r="S39" s="79"/>
      <c r="T39" s="79"/>
      <c r="U39" s="79"/>
      <c r="V39" s="82" t="s">
        <v>435</v>
      </c>
      <c r="W39" s="81">
        <v>43540.40525462963</v>
      </c>
      <c r="X39" s="82" t="s">
        <v>466</v>
      </c>
      <c r="Y39" s="79"/>
      <c r="Z39" s="79"/>
      <c r="AA39" s="85" t="s">
        <v>546</v>
      </c>
      <c r="AB39" s="85" t="s">
        <v>568</v>
      </c>
      <c r="AC39" s="79" t="b">
        <v>0</v>
      </c>
      <c r="AD39" s="79">
        <v>0</v>
      </c>
      <c r="AE39" s="85" t="s">
        <v>611</v>
      </c>
      <c r="AF39" s="79" t="b">
        <v>0</v>
      </c>
      <c r="AG39" s="79" t="s">
        <v>614</v>
      </c>
      <c r="AH39" s="79"/>
      <c r="AI39" s="85" t="s">
        <v>607</v>
      </c>
      <c r="AJ39" s="79" t="b">
        <v>0</v>
      </c>
      <c r="AK39" s="79">
        <v>0</v>
      </c>
      <c r="AL39" s="85" t="s">
        <v>607</v>
      </c>
      <c r="AM39" s="79" t="s">
        <v>620</v>
      </c>
      <c r="AN39" s="79" t="b">
        <v>0</v>
      </c>
      <c r="AO39" s="85" t="s">
        <v>568</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0</v>
      </c>
      <c r="BE39" s="49">
        <v>0</v>
      </c>
      <c r="BF39" s="48">
        <v>0</v>
      </c>
      <c r="BG39" s="49">
        <v>0</v>
      </c>
      <c r="BH39" s="48">
        <v>0</v>
      </c>
      <c r="BI39" s="49">
        <v>0</v>
      </c>
      <c r="BJ39" s="48">
        <v>4</v>
      </c>
      <c r="BK39" s="49">
        <v>100</v>
      </c>
      <c r="BL39" s="48">
        <v>4</v>
      </c>
    </row>
    <row r="40" spans="1:64" ht="15">
      <c r="A40" s="64" t="s">
        <v>225</v>
      </c>
      <c r="B40" s="64" t="s">
        <v>220</v>
      </c>
      <c r="C40" s="65" t="s">
        <v>1526</v>
      </c>
      <c r="D40" s="66">
        <v>3</v>
      </c>
      <c r="E40" s="67" t="s">
        <v>132</v>
      </c>
      <c r="F40" s="68">
        <v>32</v>
      </c>
      <c r="G40" s="65"/>
      <c r="H40" s="69"/>
      <c r="I40" s="70"/>
      <c r="J40" s="70"/>
      <c r="K40" s="34" t="s">
        <v>65</v>
      </c>
      <c r="L40" s="77">
        <v>40</v>
      </c>
      <c r="M40" s="77"/>
      <c r="N40" s="72"/>
      <c r="O40" s="79" t="s">
        <v>265</v>
      </c>
      <c r="P40" s="81">
        <v>43541.31517361111</v>
      </c>
      <c r="Q40" s="79" t="s">
        <v>287</v>
      </c>
      <c r="R40" s="79"/>
      <c r="S40" s="79"/>
      <c r="T40" s="79"/>
      <c r="U40" s="79"/>
      <c r="V40" s="82" t="s">
        <v>436</v>
      </c>
      <c r="W40" s="81">
        <v>43541.31517361111</v>
      </c>
      <c r="X40" s="82" t="s">
        <v>467</v>
      </c>
      <c r="Y40" s="79"/>
      <c r="Z40" s="79"/>
      <c r="AA40" s="85" t="s">
        <v>547</v>
      </c>
      <c r="AB40" s="85" t="s">
        <v>603</v>
      </c>
      <c r="AC40" s="79" t="b">
        <v>0</v>
      </c>
      <c r="AD40" s="79">
        <v>2</v>
      </c>
      <c r="AE40" s="85" t="s">
        <v>608</v>
      </c>
      <c r="AF40" s="79" t="b">
        <v>0</v>
      </c>
      <c r="AG40" s="79" t="s">
        <v>616</v>
      </c>
      <c r="AH40" s="79"/>
      <c r="AI40" s="85" t="s">
        <v>607</v>
      </c>
      <c r="AJ40" s="79" t="b">
        <v>0</v>
      </c>
      <c r="AK40" s="79">
        <v>0</v>
      </c>
      <c r="AL40" s="85" t="s">
        <v>607</v>
      </c>
      <c r="AM40" s="79" t="s">
        <v>624</v>
      </c>
      <c r="AN40" s="79" t="b">
        <v>0</v>
      </c>
      <c r="AO40" s="85" t="s">
        <v>603</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1</v>
      </c>
      <c r="BD40" s="48"/>
      <c r="BE40" s="49"/>
      <c r="BF40" s="48"/>
      <c r="BG40" s="49"/>
      <c r="BH40" s="48"/>
      <c r="BI40" s="49"/>
      <c r="BJ40" s="48"/>
      <c r="BK40" s="49"/>
      <c r="BL40" s="48"/>
    </row>
    <row r="41" spans="1:64" ht="15">
      <c r="A41" s="64" t="s">
        <v>225</v>
      </c>
      <c r="B41" s="64" t="s">
        <v>231</v>
      </c>
      <c r="C41" s="65" t="s">
        <v>1526</v>
      </c>
      <c r="D41" s="66">
        <v>3</v>
      </c>
      <c r="E41" s="67" t="s">
        <v>132</v>
      </c>
      <c r="F41" s="68">
        <v>32</v>
      </c>
      <c r="G41" s="65"/>
      <c r="H41" s="69"/>
      <c r="I41" s="70"/>
      <c r="J41" s="70"/>
      <c r="K41" s="34" t="s">
        <v>65</v>
      </c>
      <c r="L41" s="77">
        <v>41</v>
      </c>
      <c r="M41" s="77"/>
      <c r="N41" s="72"/>
      <c r="O41" s="79" t="s">
        <v>264</v>
      </c>
      <c r="P41" s="81">
        <v>43541.31517361111</v>
      </c>
      <c r="Q41" s="79" t="s">
        <v>287</v>
      </c>
      <c r="R41" s="79"/>
      <c r="S41" s="79"/>
      <c r="T41" s="79"/>
      <c r="U41" s="79"/>
      <c r="V41" s="82" t="s">
        <v>436</v>
      </c>
      <c r="W41" s="81">
        <v>43541.31517361111</v>
      </c>
      <c r="X41" s="82" t="s">
        <v>467</v>
      </c>
      <c r="Y41" s="79"/>
      <c r="Z41" s="79"/>
      <c r="AA41" s="85" t="s">
        <v>547</v>
      </c>
      <c r="AB41" s="85" t="s">
        <v>603</v>
      </c>
      <c r="AC41" s="79" t="b">
        <v>0</v>
      </c>
      <c r="AD41" s="79">
        <v>2</v>
      </c>
      <c r="AE41" s="85" t="s">
        <v>608</v>
      </c>
      <c r="AF41" s="79" t="b">
        <v>0</v>
      </c>
      <c r="AG41" s="79" t="s">
        <v>616</v>
      </c>
      <c r="AH41" s="79"/>
      <c r="AI41" s="85" t="s">
        <v>607</v>
      </c>
      <c r="AJ41" s="79" t="b">
        <v>0</v>
      </c>
      <c r="AK41" s="79">
        <v>0</v>
      </c>
      <c r="AL41" s="85" t="s">
        <v>607</v>
      </c>
      <c r="AM41" s="79" t="s">
        <v>624</v>
      </c>
      <c r="AN41" s="79" t="b">
        <v>0</v>
      </c>
      <c r="AO41" s="85" t="s">
        <v>603</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5</v>
      </c>
      <c r="BK41" s="49">
        <v>100</v>
      </c>
      <c r="BL41" s="48">
        <v>5</v>
      </c>
    </row>
    <row r="42" spans="1:64" ht="15">
      <c r="A42" s="64" t="s">
        <v>226</v>
      </c>
      <c r="B42" s="64" t="s">
        <v>254</v>
      </c>
      <c r="C42" s="65" t="s">
        <v>1526</v>
      </c>
      <c r="D42" s="66">
        <v>3</v>
      </c>
      <c r="E42" s="67" t="s">
        <v>132</v>
      </c>
      <c r="F42" s="68">
        <v>32</v>
      </c>
      <c r="G42" s="65"/>
      <c r="H42" s="69"/>
      <c r="I42" s="70"/>
      <c r="J42" s="70"/>
      <c r="K42" s="34" t="s">
        <v>65</v>
      </c>
      <c r="L42" s="77">
        <v>42</v>
      </c>
      <c r="M42" s="77"/>
      <c r="N42" s="72"/>
      <c r="O42" s="79" t="s">
        <v>265</v>
      </c>
      <c r="P42" s="81">
        <v>43484.38128472222</v>
      </c>
      <c r="Q42" s="79" t="s">
        <v>288</v>
      </c>
      <c r="R42" s="79"/>
      <c r="S42" s="79"/>
      <c r="T42" s="79" t="s">
        <v>388</v>
      </c>
      <c r="U42" s="82" t="s">
        <v>406</v>
      </c>
      <c r="V42" s="82" t="s">
        <v>406</v>
      </c>
      <c r="W42" s="81">
        <v>43484.38128472222</v>
      </c>
      <c r="X42" s="82" t="s">
        <v>468</v>
      </c>
      <c r="Y42" s="79"/>
      <c r="Z42" s="79"/>
      <c r="AA42" s="85" t="s">
        <v>548</v>
      </c>
      <c r="AB42" s="79"/>
      <c r="AC42" s="79" t="b">
        <v>0</v>
      </c>
      <c r="AD42" s="79">
        <v>1</v>
      </c>
      <c r="AE42" s="85" t="s">
        <v>607</v>
      </c>
      <c r="AF42" s="79" t="b">
        <v>0</v>
      </c>
      <c r="AG42" s="79" t="s">
        <v>614</v>
      </c>
      <c r="AH42" s="79"/>
      <c r="AI42" s="85" t="s">
        <v>607</v>
      </c>
      <c r="AJ42" s="79" t="b">
        <v>0</v>
      </c>
      <c r="AK42" s="79">
        <v>0</v>
      </c>
      <c r="AL42" s="85" t="s">
        <v>607</v>
      </c>
      <c r="AM42" s="79" t="s">
        <v>623</v>
      </c>
      <c r="AN42" s="79" t="b">
        <v>0</v>
      </c>
      <c r="AO42" s="85" t="s">
        <v>548</v>
      </c>
      <c r="AP42" s="79" t="s">
        <v>176</v>
      </c>
      <c r="AQ42" s="79">
        <v>0</v>
      </c>
      <c r="AR42" s="79">
        <v>0</v>
      </c>
      <c r="AS42" s="79" t="s">
        <v>628</v>
      </c>
      <c r="AT42" s="79" t="s">
        <v>630</v>
      </c>
      <c r="AU42" s="79" t="s">
        <v>632</v>
      </c>
      <c r="AV42" s="79" t="s">
        <v>633</v>
      </c>
      <c r="AW42" s="79" t="s">
        <v>635</v>
      </c>
      <c r="AX42" s="79" t="s">
        <v>637</v>
      </c>
      <c r="AY42" s="79" t="s">
        <v>639</v>
      </c>
      <c r="AZ42" s="82" t="s">
        <v>640</v>
      </c>
      <c r="BA42">
        <v>1</v>
      </c>
      <c r="BB42" s="78" t="str">
        <f>REPLACE(INDEX(GroupVertices[Group],MATCH(Edges[[#This Row],[Vertex 1]],GroupVertices[Vertex],0)),1,1,"")</f>
        <v>5</v>
      </c>
      <c r="BC42" s="78" t="str">
        <f>REPLACE(INDEX(GroupVertices[Group],MATCH(Edges[[#This Row],[Vertex 2]],GroupVertices[Vertex],0)),1,1,"")</f>
        <v>5</v>
      </c>
      <c r="BD42" s="48"/>
      <c r="BE42" s="49"/>
      <c r="BF42" s="48"/>
      <c r="BG42" s="49"/>
      <c r="BH42" s="48"/>
      <c r="BI42" s="49"/>
      <c r="BJ42" s="48"/>
      <c r="BK42" s="49"/>
      <c r="BL42" s="48"/>
    </row>
    <row r="43" spans="1:64" ht="15">
      <c r="A43" s="64" t="s">
        <v>226</v>
      </c>
      <c r="B43" s="64" t="s">
        <v>255</v>
      </c>
      <c r="C43" s="65" t="s">
        <v>1526</v>
      </c>
      <c r="D43" s="66">
        <v>3</v>
      </c>
      <c r="E43" s="67" t="s">
        <v>132</v>
      </c>
      <c r="F43" s="68">
        <v>32</v>
      </c>
      <c r="G43" s="65"/>
      <c r="H43" s="69"/>
      <c r="I43" s="70"/>
      <c r="J43" s="70"/>
      <c r="K43" s="34" t="s">
        <v>65</v>
      </c>
      <c r="L43" s="77">
        <v>43</v>
      </c>
      <c r="M43" s="77"/>
      <c r="N43" s="72"/>
      <c r="O43" s="79" t="s">
        <v>265</v>
      </c>
      <c r="P43" s="81">
        <v>43484.38128472222</v>
      </c>
      <c r="Q43" s="79" t="s">
        <v>288</v>
      </c>
      <c r="R43" s="79"/>
      <c r="S43" s="79"/>
      <c r="T43" s="79" t="s">
        <v>388</v>
      </c>
      <c r="U43" s="82" t="s">
        <v>406</v>
      </c>
      <c r="V43" s="82" t="s">
        <v>406</v>
      </c>
      <c r="W43" s="81">
        <v>43484.38128472222</v>
      </c>
      <c r="X43" s="82" t="s">
        <v>468</v>
      </c>
      <c r="Y43" s="79"/>
      <c r="Z43" s="79"/>
      <c r="AA43" s="85" t="s">
        <v>548</v>
      </c>
      <c r="AB43" s="79"/>
      <c r="AC43" s="79" t="b">
        <v>0</v>
      </c>
      <c r="AD43" s="79">
        <v>1</v>
      </c>
      <c r="AE43" s="85" t="s">
        <v>607</v>
      </c>
      <c r="AF43" s="79" t="b">
        <v>0</v>
      </c>
      <c r="AG43" s="79" t="s">
        <v>614</v>
      </c>
      <c r="AH43" s="79"/>
      <c r="AI43" s="85" t="s">
        <v>607</v>
      </c>
      <c r="AJ43" s="79" t="b">
        <v>0</v>
      </c>
      <c r="AK43" s="79">
        <v>0</v>
      </c>
      <c r="AL43" s="85" t="s">
        <v>607</v>
      </c>
      <c r="AM43" s="79" t="s">
        <v>623</v>
      </c>
      <c r="AN43" s="79" t="b">
        <v>0</v>
      </c>
      <c r="AO43" s="85" t="s">
        <v>548</v>
      </c>
      <c r="AP43" s="79" t="s">
        <v>176</v>
      </c>
      <c r="AQ43" s="79">
        <v>0</v>
      </c>
      <c r="AR43" s="79">
        <v>0</v>
      </c>
      <c r="AS43" s="79" t="s">
        <v>628</v>
      </c>
      <c r="AT43" s="79" t="s">
        <v>630</v>
      </c>
      <c r="AU43" s="79" t="s">
        <v>632</v>
      </c>
      <c r="AV43" s="79" t="s">
        <v>633</v>
      </c>
      <c r="AW43" s="79" t="s">
        <v>635</v>
      </c>
      <c r="AX43" s="79" t="s">
        <v>637</v>
      </c>
      <c r="AY43" s="79" t="s">
        <v>639</v>
      </c>
      <c r="AZ43" s="82" t="s">
        <v>640</v>
      </c>
      <c r="BA43">
        <v>1</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14</v>
      </c>
      <c r="BK43" s="49">
        <v>100</v>
      </c>
      <c r="BL43" s="48">
        <v>14</v>
      </c>
    </row>
    <row r="44" spans="1:64" ht="15">
      <c r="A44" s="64" t="s">
        <v>227</v>
      </c>
      <c r="B44" s="64" t="s">
        <v>220</v>
      </c>
      <c r="C44" s="65" t="s">
        <v>1526</v>
      </c>
      <c r="D44" s="66">
        <v>3</v>
      </c>
      <c r="E44" s="67" t="s">
        <v>132</v>
      </c>
      <c r="F44" s="68">
        <v>32</v>
      </c>
      <c r="G44" s="65"/>
      <c r="H44" s="69"/>
      <c r="I44" s="70"/>
      <c r="J44" s="70"/>
      <c r="K44" s="34" t="s">
        <v>65</v>
      </c>
      <c r="L44" s="77">
        <v>44</v>
      </c>
      <c r="M44" s="77"/>
      <c r="N44" s="72"/>
      <c r="O44" s="79" t="s">
        <v>265</v>
      </c>
      <c r="P44" s="81">
        <v>43539.643599537034</v>
      </c>
      <c r="Q44" s="79" t="s">
        <v>289</v>
      </c>
      <c r="R44" s="79"/>
      <c r="S44" s="79"/>
      <c r="T44" s="79"/>
      <c r="U44" s="79"/>
      <c r="V44" s="82" t="s">
        <v>437</v>
      </c>
      <c r="W44" s="81">
        <v>43539.643599537034</v>
      </c>
      <c r="X44" s="82" t="s">
        <v>469</v>
      </c>
      <c r="Y44" s="79"/>
      <c r="Z44" s="79"/>
      <c r="AA44" s="85" t="s">
        <v>549</v>
      </c>
      <c r="AB44" s="85" t="s">
        <v>550</v>
      </c>
      <c r="AC44" s="79" t="b">
        <v>0</v>
      </c>
      <c r="AD44" s="79">
        <v>2</v>
      </c>
      <c r="AE44" s="85" t="s">
        <v>611</v>
      </c>
      <c r="AF44" s="79" t="b">
        <v>0</v>
      </c>
      <c r="AG44" s="79" t="s">
        <v>614</v>
      </c>
      <c r="AH44" s="79"/>
      <c r="AI44" s="85" t="s">
        <v>607</v>
      </c>
      <c r="AJ44" s="79" t="b">
        <v>0</v>
      </c>
      <c r="AK44" s="79">
        <v>0</v>
      </c>
      <c r="AL44" s="85" t="s">
        <v>607</v>
      </c>
      <c r="AM44" s="79" t="s">
        <v>623</v>
      </c>
      <c r="AN44" s="79" t="b">
        <v>0</v>
      </c>
      <c r="AO44" s="85" t="s">
        <v>550</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1</v>
      </c>
      <c r="BD44" s="48"/>
      <c r="BE44" s="49"/>
      <c r="BF44" s="48"/>
      <c r="BG44" s="49"/>
      <c r="BH44" s="48"/>
      <c r="BI44" s="49"/>
      <c r="BJ44" s="48"/>
      <c r="BK44" s="49"/>
      <c r="BL44" s="48"/>
    </row>
    <row r="45" spans="1:64" ht="15">
      <c r="A45" s="64" t="s">
        <v>227</v>
      </c>
      <c r="B45" s="64" t="s">
        <v>226</v>
      </c>
      <c r="C45" s="65" t="s">
        <v>1526</v>
      </c>
      <c r="D45" s="66">
        <v>3</v>
      </c>
      <c r="E45" s="67" t="s">
        <v>132</v>
      </c>
      <c r="F45" s="68">
        <v>32</v>
      </c>
      <c r="G45" s="65"/>
      <c r="H45" s="69"/>
      <c r="I45" s="70"/>
      <c r="J45" s="70"/>
      <c r="K45" s="34" t="s">
        <v>66</v>
      </c>
      <c r="L45" s="77">
        <v>45</v>
      </c>
      <c r="M45" s="77"/>
      <c r="N45" s="72"/>
      <c r="O45" s="79" t="s">
        <v>264</v>
      </c>
      <c r="P45" s="81">
        <v>43539.643599537034</v>
      </c>
      <c r="Q45" s="79" t="s">
        <v>289</v>
      </c>
      <c r="R45" s="79"/>
      <c r="S45" s="79"/>
      <c r="T45" s="79"/>
      <c r="U45" s="79"/>
      <c r="V45" s="82" t="s">
        <v>437</v>
      </c>
      <c r="W45" s="81">
        <v>43539.643599537034</v>
      </c>
      <c r="X45" s="82" t="s">
        <v>469</v>
      </c>
      <c r="Y45" s="79"/>
      <c r="Z45" s="79"/>
      <c r="AA45" s="85" t="s">
        <v>549</v>
      </c>
      <c r="AB45" s="85" t="s">
        <v>550</v>
      </c>
      <c r="AC45" s="79" t="b">
        <v>0</v>
      </c>
      <c r="AD45" s="79">
        <v>2</v>
      </c>
      <c r="AE45" s="85" t="s">
        <v>611</v>
      </c>
      <c r="AF45" s="79" t="b">
        <v>0</v>
      </c>
      <c r="AG45" s="79" t="s">
        <v>614</v>
      </c>
      <c r="AH45" s="79"/>
      <c r="AI45" s="85" t="s">
        <v>607</v>
      </c>
      <c r="AJ45" s="79" t="b">
        <v>0</v>
      </c>
      <c r="AK45" s="79">
        <v>0</v>
      </c>
      <c r="AL45" s="85" t="s">
        <v>607</v>
      </c>
      <c r="AM45" s="79" t="s">
        <v>623</v>
      </c>
      <c r="AN45" s="79" t="b">
        <v>0</v>
      </c>
      <c r="AO45" s="85" t="s">
        <v>550</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v>0</v>
      </c>
      <c r="BE45" s="49">
        <v>0</v>
      </c>
      <c r="BF45" s="48">
        <v>0</v>
      </c>
      <c r="BG45" s="49">
        <v>0</v>
      </c>
      <c r="BH45" s="48">
        <v>0</v>
      </c>
      <c r="BI45" s="49">
        <v>0</v>
      </c>
      <c r="BJ45" s="48">
        <v>10</v>
      </c>
      <c r="BK45" s="49">
        <v>100</v>
      </c>
      <c r="BL45" s="48">
        <v>10</v>
      </c>
    </row>
    <row r="46" spans="1:64" ht="15">
      <c r="A46" s="64" t="s">
        <v>226</v>
      </c>
      <c r="B46" s="64" t="s">
        <v>227</v>
      </c>
      <c r="C46" s="65" t="s">
        <v>1526</v>
      </c>
      <c r="D46" s="66">
        <v>3</v>
      </c>
      <c r="E46" s="67" t="s">
        <v>132</v>
      </c>
      <c r="F46" s="68">
        <v>32</v>
      </c>
      <c r="G46" s="65"/>
      <c r="H46" s="69"/>
      <c r="I46" s="70"/>
      <c r="J46" s="70"/>
      <c r="K46" s="34" t="s">
        <v>66</v>
      </c>
      <c r="L46" s="77">
        <v>46</v>
      </c>
      <c r="M46" s="77"/>
      <c r="N46" s="72"/>
      <c r="O46" s="79" t="s">
        <v>265</v>
      </c>
      <c r="P46" s="81">
        <v>43538.94280092593</v>
      </c>
      <c r="Q46" s="79" t="s">
        <v>290</v>
      </c>
      <c r="R46" s="79"/>
      <c r="S46" s="79"/>
      <c r="T46" s="79" t="s">
        <v>386</v>
      </c>
      <c r="U46" s="82" t="s">
        <v>407</v>
      </c>
      <c r="V46" s="82" t="s">
        <v>407</v>
      </c>
      <c r="W46" s="81">
        <v>43538.94280092593</v>
      </c>
      <c r="X46" s="82" t="s">
        <v>470</v>
      </c>
      <c r="Y46" s="79"/>
      <c r="Z46" s="79"/>
      <c r="AA46" s="85" t="s">
        <v>550</v>
      </c>
      <c r="AB46" s="79"/>
      <c r="AC46" s="79" t="b">
        <v>0</v>
      </c>
      <c r="AD46" s="79">
        <v>1</v>
      </c>
      <c r="AE46" s="85" t="s">
        <v>607</v>
      </c>
      <c r="AF46" s="79" t="b">
        <v>0</v>
      </c>
      <c r="AG46" s="79" t="s">
        <v>616</v>
      </c>
      <c r="AH46" s="79"/>
      <c r="AI46" s="85" t="s">
        <v>607</v>
      </c>
      <c r="AJ46" s="79" t="b">
        <v>0</v>
      </c>
      <c r="AK46" s="79">
        <v>0</v>
      </c>
      <c r="AL46" s="85" t="s">
        <v>607</v>
      </c>
      <c r="AM46" s="79" t="s">
        <v>623</v>
      </c>
      <c r="AN46" s="79" t="b">
        <v>0</v>
      </c>
      <c r="AO46" s="85" t="s">
        <v>550</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v>0</v>
      </c>
      <c r="BE46" s="49">
        <v>0</v>
      </c>
      <c r="BF46" s="48">
        <v>0</v>
      </c>
      <c r="BG46" s="49">
        <v>0</v>
      </c>
      <c r="BH46" s="48">
        <v>0</v>
      </c>
      <c r="BI46" s="49">
        <v>0</v>
      </c>
      <c r="BJ46" s="48">
        <v>30</v>
      </c>
      <c r="BK46" s="49">
        <v>100</v>
      </c>
      <c r="BL46" s="48">
        <v>30</v>
      </c>
    </row>
    <row r="47" spans="1:64" ht="15">
      <c r="A47" s="64" t="s">
        <v>213</v>
      </c>
      <c r="B47" s="64" t="s">
        <v>213</v>
      </c>
      <c r="C47" s="65" t="s">
        <v>1527</v>
      </c>
      <c r="D47" s="66">
        <v>5.8</v>
      </c>
      <c r="E47" s="67" t="s">
        <v>136</v>
      </c>
      <c r="F47" s="68">
        <v>25.5</v>
      </c>
      <c r="G47" s="65"/>
      <c r="H47" s="69"/>
      <c r="I47" s="70"/>
      <c r="J47" s="70"/>
      <c r="K47" s="34" t="s">
        <v>65</v>
      </c>
      <c r="L47" s="77">
        <v>47</v>
      </c>
      <c r="M47" s="77"/>
      <c r="N47" s="72"/>
      <c r="O47" s="79" t="s">
        <v>176</v>
      </c>
      <c r="P47" s="81">
        <v>43479.60269675926</v>
      </c>
      <c r="Q47" s="79" t="s">
        <v>291</v>
      </c>
      <c r="R47" s="82" t="s">
        <v>350</v>
      </c>
      <c r="S47" s="79" t="s">
        <v>377</v>
      </c>
      <c r="T47" s="79" t="s">
        <v>389</v>
      </c>
      <c r="U47" s="79"/>
      <c r="V47" s="82" t="s">
        <v>438</v>
      </c>
      <c r="W47" s="81">
        <v>43479.60269675926</v>
      </c>
      <c r="X47" s="82" t="s">
        <v>471</v>
      </c>
      <c r="Y47" s="79"/>
      <c r="Z47" s="79"/>
      <c r="AA47" s="85" t="s">
        <v>551</v>
      </c>
      <c r="AB47" s="79"/>
      <c r="AC47" s="79" t="b">
        <v>0</v>
      </c>
      <c r="AD47" s="79">
        <v>0</v>
      </c>
      <c r="AE47" s="85" t="s">
        <v>607</v>
      </c>
      <c r="AF47" s="79" t="b">
        <v>0</v>
      </c>
      <c r="AG47" s="79" t="s">
        <v>614</v>
      </c>
      <c r="AH47" s="79"/>
      <c r="AI47" s="85" t="s">
        <v>607</v>
      </c>
      <c r="AJ47" s="79" t="b">
        <v>0</v>
      </c>
      <c r="AK47" s="79">
        <v>0</v>
      </c>
      <c r="AL47" s="85" t="s">
        <v>607</v>
      </c>
      <c r="AM47" s="79" t="s">
        <v>621</v>
      </c>
      <c r="AN47" s="79" t="b">
        <v>1</v>
      </c>
      <c r="AO47" s="85" t="s">
        <v>551</v>
      </c>
      <c r="AP47" s="79" t="s">
        <v>176</v>
      </c>
      <c r="AQ47" s="79">
        <v>0</v>
      </c>
      <c r="AR47" s="79">
        <v>0</v>
      </c>
      <c r="AS47" s="79"/>
      <c r="AT47" s="79"/>
      <c r="AU47" s="79"/>
      <c r="AV47" s="79"/>
      <c r="AW47" s="79"/>
      <c r="AX47" s="79"/>
      <c r="AY47" s="79"/>
      <c r="AZ47" s="79"/>
      <c r="BA47">
        <v>3</v>
      </c>
      <c r="BB47" s="78" t="str">
        <f>REPLACE(INDEX(GroupVertices[Group],MATCH(Edges[[#This Row],[Vertex 1]],GroupVertices[Vertex],0)),1,1,"")</f>
        <v>4</v>
      </c>
      <c r="BC47" s="78" t="str">
        <f>REPLACE(INDEX(GroupVertices[Group],MATCH(Edges[[#This Row],[Vertex 2]],GroupVertices[Vertex],0)),1,1,"")</f>
        <v>4</v>
      </c>
      <c r="BD47" s="48">
        <v>0</v>
      </c>
      <c r="BE47" s="49">
        <v>0</v>
      </c>
      <c r="BF47" s="48">
        <v>2</v>
      </c>
      <c r="BG47" s="49">
        <v>10</v>
      </c>
      <c r="BH47" s="48">
        <v>0</v>
      </c>
      <c r="BI47" s="49">
        <v>0</v>
      </c>
      <c r="BJ47" s="48">
        <v>18</v>
      </c>
      <c r="BK47" s="49">
        <v>90</v>
      </c>
      <c r="BL47" s="48">
        <v>20</v>
      </c>
    </row>
    <row r="48" spans="1:64" ht="15">
      <c r="A48" s="64" t="s">
        <v>213</v>
      </c>
      <c r="B48" s="64" t="s">
        <v>213</v>
      </c>
      <c r="C48" s="65" t="s">
        <v>1527</v>
      </c>
      <c r="D48" s="66">
        <v>5.8</v>
      </c>
      <c r="E48" s="67" t="s">
        <v>136</v>
      </c>
      <c r="F48" s="68">
        <v>25.5</v>
      </c>
      <c r="G48" s="65"/>
      <c r="H48" s="69"/>
      <c r="I48" s="70"/>
      <c r="J48" s="70"/>
      <c r="K48" s="34" t="s">
        <v>65</v>
      </c>
      <c r="L48" s="77">
        <v>48</v>
      </c>
      <c r="M48" s="77"/>
      <c r="N48" s="72"/>
      <c r="O48" s="79" t="s">
        <v>176</v>
      </c>
      <c r="P48" s="81">
        <v>43479.60334490741</v>
      </c>
      <c r="Q48" s="79" t="s">
        <v>292</v>
      </c>
      <c r="R48" s="82" t="s">
        <v>351</v>
      </c>
      <c r="S48" s="79" t="s">
        <v>377</v>
      </c>
      <c r="T48" s="79" t="s">
        <v>389</v>
      </c>
      <c r="U48" s="79"/>
      <c r="V48" s="82" t="s">
        <v>438</v>
      </c>
      <c r="W48" s="81">
        <v>43479.60334490741</v>
      </c>
      <c r="X48" s="82" t="s">
        <v>472</v>
      </c>
      <c r="Y48" s="79"/>
      <c r="Z48" s="79"/>
      <c r="AA48" s="85" t="s">
        <v>552</v>
      </c>
      <c r="AB48" s="79"/>
      <c r="AC48" s="79" t="b">
        <v>0</v>
      </c>
      <c r="AD48" s="79">
        <v>0</v>
      </c>
      <c r="AE48" s="85" t="s">
        <v>607</v>
      </c>
      <c r="AF48" s="79" t="b">
        <v>0</v>
      </c>
      <c r="AG48" s="79" t="s">
        <v>614</v>
      </c>
      <c r="AH48" s="79"/>
      <c r="AI48" s="85" t="s">
        <v>607</v>
      </c>
      <c r="AJ48" s="79" t="b">
        <v>0</v>
      </c>
      <c r="AK48" s="79">
        <v>0</v>
      </c>
      <c r="AL48" s="85" t="s">
        <v>607</v>
      </c>
      <c r="AM48" s="79" t="s">
        <v>621</v>
      </c>
      <c r="AN48" s="79" t="b">
        <v>1</v>
      </c>
      <c r="AO48" s="85" t="s">
        <v>552</v>
      </c>
      <c r="AP48" s="79" t="s">
        <v>176</v>
      </c>
      <c r="AQ48" s="79">
        <v>0</v>
      </c>
      <c r="AR48" s="79">
        <v>0</v>
      </c>
      <c r="AS48" s="79"/>
      <c r="AT48" s="79"/>
      <c r="AU48" s="79"/>
      <c r="AV48" s="79"/>
      <c r="AW48" s="79"/>
      <c r="AX48" s="79"/>
      <c r="AY48" s="79"/>
      <c r="AZ48" s="79"/>
      <c r="BA48">
        <v>3</v>
      </c>
      <c r="BB48" s="78" t="str">
        <f>REPLACE(INDEX(GroupVertices[Group],MATCH(Edges[[#This Row],[Vertex 1]],GroupVertices[Vertex],0)),1,1,"")</f>
        <v>4</v>
      </c>
      <c r="BC48" s="78" t="str">
        <f>REPLACE(INDEX(GroupVertices[Group],MATCH(Edges[[#This Row],[Vertex 2]],GroupVertices[Vertex],0)),1,1,"")</f>
        <v>4</v>
      </c>
      <c r="BD48" s="48">
        <v>0</v>
      </c>
      <c r="BE48" s="49">
        <v>0</v>
      </c>
      <c r="BF48" s="48">
        <v>2</v>
      </c>
      <c r="BG48" s="49">
        <v>10</v>
      </c>
      <c r="BH48" s="48">
        <v>0</v>
      </c>
      <c r="BI48" s="49">
        <v>0</v>
      </c>
      <c r="BJ48" s="48">
        <v>18</v>
      </c>
      <c r="BK48" s="49">
        <v>90</v>
      </c>
      <c r="BL48" s="48">
        <v>20</v>
      </c>
    </row>
    <row r="49" spans="1:64" ht="15">
      <c r="A49" s="64" t="s">
        <v>213</v>
      </c>
      <c r="B49" s="64" t="s">
        <v>220</v>
      </c>
      <c r="C49" s="65" t="s">
        <v>1528</v>
      </c>
      <c r="D49" s="66">
        <v>10</v>
      </c>
      <c r="E49" s="67" t="s">
        <v>136</v>
      </c>
      <c r="F49" s="68">
        <v>15.75</v>
      </c>
      <c r="G49" s="65"/>
      <c r="H49" s="69"/>
      <c r="I49" s="70"/>
      <c r="J49" s="70"/>
      <c r="K49" s="34" t="s">
        <v>66</v>
      </c>
      <c r="L49" s="77">
        <v>49</v>
      </c>
      <c r="M49" s="77"/>
      <c r="N49" s="72"/>
      <c r="O49" s="79" t="s">
        <v>265</v>
      </c>
      <c r="P49" s="81">
        <v>43489.78824074074</v>
      </c>
      <c r="Q49" s="79" t="s">
        <v>293</v>
      </c>
      <c r="R49" s="82" t="s">
        <v>352</v>
      </c>
      <c r="S49" s="79" t="s">
        <v>376</v>
      </c>
      <c r="T49" s="79" t="s">
        <v>390</v>
      </c>
      <c r="U49" s="82" t="s">
        <v>408</v>
      </c>
      <c r="V49" s="82" t="s">
        <v>408</v>
      </c>
      <c r="W49" s="81">
        <v>43489.78824074074</v>
      </c>
      <c r="X49" s="82" t="s">
        <v>473</v>
      </c>
      <c r="Y49" s="79"/>
      <c r="Z49" s="79"/>
      <c r="AA49" s="85" t="s">
        <v>553</v>
      </c>
      <c r="AB49" s="79"/>
      <c r="AC49" s="79" t="b">
        <v>0</v>
      </c>
      <c r="AD49" s="79">
        <v>1</v>
      </c>
      <c r="AE49" s="85" t="s">
        <v>607</v>
      </c>
      <c r="AF49" s="79" t="b">
        <v>0</v>
      </c>
      <c r="AG49" s="79" t="s">
        <v>614</v>
      </c>
      <c r="AH49" s="79"/>
      <c r="AI49" s="85" t="s">
        <v>607</v>
      </c>
      <c r="AJ49" s="79" t="b">
        <v>0</v>
      </c>
      <c r="AK49" s="79">
        <v>1</v>
      </c>
      <c r="AL49" s="85" t="s">
        <v>607</v>
      </c>
      <c r="AM49" s="79" t="s">
        <v>625</v>
      </c>
      <c r="AN49" s="79" t="b">
        <v>0</v>
      </c>
      <c r="AO49" s="85" t="s">
        <v>553</v>
      </c>
      <c r="AP49" s="79" t="s">
        <v>176</v>
      </c>
      <c r="AQ49" s="79">
        <v>0</v>
      </c>
      <c r="AR49" s="79">
        <v>0</v>
      </c>
      <c r="AS49" s="79"/>
      <c r="AT49" s="79"/>
      <c r="AU49" s="79"/>
      <c r="AV49" s="79"/>
      <c r="AW49" s="79"/>
      <c r="AX49" s="79"/>
      <c r="AY49" s="79"/>
      <c r="AZ49" s="79"/>
      <c r="BA49">
        <v>6</v>
      </c>
      <c r="BB49" s="78" t="str">
        <f>REPLACE(INDEX(GroupVertices[Group],MATCH(Edges[[#This Row],[Vertex 1]],GroupVertices[Vertex],0)),1,1,"")</f>
        <v>4</v>
      </c>
      <c r="BC49" s="78" t="str">
        <f>REPLACE(INDEX(GroupVertices[Group],MATCH(Edges[[#This Row],[Vertex 2]],GroupVertices[Vertex],0)),1,1,"")</f>
        <v>1</v>
      </c>
      <c r="BD49" s="48">
        <v>0</v>
      </c>
      <c r="BE49" s="49">
        <v>0</v>
      </c>
      <c r="BF49" s="48">
        <v>2</v>
      </c>
      <c r="BG49" s="49">
        <v>6.451612903225806</v>
      </c>
      <c r="BH49" s="48">
        <v>0</v>
      </c>
      <c r="BI49" s="49">
        <v>0</v>
      </c>
      <c r="BJ49" s="48">
        <v>29</v>
      </c>
      <c r="BK49" s="49">
        <v>93.54838709677419</v>
      </c>
      <c r="BL49" s="48">
        <v>31</v>
      </c>
    </row>
    <row r="50" spans="1:64" ht="15">
      <c r="A50" s="64" t="s">
        <v>213</v>
      </c>
      <c r="B50" s="64" t="s">
        <v>220</v>
      </c>
      <c r="C50" s="65" t="s">
        <v>1528</v>
      </c>
      <c r="D50" s="66">
        <v>10</v>
      </c>
      <c r="E50" s="67" t="s">
        <v>136</v>
      </c>
      <c r="F50" s="68">
        <v>15.75</v>
      </c>
      <c r="G50" s="65"/>
      <c r="H50" s="69"/>
      <c r="I50" s="70"/>
      <c r="J50" s="70"/>
      <c r="K50" s="34" t="s">
        <v>66</v>
      </c>
      <c r="L50" s="77">
        <v>50</v>
      </c>
      <c r="M50" s="77"/>
      <c r="N50" s="72"/>
      <c r="O50" s="79" t="s">
        <v>265</v>
      </c>
      <c r="P50" s="81">
        <v>43494.67811342593</v>
      </c>
      <c r="Q50" s="79" t="s">
        <v>294</v>
      </c>
      <c r="R50" s="82" t="s">
        <v>353</v>
      </c>
      <c r="S50" s="79" t="s">
        <v>376</v>
      </c>
      <c r="T50" s="79" t="s">
        <v>391</v>
      </c>
      <c r="U50" s="82" t="s">
        <v>409</v>
      </c>
      <c r="V50" s="82" t="s">
        <v>409</v>
      </c>
      <c r="W50" s="81">
        <v>43494.67811342593</v>
      </c>
      <c r="X50" s="82" t="s">
        <v>474</v>
      </c>
      <c r="Y50" s="79"/>
      <c r="Z50" s="79"/>
      <c r="AA50" s="85" t="s">
        <v>554</v>
      </c>
      <c r="AB50" s="79"/>
      <c r="AC50" s="79" t="b">
        <v>0</v>
      </c>
      <c r="AD50" s="79">
        <v>1</v>
      </c>
      <c r="AE50" s="85" t="s">
        <v>607</v>
      </c>
      <c r="AF50" s="79" t="b">
        <v>0</v>
      </c>
      <c r="AG50" s="79" t="s">
        <v>614</v>
      </c>
      <c r="AH50" s="79"/>
      <c r="AI50" s="85" t="s">
        <v>607</v>
      </c>
      <c r="AJ50" s="79" t="b">
        <v>0</v>
      </c>
      <c r="AK50" s="79">
        <v>1</v>
      </c>
      <c r="AL50" s="85" t="s">
        <v>607</v>
      </c>
      <c r="AM50" s="79" t="s">
        <v>621</v>
      </c>
      <c r="AN50" s="79" t="b">
        <v>0</v>
      </c>
      <c r="AO50" s="85" t="s">
        <v>554</v>
      </c>
      <c r="AP50" s="79" t="s">
        <v>176</v>
      </c>
      <c r="AQ50" s="79">
        <v>0</v>
      </c>
      <c r="AR50" s="79">
        <v>0</v>
      </c>
      <c r="AS50" s="79"/>
      <c r="AT50" s="79"/>
      <c r="AU50" s="79"/>
      <c r="AV50" s="79"/>
      <c r="AW50" s="79"/>
      <c r="AX50" s="79"/>
      <c r="AY50" s="79"/>
      <c r="AZ50" s="79"/>
      <c r="BA50">
        <v>6</v>
      </c>
      <c r="BB50" s="78" t="str">
        <f>REPLACE(INDEX(GroupVertices[Group],MATCH(Edges[[#This Row],[Vertex 1]],GroupVertices[Vertex],0)),1,1,"")</f>
        <v>4</v>
      </c>
      <c r="BC50" s="78" t="str">
        <f>REPLACE(INDEX(GroupVertices[Group],MATCH(Edges[[#This Row],[Vertex 2]],GroupVertices[Vertex],0)),1,1,"")</f>
        <v>1</v>
      </c>
      <c r="BD50" s="48">
        <v>0</v>
      </c>
      <c r="BE50" s="49">
        <v>0</v>
      </c>
      <c r="BF50" s="48">
        <v>3</v>
      </c>
      <c r="BG50" s="49">
        <v>8.108108108108109</v>
      </c>
      <c r="BH50" s="48">
        <v>0</v>
      </c>
      <c r="BI50" s="49">
        <v>0</v>
      </c>
      <c r="BJ50" s="48">
        <v>34</v>
      </c>
      <c r="BK50" s="49">
        <v>91.89189189189189</v>
      </c>
      <c r="BL50" s="48">
        <v>37</v>
      </c>
    </row>
    <row r="51" spans="1:64" ht="15">
      <c r="A51" s="64" t="s">
        <v>213</v>
      </c>
      <c r="B51" s="64" t="s">
        <v>220</v>
      </c>
      <c r="C51" s="65" t="s">
        <v>1528</v>
      </c>
      <c r="D51" s="66">
        <v>10</v>
      </c>
      <c r="E51" s="67" t="s">
        <v>136</v>
      </c>
      <c r="F51" s="68">
        <v>15.75</v>
      </c>
      <c r="G51" s="65"/>
      <c r="H51" s="69"/>
      <c r="I51" s="70"/>
      <c r="J51" s="70"/>
      <c r="K51" s="34" t="s">
        <v>66</v>
      </c>
      <c r="L51" s="77">
        <v>51</v>
      </c>
      <c r="M51" s="77"/>
      <c r="N51" s="72"/>
      <c r="O51" s="79" t="s">
        <v>265</v>
      </c>
      <c r="P51" s="81">
        <v>43496.65267361111</v>
      </c>
      <c r="Q51" s="79" t="s">
        <v>295</v>
      </c>
      <c r="R51" s="82" t="s">
        <v>353</v>
      </c>
      <c r="S51" s="79" t="s">
        <v>376</v>
      </c>
      <c r="T51" s="79" t="s">
        <v>392</v>
      </c>
      <c r="U51" s="82" t="s">
        <v>410</v>
      </c>
      <c r="V51" s="82" t="s">
        <v>410</v>
      </c>
      <c r="W51" s="81">
        <v>43496.65267361111</v>
      </c>
      <c r="X51" s="82" t="s">
        <v>475</v>
      </c>
      <c r="Y51" s="79"/>
      <c r="Z51" s="79"/>
      <c r="AA51" s="85" t="s">
        <v>555</v>
      </c>
      <c r="AB51" s="79"/>
      <c r="AC51" s="79" t="b">
        <v>0</v>
      </c>
      <c r="AD51" s="79">
        <v>1</v>
      </c>
      <c r="AE51" s="85" t="s">
        <v>607</v>
      </c>
      <c r="AF51" s="79" t="b">
        <v>0</v>
      </c>
      <c r="AG51" s="79" t="s">
        <v>614</v>
      </c>
      <c r="AH51" s="79"/>
      <c r="AI51" s="85" t="s">
        <v>607</v>
      </c>
      <c r="AJ51" s="79" t="b">
        <v>0</v>
      </c>
      <c r="AK51" s="79">
        <v>1</v>
      </c>
      <c r="AL51" s="85" t="s">
        <v>607</v>
      </c>
      <c r="AM51" s="79" t="s">
        <v>621</v>
      </c>
      <c r="AN51" s="79" t="b">
        <v>0</v>
      </c>
      <c r="AO51" s="85" t="s">
        <v>555</v>
      </c>
      <c r="AP51" s="79" t="s">
        <v>176</v>
      </c>
      <c r="AQ51" s="79">
        <v>0</v>
      </c>
      <c r="AR51" s="79">
        <v>0</v>
      </c>
      <c r="AS51" s="79"/>
      <c r="AT51" s="79"/>
      <c r="AU51" s="79"/>
      <c r="AV51" s="79"/>
      <c r="AW51" s="79"/>
      <c r="AX51" s="79"/>
      <c r="AY51" s="79"/>
      <c r="AZ51" s="79"/>
      <c r="BA51">
        <v>6</v>
      </c>
      <c r="BB51" s="78" t="str">
        <f>REPLACE(INDEX(GroupVertices[Group],MATCH(Edges[[#This Row],[Vertex 1]],GroupVertices[Vertex],0)),1,1,"")</f>
        <v>4</v>
      </c>
      <c r="BC51" s="78" t="str">
        <f>REPLACE(INDEX(GroupVertices[Group],MATCH(Edges[[#This Row],[Vertex 2]],GroupVertices[Vertex],0)),1,1,"")</f>
        <v>1</v>
      </c>
      <c r="BD51" s="48">
        <v>0</v>
      </c>
      <c r="BE51" s="49">
        <v>0</v>
      </c>
      <c r="BF51" s="48">
        <v>2</v>
      </c>
      <c r="BG51" s="49">
        <v>5</v>
      </c>
      <c r="BH51" s="48">
        <v>0</v>
      </c>
      <c r="BI51" s="49">
        <v>0</v>
      </c>
      <c r="BJ51" s="48">
        <v>38</v>
      </c>
      <c r="BK51" s="49">
        <v>95</v>
      </c>
      <c r="BL51" s="48">
        <v>40</v>
      </c>
    </row>
    <row r="52" spans="1:64" ht="15">
      <c r="A52" s="64" t="s">
        <v>213</v>
      </c>
      <c r="B52" s="64" t="s">
        <v>220</v>
      </c>
      <c r="C52" s="65" t="s">
        <v>1528</v>
      </c>
      <c r="D52" s="66">
        <v>10</v>
      </c>
      <c r="E52" s="67" t="s">
        <v>136</v>
      </c>
      <c r="F52" s="68">
        <v>15.75</v>
      </c>
      <c r="G52" s="65"/>
      <c r="H52" s="69"/>
      <c r="I52" s="70"/>
      <c r="J52" s="70"/>
      <c r="K52" s="34" t="s">
        <v>66</v>
      </c>
      <c r="L52" s="77">
        <v>52</v>
      </c>
      <c r="M52" s="77"/>
      <c r="N52" s="72"/>
      <c r="O52" s="79" t="s">
        <v>265</v>
      </c>
      <c r="P52" s="81">
        <v>43501.42052083334</v>
      </c>
      <c r="Q52" s="79" t="s">
        <v>268</v>
      </c>
      <c r="R52" s="82" t="s">
        <v>344</v>
      </c>
      <c r="S52" s="79" t="s">
        <v>375</v>
      </c>
      <c r="T52" s="79" t="s">
        <v>381</v>
      </c>
      <c r="U52" s="82" t="s">
        <v>400</v>
      </c>
      <c r="V52" s="82" t="s">
        <v>400</v>
      </c>
      <c r="W52" s="81">
        <v>43501.42052083334</v>
      </c>
      <c r="X52" s="82" t="s">
        <v>447</v>
      </c>
      <c r="Y52" s="79"/>
      <c r="Z52" s="79"/>
      <c r="AA52" s="85" t="s">
        <v>527</v>
      </c>
      <c r="AB52" s="79"/>
      <c r="AC52" s="79" t="b">
        <v>0</v>
      </c>
      <c r="AD52" s="79">
        <v>0</v>
      </c>
      <c r="AE52" s="85" t="s">
        <v>607</v>
      </c>
      <c r="AF52" s="79" t="b">
        <v>0</v>
      </c>
      <c r="AG52" s="79" t="s">
        <v>614</v>
      </c>
      <c r="AH52" s="79"/>
      <c r="AI52" s="85" t="s">
        <v>607</v>
      </c>
      <c r="AJ52" s="79" t="b">
        <v>0</v>
      </c>
      <c r="AK52" s="79">
        <v>0</v>
      </c>
      <c r="AL52" s="85" t="s">
        <v>607</v>
      </c>
      <c r="AM52" s="79" t="s">
        <v>621</v>
      </c>
      <c r="AN52" s="79" t="b">
        <v>0</v>
      </c>
      <c r="AO52" s="85" t="s">
        <v>527</v>
      </c>
      <c r="AP52" s="79" t="s">
        <v>176</v>
      </c>
      <c r="AQ52" s="79">
        <v>0</v>
      </c>
      <c r="AR52" s="79">
        <v>0</v>
      </c>
      <c r="AS52" s="79"/>
      <c r="AT52" s="79"/>
      <c r="AU52" s="79"/>
      <c r="AV52" s="79"/>
      <c r="AW52" s="79"/>
      <c r="AX52" s="79"/>
      <c r="AY52" s="79"/>
      <c r="AZ52" s="79"/>
      <c r="BA52">
        <v>6</v>
      </c>
      <c r="BB52" s="78" t="str">
        <f>REPLACE(INDEX(GroupVertices[Group],MATCH(Edges[[#This Row],[Vertex 1]],GroupVertices[Vertex],0)),1,1,"")</f>
        <v>4</v>
      </c>
      <c r="BC52" s="78" t="str">
        <f>REPLACE(INDEX(GroupVertices[Group],MATCH(Edges[[#This Row],[Vertex 2]],GroupVertices[Vertex],0)),1,1,"")</f>
        <v>1</v>
      </c>
      <c r="BD52" s="48"/>
      <c r="BE52" s="49"/>
      <c r="BF52" s="48"/>
      <c r="BG52" s="49"/>
      <c r="BH52" s="48"/>
      <c r="BI52" s="49"/>
      <c r="BJ52" s="48"/>
      <c r="BK52" s="49"/>
      <c r="BL52" s="48"/>
    </row>
    <row r="53" spans="1:64" ht="15">
      <c r="A53" s="64" t="s">
        <v>213</v>
      </c>
      <c r="B53" s="64" t="s">
        <v>220</v>
      </c>
      <c r="C53" s="65" t="s">
        <v>1528</v>
      </c>
      <c r="D53" s="66">
        <v>10</v>
      </c>
      <c r="E53" s="67" t="s">
        <v>136</v>
      </c>
      <c r="F53" s="68">
        <v>15.75</v>
      </c>
      <c r="G53" s="65"/>
      <c r="H53" s="69"/>
      <c r="I53" s="70"/>
      <c r="J53" s="70"/>
      <c r="K53" s="34" t="s">
        <v>66</v>
      </c>
      <c r="L53" s="77">
        <v>53</v>
      </c>
      <c r="M53" s="77"/>
      <c r="N53" s="72"/>
      <c r="O53" s="79" t="s">
        <v>265</v>
      </c>
      <c r="P53" s="81">
        <v>43504.39627314815</v>
      </c>
      <c r="Q53" s="79" t="s">
        <v>269</v>
      </c>
      <c r="R53" s="82" t="s">
        <v>345</v>
      </c>
      <c r="S53" s="79" t="s">
        <v>376</v>
      </c>
      <c r="T53" s="79" t="s">
        <v>382</v>
      </c>
      <c r="U53" s="82" t="s">
        <v>401</v>
      </c>
      <c r="V53" s="82" t="s">
        <v>401</v>
      </c>
      <c r="W53" s="81">
        <v>43504.39627314815</v>
      </c>
      <c r="X53" s="82" t="s">
        <v>448</v>
      </c>
      <c r="Y53" s="79"/>
      <c r="Z53" s="79"/>
      <c r="AA53" s="85" t="s">
        <v>528</v>
      </c>
      <c r="AB53" s="79"/>
      <c r="AC53" s="79" t="b">
        <v>0</v>
      </c>
      <c r="AD53" s="79">
        <v>1</v>
      </c>
      <c r="AE53" s="85" t="s">
        <v>607</v>
      </c>
      <c r="AF53" s="79" t="b">
        <v>0</v>
      </c>
      <c r="AG53" s="79" t="s">
        <v>614</v>
      </c>
      <c r="AH53" s="79"/>
      <c r="AI53" s="85" t="s">
        <v>607</v>
      </c>
      <c r="AJ53" s="79" t="b">
        <v>0</v>
      </c>
      <c r="AK53" s="79">
        <v>0</v>
      </c>
      <c r="AL53" s="85" t="s">
        <v>607</v>
      </c>
      <c r="AM53" s="79" t="s">
        <v>621</v>
      </c>
      <c r="AN53" s="79" t="b">
        <v>0</v>
      </c>
      <c r="AO53" s="85" t="s">
        <v>528</v>
      </c>
      <c r="AP53" s="79" t="s">
        <v>176</v>
      </c>
      <c r="AQ53" s="79">
        <v>0</v>
      </c>
      <c r="AR53" s="79">
        <v>0</v>
      </c>
      <c r="AS53" s="79"/>
      <c r="AT53" s="79"/>
      <c r="AU53" s="79"/>
      <c r="AV53" s="79"/>
      <c r="AW53" s="79"/>
      <c r="AX53" s="79"/>
      <c r="AY53" s="79"/>
      <c r="AZ53" s="79"/>
      <c r="BA53">
        <v>6</v>
      </c>
      <c r="BB53" s="78" t="str">
        <f>REPLACE(INDEX(GroupVertices[Group],MATCH(Edges[[#This Row],[Vertex 1]],GroupVertices[Vertex],0)),1,1,"")</f>
        <v>4</v>
      </c>
      <c r="BC53" s="78" t="str">
        <f>REPLACE(INDEX(GroupVertices[Group],MATCH(Edges[[#This Row],[Vertex 2]],GroupVertices[Vertex],0)),1,1,"")</f>
        <v>1</v>
      </c>
      <c r="BD53" s="48"/>
      <c r="BE53" s="49"/>
      <c r="BF53" s="48"/>
      <c r="BG53" s="49"/>
      <c r="BH53" s="48"/>
      <c r="BI53" s="49"/>
      <c r="BJ53" s="48"/>
      <c r="BK53" s="49"/>
      <c r="BL53" s="48"/>
    </row>
    <row r="54" spans="1:64" ht="15">
      <c r="A54" s="64" t="s">
        <v>213</v>
      </c>
      <c r="B54" s="64" t="s">
        <v>213</v>
      </c>
      <c r="C54" s="65" t="s">
        <v>1527</v>
      </c>
      <c r="D54" s="66">
        <v>5.8</v>
      </c>
      <c r="E54" s="67" t="s">
        <v>136</v>
      </c>
      <c r="F54" s="68">
        <v>25.5</v>
      </c>
      <c r="G54" s="65"/>
      <c r="H54" s="69"/>
      <c r="I54" s="70"/>
      <c r="J54" s="70"/>
      <c r="K54" s="34" t="s">
        <v>65</v>
      </c>
      <c r="L54" s="77">
        <v>54</v>
      </c>
      <c r="M54" s="77"/>
      <c r="N54" s="72"/>
      <c r="O54" s="79" t="s">
        <v>176</v>
      </c>
      <c r="P54" s="81">
        <v>43514.63940972222</v>
      </c>
      <c r="Q54" s="79" t="s">
        <v>296</v>
      </c>
      <c r="R54" s="82" t="s">
        <v>354</v>
      </c>
      <c r="S54" s="79" t="s">
        <v>377</v>
      </c>
      <c r="T54" s="79"/>
      <c r="U54" s="79"/>
      <c r="V54" s="82" t="s">
        <v>438</v>
      </c>
      <c r="W54" s="81">
        <v>43514.63940972222</v>
      </c>
      <c r="X54" s="82" t="s">
        <v>476</v>
      </c>
      <c r="Y54" s="79"/>
      <c r="Z54" s="79"/>
      <c r="AA54" s="85" t="s">
        <v>556</v>
      </c>
      <c r="AB54" s="79"/>
      <c r="AC54" s="79" t="b">
        <v>0</v>
      </c>
      <c r="AD54" s="79">
        <v>0</v>
      </c>
      <c r="AE54" s="85" t="s">
        <v>607</v>
      </c>
      <c r="AF54" s="79" t="b">
        <v>0</v>
      </c>
      <c r="AG54" s="79" t="s">
        <v>614</v>
      </c>
      <c r="AH54" s="79"/>
      <c r="AI54" s="85" t="s">
        <v>607</v>
      </c>
      <c r="AJ54" s="79" t="b">
        <v>0</v>
      </c>
      <c r="AK54" s="79">
        <v>0</v>
      </c>
      <c r="AL54" s="85" t="s">
        <v>607</v>
      </c>
      <c r="AM54" s="79" t="s">
        <v>621</v>
      </c>
      <c r="AN54" s="79" t="b">
        <v>1</v>
      </c>
      <c r="AO54" s="85" t="s">
        <v>556</v>
      </c>
      <c r="AP54" s="79" t="s">
        <v>176</v>
      </c>
      <c r="AQ54" s="79">
        <v>0</v>
      </c>
      <c r="AR54" s="79">
        <v>0</v>
      </c>
      <c r="AS54" s="79"/>
      <c r="AT54" s="79"/>
      <c r="AU54" s="79"/>
      <c r="AV54" s="79"/>
      <c r="AW54" s="79"/>
      <c r="AX54" s="79"/>
      <c r="AY54" s="79"/>
      <c r="AZ54" s="79"/>
      <c r="BA54">
        <v>3</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20</v>
      </c>
      <c r="BK54" s="49">
        <v>100</v>
      </c>
      <c r="BL54" s="48">
        <v>20</v>
      </c>
    </row>
    <row r="55" spans="1:64" ht="15">
      <c r="A55" s="64" t="s">
        <v>213</v>
      </c>
      <c r="B55" s="64" t="s">
        <v>220</v>
      </c>
      <c r="C55" s="65" t="s">
        <v>1528</v>
      </c>
      <c r="D55" s="66">
        <v>10</v>
      </c>
      <c r="E55" s="67" t="s">
        <v>136</v>
      </c>
      <c r="F55" s="68">
        <v>15.75</v>
      </c>
      <c r="G55" s="65"/>
      <c r="H55" s="69"/>
      <c r="I55" s="70"/>
      <c r="J55" s="70"/>
      <c r="K55" s="34" t="s">
        <v>66</v>
      </c>
      <c r="L55" s="77">
        <v>55</v>
      </c>
      <c r="M55" s="77"/>
      <c r="N55" s="72"/>
      <c r="O55" s="79" t="s">
        <v>265</v>
      </c>
      <c r="P55" s="81">
        <v>43521.665347222224</v>
      </c>
      <c r="Q55" s="79" t="s">
        <v>297</v>
      </c>
      <c r="R55" s="82" t="s">
        <v>355</v>
      </c>
      <c r="S55" s="79" t="s">
        <v>376</v>
      </c>
      <c r="T55" s="79" t="s">
        <v>393</v>
      </c>
      <c r="U55" s="82" t="s">
        <v>411</v>
      </c>
      <c r="V55" s="82" t="s">
        <v>411</v>
      </c>
      <c r="W55" s="81">
        <v>43521.665347222224</v>
      </c>
      <c r="X55" s="82" t="s">
        <v>477</v>
      </c>
      <c r="Y55" s="79"/>
      <c r="Z55" s="79"/>
      <c r="AA55" s="85" t="s">
        <v>557</v>
      </c>
      <c r="AB55" s="79"/>
      <c r="AC55" s="79" t="b">
        <v>0</v>
      </c>
      <c r="AD55" s="79">
        <v>1</v>
      </c>
      <c r="AE55" s="85" t="s">
        <v>607</v>
      </c>
      <c r="AF55" s="79" t="b">
        <v>0</v>
      </c>
      <c r="AG55" s="79" t="s">
        <v>614</v>
      </c>
      <c r="AH55" s="79"/>
      <c r="AI55" s="85" t="s">
        <v>607</v>
      </c>
      <c r="AJ55" s="79" t="b">
        <v>0</v>
      </c>
      <c r="AK55" s="79">
        <v>3</v>
      </c>
      <c r="AL55" s="85" t="s">
        <v>607</v>
      </c>
      <c r="AM55" s="79" t="s">
        <v>621</v>
      </c>
      <c r="AN55" s="79" t="b">
        <v>0</v>
      </c>
      <c r="AO55" s="85" t="s">
        <v>557</v>
      </c>
      <c r="AP55" s="79" t="s">
        <v>176</v>
      </c>
      <c r="AQ55" s="79">
        <v>0</v>
      </c>
      <c r="AR55" s="79">
        <v>0</v>
      </c>
      <c r="AS55" s="79"/>
      <c r="AT55" s="79"/>
      <c r="AU55" s="79"/>
      <c r="AV55" s="79"/>
      <c r="AW55" s="79"/>
      <c r="AX55" s="79"/>
      <c r="AY55" s="79"/>
      <c r="AZ55" s="79"/>
      <c r="BA55">
        <v>6</v>
      </c>
      <c r="BB55" s="78" t="str">
        <f>REPLACE(INDEX(GroupVertices[Group],MATCH(Edges[[#This Row],[Vertex 1]],GroupVertices[Vertex],0)),1,1,"")</f>
        <v>4</v>
      </c>
      <c r="BC55" s="78" t="str">
        <f>REPLACE(INDEX(GroupVertices[Group],MATCH(Edges[[#This Row],[Vertex 2]],GroupVertices[Vertex],0)),1,1,"")</f>
        <v>1</v>
      </c>
      <c r="BD55" s="48">
        <v>0</v>
      </c>
      <c r="BE55" s="49">
        <v>0</v>
      </c>
      <c r="BF55" s="48">
        <v>2</v>
      </c>
      <c r="BG55" s="49">
        <v>5</v>
      </c>
      <c r="BH55" s="48">
        <v>0</v>
      </c>
      <c r="BI55" s="49">
        <v>0</v>
      </c>
      <c r="BJ55" s="48">
        <v>38</v>
      </c>
      <c r="BK55" s="49">
        <v>95</v>
      </c>
      <c r="BL55" s="48">
        <v>40</v>
      </c>
    </row>
    <row r="56" spans="1:64" ht="15">
      <c r="A56" s="64" t="s">
        <v>220</v>
      </c>
      <c r="B56" s="64" t="s">
        <v>213</v>
      </c>
      <c r="C56" s="65" t="s">
        <v>1529</v>
      </c>
      <c r="D56" s="66">
        <v>10</v>
      </c>
      <c r="E56" s="67" t="s">
        <v>136</v>
      </c>
      <c r="F56" s="68">
        <v>6</v>
      </c>
      <c r="G56" s="65"/>
      <c r="H56" s="69"/>
      <c r="I56" s="70"/>
      <c r="J56" s="70"/>
      <c r="K56" s="34" t="s">
        <v>66</v>
      </c>
      <c r="L56" s="77">
        <v>56</v>
      </c>
      <c r="M56" s="77"/>
      <c r="N56" s="72"/>
      <c r="O56" s="79" t="s">
        <v>265</v>
      </c>
      <c r="P56" s="81">
        <v>43489.79446759259</v>
      </c>
      <c r="Q56" s="79" t="s">
        <v>298</v>
      </c>
      <c r="R56" s="79"/>
      <c r="S56" s="79"/>
      <c r="T56" s="79" t="s">
        <v>394</v>
      </c>
      <c r="U56" s="79"/>
      <c r="V56" s="82" t="s">
        <v>432</v>
      </c>
      <c r="W56" s="81">
        <v>43489.79446759259</v>
      </c>
      <c r="X56" s="82" t="s">
        <v>478</v>
      </c>
      <c r="Y56" s="79"/>
      <c r="Z56" s="79"/>
      <c r="AA56" s="85" t="s">
        <v>558</v>
      </c>
      <c r="AB56" s="79"/>
      <c r="AC56" s="79" t="b">
        <v>0</v>
      </c>
      <c r="AD56" s="79">
        <v>0</v>
      </c>
      <c r="AE56" s="85" t="s">
        <v>607</v>
      </c>
      <c r="AF56" s="79" t="b">
        <v>0</v>
      </c>
      <c r="AG56" s="79" t="s">
        <v>614</v>
      </c>
      <c r="AH56" s="79"/>
      <c r="AI56" s="85" t="s">
        <v>607</v>
      </c>
      <c r="AJ56" s="79" t="b">
        <v>0</v>
      </c>
      <c r="AK56" s="79">
        <v>1</v>
      </c>
      <c r="AL56" s="85" t="s">
        <v>553</v>
      </c>
      <c r="AM56" s="79" t="s">
        <v>620</v>
      </c>
      <c r="AN56" s="79" t="b">
        <v>0</v>
      </c>
      <c r="AO56" s="85" t="s">
        <v>553</v>
      </c>
      <c r="AP56" s="79" t="s">
        <v>176</v>
      </c>
      <c r="AQ56" s="79">
        <v>0</v>
      </c>
      <c r="AR56" s="79">
        <v>0</v>
      </c>
      <c r="AS56" s="79"/>
      <c r="AT56" s="79"/>
      <c r="AU56" s="79"/>
      <c r="AV56" s="79"/>
      <c r="AW56" s="79"/>
      <c r="AX56" s="79"/>
      <c r="AY56" s="79"/>
      <c r="AZ56" s="79"/>
      <c r="BA56">
        <v>9</v>
      </c>
      <c r="BB56" s="78" t="str">
        <f>REPLACE(INDEX(GroupVertices[Group],MATCH(Edges[[#This Row],[Vertex 1]],GroupVertices[Vertex],0)),1,1,"")</f>
        <v>1</v>
      </c>
      <c r="BC56" s="78" t="str">
        <f>REPLACE(INDEX(GroupVertices[Group],MATCH(Edges[[#This Row],[Vertex 2]],GroupVertices[Vertex],0)),1,1,"")</f>
        <v>4</v>
      </c>
      <c r="BD56" s="48">
        <v>0</v>
      </c>
      <c r="BE56" s="49">
        <v>0</v>
      </c>
      <c r="BF56" s="48">
        <v>2</v>
      </c>
      <c r="BG56" s="49">
        <v>8.695652173913043</v>
      </c>
      <c r="BH56" s="48">
        <v>0</v>
      </c>
      <c r="BI56" s="49">
        <v>0</v>
      </c>
      <c r="BJ56" s="48">
        <v>21</v>
      </c>
      <c r="BK56" s="49">
        <v>91.30434782608695</v>
      </c>
      <c r="BL56" s="48">
        <v>23</v>
      </c>
    </row>
    <row r="57" spans="1:64" ht="15">
      <c r="A57" s="64" t="s">
        <v>220</v>
      </c>
      <c r="B57" s="64" t="s">
        <v>213</v>
      </c>
      <c r="C57" s="65" t="s">
        <v>1529</v>
      </c>
      <c r="D57" s="66">
        <v>10</v>
      </c>
      <c r="E57" s="67" t="s">
        <v>136</v>
      </c>
      <c r="F57" s="68">
        <v>6</v>
      </c>
      <c r="G57" s="65"/>
      <c r="H57" s="69"/>
      <c r="I57" s="70"/>
      <c r="J57" s="70"/>
      <c r="K57" s="34" t="s">
        <v>66</v>
      </c>
      <c r="L57" s="77">
        <v>57</v>
      </c>
      <c r="M57" s="77"/>
      <c r="N57" s="72"/>
      <c r="O57" s="79" t="s">
        <v>265</v>
      </c>
      <c r="P57" s="81">
        <v>43494.740277777775</v>
      </c>
      <c r="Q57" s="79" t="s">
        <v>299</v>
      </c>
      <c r="R57" s="79"/>
      <c r="S57" s="79"/>
      <c r="T57" s="79" t="s">
        <v>395</v>
      </c>
      <c r="U57" s="79"/>
      <c r="V57" s="82" t="s">
        <v>432</v>
      </c>
      <c r="W57" s="81">
        <v>43494.740277777775</v>
      </c>
      <c r="X57" s="82" t="s">
        <v>479</v>
      </c>
      <c r="Y57" s="79"/>
      <c r="Z57" s="79"/>
      <c r="AA57" s="85" t="s">
        <v>559</v>
      </c>
      <c r="AB57" s="79"/>
      <c r="AC57" s="79" t="b">
        <v>0</v>
      </c>
      <c r="AD57" s="79">
        <v>0</v>
      </c>
      <c r="AE57" s="85" t="s">
        <v>607</v>
      </c>
      <c r="AF57" s="79" t="b">
        <v>0</v>
      </c>
      <c r="AG57" s="79" t="s">
        <v>614</v>
      </c>
      <c r="AH57" s="79"/>
      <c r="AI57" s="85" t="s">
        <v>607</v>
      </c>
      <c r="AJ57" s="79" t="b">
        <v>0</v>
      </c>
      <c r="AK57" s="79">
        <v>1</v>
      </c>
      <c r="AL57" s="85" t="s">
        <v>554</v>
      </c>
      <c r="AM57" s="79" t="s">
        <v>620</v>
      </c>
      <c r="AN57" s="79" t="b">
        <v>0</v>
      </c>
      <c r="AO57" s="85" t="s">
        <v>554</v>
      </c>
      <c r="AP57" s="79" t="s">
        <v>176</v>
      </c>
      <c r="AQ57" s="79">
        <v>0</v>
      </c>
      <c r="AR57" s="79">
        <v>0</v>
      </c>
      <c r="AS57" s="79"/>
      <c r="AT57" s="79"/>
      <c r="AU57" s="79"/>
      <c r="AV57" s="79"/>
      <c r="AW57" s="79"/>
      <c r="AX57" s="79"/>
      <c r="AY57" s="79"/>
      <c r="AZ57" s="79"/>
      <c r="BA57">
        <v>9</v>
      </c>
      <c r="BB57" s="78" t="str">
        <f>REPLACE(INDEX(GroupVertices[Group],MATCH(Edges[[#This Row],[Vertex 1]],GroupVertices[Vertex],0)),1,1,"")</f>
        <v>1</v>
      </c>
      <c r="BC57" s="78" t="str">
        <f>REPLACE(INDEX(GroupVertices[Group],MATCH(Edges[[#This Row],[Vertex 2]],GroupVertices[Vertex],0)),1,1,"")</f>
        <v>4</v>
      </c>
      <c r="BD57" s="48">
        <v>0</v>
      </c>
      <c r="BE57" s="49">
        <v>0</v>
      </c>
      <c r="BF57" s="48">
        <v>1</v>
      </c>
      <c r="BG57" s="49">
        <v>4</v>
      </c>
      <c r="BH57" s="48">
        <v>0</v>
      </c>
      <c r="BI57" s="49">
        <v>0</v>
      </c>
      <c r="BJ57" s="48">
        <v>24</v>
      </c>
      <c r="BK57" s="49">
        <v>96</v>
      </c>
      <c r="BL57" s="48">
        <v>25</v>
      </c>
    </row>
    <row r="58" spans="1:64" ht="15">
      <c r="A58" s="64" t="s">
        <v>220</v>
      </c>
      <c r="B58" s="64" t="s">
        <v>213</v>
      </c>
      <c r="C58" s="65" t="s">
        <v>1529</v>
      </c>
      <c r="D58" s="66">
        <v>10</v>
      </c>
      <c r="E58" s="67" t="s">
        <v>136</v>
      </c>
      <c r="F58" s="68">
        <v>6</v>
      </c>
      <c r="G58" s="65"/>
      <c r="H58" s="69"/>
      <c r="I58" s="70"/>
      <c r="J58" s="70"/>
      <c r="K58" s="34" t="s">
        <v>66</v>
      </c>
      <c r="L58" s="77">
        <v>58</v>
      </c>
      <c r="M58" s="77"/>
      <c r="N58" s="72"/>
      <c r="O58" s="79" t="s">
        <v>265</v>
      </c>
      <c r="P58" s="81">
        <v>43496.75619212963</v>
      </c>
      <c r="Q58" s="79" t="s">
        <v>300</v>
      </c>
      <c r="R58" s="79"/>
      <c r="S58" s="79"/>
      <c r="T58" s="79" t="s">
        <v>395</v>
      </c>
      <c r="U58" s="79"/>
      <c r="V58" s="82" t="s">
        <v>432</v>
      </c>
      <c r="W58" s="81">
        <v>43496.75619212963</v>
      </c>
      <c r="X58" s="82" t="s">
        <v>480</v>
      </c>
      <c r="Y58" s="79"/>
      <c r="Z58" s="79"/>
      <c r="AA58" s="85" t="s">
        <v>560</v>
      </c>
      <c r="AB58" s="79"/>
      <c r="AC58" s="79" t="b">
        <v>0</v>
      </c>
      <c r="AD58" s="79">
        <v>0</v>
      </c>
      <c r="AE58" s="85" t="s">
        <v>607</v>
      </c>
      <c r="AF58" s="79" t="b">
        <v>0</v>
      </c>
      <c r="AG58" s="79" t="s">
        <v>614</v>
      </c>
      <c r="AH58" s="79"/>
      <c r="AI58" s="85" t="s">
        <v>607</v>
      </c>
      <c r="AJ58" s="79" t="b">
        <v>0</v>
      </c>
      <c r="AK58" s="79">
        <v>1</v>
      </c>
      <c r="AL58" s="85" t="s">
        <v>555</v>
      </c>
      <c r="AM58" s="79" t="s">
        <v>620</v>
      </c>
      <c r="AN58" s="79" t="b">
        <v>0</v>
      </c>
      <c r="AO58" s="85" t="s">
        <v>555</v>
      </c>
      <c r="AP58" s="79" t="s">
        <v>176</v>
      </c>
      <c r="AQ58" s="79">
        <v>0</v>
      </c>
      <c r="AR58" s="79">
        <v>0</v>
      </c>
      <c r="AS58" s="79"/>
      <c r="AT58" s="79"/>
      <c r="AU58" s="79"/>
      <c r="AV58" s="79"/>
      <c r="AW58" s="79"/>
      <c r="AX58" s="79"/>
      <c r="AY58" s="79"/>
      <c r="AZ58" s="79"/>
      <c r="BA58">
        <v>9</v>
      </c>
      <c r="BB58" s="78" t="str">
        <f>REPLACE(INDEX(GroupVertices[Group],MATCH(Edges[[#This Row],[Vertex 1]],GroupVertices[Vertex],0)),1,1,"")</f>
        <v>1</v>
      </c>
      <c r="BC58" s="78" t="str">
        <f>REPLACE(INDEX(GroupVertices[Group],MATCH(Edges[[#This Row],[Vertex 2]],GroupVertices[Vertex],0)),1,1,"")</f>
        <v>4</v>
      </c>
      <c r="BD58" s="48">
        <v>0</v>
      </c>
      <c r="BE58" s="49">
        <v>0</v>
      </c>
      <c r="BF58" s="48">
        <v>1</v>
      </c>
      <c r="BG58" s="49">
        <v>4.3478260869565215</v>
      </c>
      <c r="BH58" s="48">
        <v>0</v>
      </c>
      <c r="BI58" s="49">
        <v>0</v>
      </c>
      <c r="BJ58" s="48">
        <v>22</v>
      </c>
      <c r="BK58" s="49">
        <v>95.65217391304348</v>
      </c>
      <c r="BL58" s="48">
        <v>23</v>
      </c>
    </row>
    <row r="59" spans="1:64" ht="15">
      <c r="A59" s="64" t="s">
        <v>220</v>
      </c>
      <c r="B59" s="64" t="s">
        <v>213</v>
      </c>
      <c r="C59" s="65" t="s">
        <v>1529</v>
      </c>
      <c r="D59" s="66">
        <v>10</v>
      </c>
      <c r="E59" s="67" t="s">
        <v>136</v>
      </c>
      <c r="F59" s="68">
        <v>6</v>
      </c>
      <c r="G59" s="65"/>
      <c r="H59" s="69"/>
      <c r="I59" s="70"/>
      <c r="J59" s="70"/>
      <c r="K59" s="34" t="s">
        <v>66</v>
      </c>
      <c r="L59" s="77">
        <v>59</v>
      </c>
      <c r="M59" s="77"/>
      <c r="N59" s="72"/>
      <c r="O59" s="79" t="s">
        <v>265</v>
      </c>
      <c r="P59" s="81">
        <v>43501.646944444445</v>
      </c>
      <c r="Q59" s="79" t="s">
        <v>301</v>
      </c>
      <c r="R59" s="79"/>
      <c r="S59" s="79"/>
      <c r="T59" s="79"/>
      <c r="U59" s="79"/>
      <c r="V59" s="82" t="s">
        <v>432</v>
      </c>
      <c r="W59" s="81">
        <v>43501.646944444445</v>
      </c>
      <c r="X59" s="82" t="s">
        <v>481</v>
      </c>
      <c r="Y59" s="79"/>
      <c r="Z59" s="79"/>
      <c r="AA59" s="85" t="s">
        <v>561</v>
      </c>
      <c r="AB59" s="79"/>
      <c r="AC59" s="79" t="b">
        <v>0</v>
      </c>
      <c r="AD59" s="79">
        <v>0</v>
      </c>
      <c r="AE59" s="85" t="s">
        <v>607</v>
      </c>
      <c r="AF59" s="79" t="b">
        <v>0</v>
      </c>
      <c r="AG59" s="79" t="s">
        <v>614</v>
      </c>
      <c r="AH59" s="79"/>
      <c r="AI59" s="85" t="s">
        <v>607</v>
      </c>
      <c r="AJ59" s="79" t="b">
        <v>0</v>
      </c>
      <c r="AK59" s="79">
        <v>1</v>
      </c>
      <c r="AL59" s="85" t="s">
        <v>527</v>
      </c>
      <c r="AM59" s="79" t="s">
        <v>620</v>
      </c>
      <c r="AN59" s="79" t="b">
        <v>0</v>
      </c>
      <c r="AO59" s="85" t="s">
        <v>527</v>
      </c>
      <c r="AP59" s="79" t="s">
        <v>176</v>
      </c>
      <c r="AQ59" s="79">
        <v>0</v>
      </c>
      <c r="AR59" s="79">
        <v>0</v>
      </c>
      <c r="AS59" s="79"/>
      <c r="AT59" s="79"/>
      <c r="AU59" s="79"/>
      <c r="AV59" s="79"/>
      <c r="AW59" s="79"/>
      <c r="AX59" s="79"/>
      <c r="AY59" s="79"/>
      <c r="AZ59" s="79"/>
      <c r="BA59">
        <v>9</v>
      </c>
      <c r="BB59" s="78" t="str">
        <f>REPLACE(INDEX(GroupVertices[Group],MATCH(Edges[[#This Row],[Vertex 1]],GroupVertices[Vertex],0)),1,1,"")</f>
        <v>1</v>
      </c>
      <c r="BC59" s="78" t="str">
        <f>REPLACE(INDEX(GroupVertices[Group],MATCH(Edges[[#This Row],[Vertex 2]],GroupVertices[Vertex],0)),1,1,"")</f>
        <v>4</v>
      </c>
      <c r="BD59" s="48">
        <v>0</v>
      </c>
      <c r="BE59" s="49">
        <v>0</v>
      </c>
      <c r="BF59" s="48">
        <v>0</v>
      </c>
      <c r="BG59" s="49">
        <v>0</v>
      </c>
      <c r="BH59" s="48">
        <v>0</v>
      </c>
      <c r="BI59" s="49">
        <v>0</v>
      </c>
      <c r="BJ59" s="48">
        <v>22</v>
      </c>
      <c r="BK59" s="49">
        <v>100</v>
      </c>
      <c r="BL59" s="48">
        <v>22</v>
      </c>
    </row>
    <row r="60" spans="1:64" ht="15">
      <c r="A60" s="64" t="s">
        <v>220</v>
      </c>
      <c r="B60" s="64" t="s">
        <v>213</v>
      </c>
      <c r="C60" s="65" t="s">
        <v>1529</v>
      </c>
      <c r="D60" s="66">
        <v>10</v>
      </c>
      <c r="E60" s="67" t="s">
        <v>136</v>
      </c>
      <c r="F60" s="68">
        <v>6</v>
      </c>
      <c r="G60" s="65"/>
      <c r="H60" s="69"/>
      <c r="I60" s="70"/>
      <c r="J60" s="70"/>
      <c r="K60" s="34" t="s">
        <v>66</v>
      </c>
      <c r="L60" s="77">
        <v>60</v>
      </c>
      <c r="M60" s="77"/>
      <c r="N60" s="72"/>
      <c r="O60" s="79" t="s">
        <v>265</v>
      </c>
      <c r="P60" s="81">
        <v>43504.786516203705</v>
      </c>
      <c r="Q60" s="79" t="s">
        <v>276</v>
      </c>
      <c r="R60" s="79"/>
      <c r="S60" s="79"/>
      <c r="T60" s="79"/>
      <c r="U60" s="79"/>
      <c r="V60" s="82" t="s">
        <v>432</v>
      </c>
      <c r="W60" s="81">
        <v>43504.786516203705</v>
      </c>
      <c r="X60" s="82" t="s">
        <v>456</v>
      </c>
      <c r="Y60" s="79"/>
      <c r="Z60" s="79"/>
      <c r="AA60" s="85" t="s">
        <v>536</v>
      </c>
      <c r="AB60" s="79"/>
      <c r="AC60" s="79" t="b">
        <v>0</v>
      </c>
      <c r="AD60" s="79">
        <v>0</v>
      </c>
      <c r="AE60" s="85" t="s">
        <v>607</v>
      </c>
      <c r="AF60" s="79" t="b">
        <v>0</v>
      </c>
      <c r="AG60" s="79" t="s">
        <v>614</v>
      </c>
      <c r="AH60" s="79"/>
      <c r="AI60" s="85" t="s">
        <v>607</v>
      </c>
      <c r="AJ60" s="79" t="b">
        <v>0</v>
      </c>
      <c r="AK60" s="79">
        <v>1</v>
      </c>
      <c r="AL60" s="85" t="s">
        <v>528</v>
      </c>
      <c r="AM60" s="79" t="s">
        <v>620</v>
      </c>
      <c r="AN60" s="79" t="b">
        <v>0</v>
      </c>
      <c r="AO60" s="85" t="s">
        <v>528</v>
      </c>
      <c r="AP60" s="79" t="s">
        <v>176</v>
      </c>
      <c r="AQ60" s="79">
        <v>0</v>
      </c>
      <c r="AR60" s="79">
        <v>0</v>
      </c>
      <c r="AS60" s="79"/>
      <c r="AT60" s="79"/>
      <c r="AU60" s="79"/>
      <c r="AV60" s="79"/>
      <c r="AW60" s="79"/>
      <c r="AX60" s="79"/>
      <c r="AY60" s="79"/>
      <c r="AZ60" s="79"/>
      <c r="BA60">
        <v>9</v>
      </c>
      <c r="BB60" s="78" t="str">
        <f>REPLACE(INDEX(GroupVertices[Group],MATCH(Edges[[#This Row],[Vertex 1]],GroupVertices[Vertex],0)),1,1,"")</f>
        <v>1</v>
      </c>
      <c r="BC60" s="78" t="str">
        <f>REPLACE(INDEX(GroupVertices[Group],MATCH(Edges[[#This Row],[Vertex 2]],GroupVertices[Vertex],0)),1,1,"")</f>
        <v>4</v>
      </c>
      <c r="BD60" s="48"/>
      <c r="BE60" s="49"/>
      <c r="BF60" s="48"/>
      <c r="BG60" s="49"/>
      <c r="BH60" s="48"/>
      <c r="BI60" s="49"/>
      <c r="BJ60" s="48"/>
      <c r="BK60" s="49"/>
      <c r="BL60" s="48"/>
    </row>
    <row r="61" spans="1:64" ht="15">
      <c r="A61" s="64" t="s">
        <v>220</v>
      </c>
      <c r="B61" s="64" t="s">
        <v>213</v>
      </c>
      <c r="C61" s="65" t="s">
        <v>1529</v>
      </c>
      <c r="D61" s="66">
        <v>10</v>
      </c>
      <c r="E61" s="67" t="s">
        <v>136</v>
      </c>
      <c r="F61" s="68">
        <v>6</v>
      </c>
      <c r="G61" s="65"/>
      <c r="H61" s="69"/>
      <c r="I61" s="70"/>
      <c r="J61" s="70"/>
      <c r="K61" s="34" t="s">
        <v>66</v>
      </c>
      <c r="L61" s="77">
        <v>61</v>
      </c>
      <c r="M61" s="77"/>
      <c r="N61" s="72"/>
      <c r="O61" s="79" t="s">
        <v>265</v>
      </c>
      <c r="P61" s="81">
        <v>43508.8518287037</v>
      </c>
      <c r="Q61" s="79" t="s">
        <v>278</v>
      </c>
      <c r="R61" s="79"/>
      <c r="S61" s="79"/>
      <c r="T61" s="79"/>
      <c r="U61" s="79"/>
      <c r="V61" s="82" t="s">
        <v>432</v>
      </c>
      <c r="W61" s="81">
        <v>43508.8518287037</v>
      </c>
      <c r="X61" s="82" t="s">
        <v>458</v>
      </c>
      <c r="Y61" s="79"/>
      <c r="Z61" s="79"/>
      <c r="AA61" s="85" t="s">
        <v>538</v>
      </c>
      <c r="AB61" s="79"/>
      <c r="AC61" s="79" t="b">
        <v>0</v>
      </c>
      <c r="AD61" s="79">
        <v>0</v>
      </c>
      <c r="AE61" s="85" t="s">
        <v>607</v>
      </c>
      <c r="AF61" s="79" t="b">
        <v>0</v>
      </c>
      <c r="AG61" s="79" t="s">
        <v>614</v>
      </c>
      <c r="AH61" s="79"/>
      <c r="AI61" s="85" t="s">
        <v>607</v>
      </c>
      <c r="AJ61" s="79" t="b">
        <v>0</v>
      </c>
      <c r="AK61" s="79">
        <v>1</v>
      </c>
      <c r="AL61" s="85" t="s">
        <v>526</v>
      </c>
      <c r="AM61" s="79" t="s">
        <v>620</v>
      </c>
      <c r="AN61" s="79" t="b">
        <v>0</v>
      </c>
      <c r="AO61" s="85" t="s">
        <v>526</v>
      </c>
      <c r="AP61" s="79" t="s">
        <v>176</v>
      </c>
      <c r="AQ61" s="79">
        <v>0</v>
      </c>
      <c r="AR61" s="79">
        <v>0</v>
      </c>
      <c r="AS61" s="79"/>
      <c r="AT61" s="79"/>
      <c r="AU61" s="79"/>
      <c r="AV61" s="79"/>
      <c r="AW61" s="79"/>
      <c r="AX61" s="79"/>
      <c r="AY61" s="79"/>
      <c r="AZ61" s="79"/>
      <c r="BA61">
        <v>9</v>
      </c>
      <c r="BB61" s="78" t="str">
        <f>REPLACE(INDEX(GroupVertices[Group],MATCH(Edges[[#This Row],[Vertex 1]],GroupVertices[Vertex],0)),1,1,"")</f>
        <v>1</v>
      </c>
      <c r="BC61" s="78" t="str">
        <f>REPLACE(INDEX(GroupVertices[Group],MATCH(Edges[[#This Row],[Vertex 2]],GroupVertices[Vertex],0)),1,1,"")</f>
        <v>4</v>
      </c>
      <c r="BD61" s="48"/>
      <c r="BE61" s="49"/>
      <c r="BF61" s="48"/>
      <c r="BG61" s="49"/>
      <c r="BH61" s="48"/>
      <c r="BI61" s="49"/>
      <c r="BJ61" s="48"/>
      <c r="BK61" s="49"/>
      <c r="BL61" s="48"/>
    </row>
    <row r="62" spans="1:64" ht="15">
      <c r="A62" s="64" t="s">
        <v>220</v>
      </c>
      <c r="B62" s="64" t="s">
        <v>213</v>
      </c>
      <c r="C62" s="65" t="s">
        <v>1529</v>
      </c>
      <c r="D62" s="66">
        <v>10</v>
      </c>
      <c r="E62" s="67" t="s">
        <v>136</v>
      </c>
      <c r="F62" s="68">
        <v>6</v>
      </c>
      <c r="G62" s="65"/>
      <c r="H62" s="69"/>
      <c r="I62" s="70"/>
      <c r="J62" s="70"/>
      <c r="K62" s="34" t="s">
        <v>66</v>
      </c>
      <c r="L62" s="77">
        <v>62</v>
      </c>
      <c r="M62" s="77"/>
      <c r="N62" s="72"/>
      <c r="O62" s="79" t="s">
        <v>265</v>
      </c>
      <c r="P62" s="81">
        <v>43514.74855324074</v>
      </c>
      <c r="Q62" s="79" t="s">
        <v>302</v>
      </c>
      <c r="R62" s="79"/>
      <c r="S62" s="79"/>
      <c r="T62" s="79"/>
      <c r="U62" s="79"/>
      <c r="V62" s="82" t="s">
        <v>432</v>
      </c>
      <c r="W62" s="81">
        <v>43514.74855324074</v>
      </c>
      <c r="X62" s="82" t="s">
        <v>482</v>
      </c>
      <c r="Y62" s="79"/>
      <c r="Z62" s="79"/>
      <c r="AA62" s="85" t="s">
        <v>562</v>
      </c>
      <c r="AB62" s="79"/>
      <c r="AC62" s="79" t="b">
        <v>0</v>
      </c>
      <c r="AD62" s="79">
        <v>0</v>
      </c>
      <c r="AE62" s="85" t="s">
        <v>607</v>
      </c>
      <c r="AF62" s="79" t="b">
        <v>0</v>
      </c>
      <c r="AG62" s="79" t="s">
        <v>614</v>
      </c>
      <c r="AH62" s="79"/>
      <c r="AI62" s="85" t="s">
        <v>607</v>
      </c>
      <c r="AJ62" s="79" t="b">
        <v>0</v>
      </c>
      <c r="AK62" s="79">
        <v>2</v>
      </c>
      <c r="AL62" s="85" t="s">
        <v>556</v>
      </c>
      <c r="AM62" s="79" t="s">
        <v>620</v>
      </c>
      <c r="AN62" s="79" t="b">
        <v>0</v>
      </c>
      <c r="AO62" s="85" t="s">
        <v>556</v>
      </c>
      <c r="AP62" s="79" t="s">
        <v>176</v>
      </c>
      <c r="AQ62" s="79">
        <v>0</v>
      </c>
      <c r="AR62" s="79">
        <v>0</v>
      </c>
      <c r="AS62" s="79"/>
      <c r="AT62" s="79"/>
      <c r="AU62" s="79"/>
      <c r="AV62" s="79"/>
      <c r="AW62" s="79"/>
      <c r="AX62" s="79"/>
      <c r="AY62" s="79"/>
      <c r="AZ62" s="79"/>
      <c r="BA62">
        <v>9</v>
      </c>
      <c r="BB62" s="78" t="str">
        <f>REPLACE(INDEX(GroupVertices[Group],MATCH(Edges[[#This Row],[Vertex 1]],GroupVertices[Vertex],0)),1,1,"")</f>
        <v>1</v>
      </c>
      <c r="BC62" s="78" t="str">
        <f>REPLACE(INDEX(GroupVertices[Group],MATCH(Edges[[#This Row],[Vertex 2]],GroupVertices[Vertex],0)),1,1,"")</f>
        <v>4</v>
      </c>
      <c r="BD62" s="48">
        <v>0</v>
      </c>
      <c r="BE62" s="49">
        <v>0</v>
      </c>
      <c r="BF62" s="48">
        <v>0</v>
      </c>
      <c r="BG62" s="49">
        <v>0</v>
      </c>
      <c r="BH62" s="48">
        <v>0</v>
      </c>
      <c r="BI62" s="49">
        <v>0</v>
      </c>
      <c r="BJ62" s="48">
        <v>22</v>
      </c>
      <c r="BK62" s="49">
        <v>100</v>
      </c>
      <c r="BL62" s="48">
        <v>22</v>
      </c>
    </row>
    <row r="63" spans="1:64" ht="15">
      <c r="A63" s="64" t="s">
        <v>220</v>
      </c>
      <c r="B63" s="64" t="s">
        <v>213</v>
      </c>
      <c r="C63" s="65" t="s">
        <v>1529</v>
      </c>
      <c r="D63" s="66">
        <v>10</v>
      </c>
      <c r="E63" s="67" t="s">
        <v>136</v>
      </c>
      <c r="F63" s="68">
        <v>6</v>
      </c>
      <c r="G63" s="65"/>
      <c r="H63" s="69"/>
      <c r="I63" s="70"/>
      <c r="J63" s="70"/>
      <c r="K63" s="34" t="s">
        <v>66</v>
      </c>
      <c r="L63" s="77">
        <v>63</v>
      </c>
      <c r="M63" s="77"/>
      <c r="N63" s="72"/>
      <c r="O63" s="79" t="s">
        <v>265</v>
      </c>
      <c r="P63" s="81">
        <v>43521.73431712963</v>
      </c>
      <c r="Q63" s="79" t="s">
        <v>270</v>
      </c>
      <c r="R63" s="79"/>
      <c r="S63" s="79"/>
      <c r="T63" s="79" t="s">
        <v>383</v>
      </c>
      <c r="U63" s="79"/>
      <c r="V63" s="82" t="s">
        <v>432</v>
      </c>
      <c r="W63" s="81">
        <v>43521.73431712963</v>
      </c>
      <c r="X63" s="82" t="s">
        <v>483</v>
      </c>
      <c r="Y63" s="79"/>
      <c r="Z63" s="79"/>
      <c r="AA63" s="85" t="s">
        <v>563</v>
      </c>
      <c r="AB63" s="79"/>
      <c r="AC63" s="79" t="b">
        <v>0</v>
      </c>
      <c r="AD63" s="79">
        <v>0</v>
      </c>
      <c r="AE63" s="85" t="s">
        <v>607</v>
      </c>
      <c r="AF63" s="79" t="b">
        <v>0</v>
      </c>
      <c r="AG63" s="79" t="s">
        <v>614</v>
      </c>
      <c r="AH63" s="79"/>
      <c r="AI63" s="85" t="s">
        <v>607</v>
      </c>
      <c r="AJ63" s="79" t="b">
        <v>0</v>
      </c>
      <c r="AK63" s="79">
        <v>3</v>
      </c>
      <c r="AL63" s="85" t="s">
        <v>557</v>
      </c>
      <c r="AM63" s="79" t="s">
        <v>620</v>
      </c>
      <c r="AN63" s="79" t="b">
        <v>0</v>
      </c>
      <c r="AO63" s="85" t="s">
        <v>557</v>
      </c>
      <c r="AP63" s="79" t="s">
        <v>176</v>
      </c>
      <c r="AQ63" s="79">
        <v>0</v>
      </c>
      <c r="AR63" s="79">
        <v>0</v>
      </c>
      <c r="AS63" s="79"/>
      <c r="AT63" s="79"/>
      <c r="AU63" s="79"/>
      <c r="AV63" s="79"/>
      <c r="AW63" s="79"/>
      <c r="AX63" s="79"/>
      <c r="AY63" s="79"/>
      <c r="AZ63" s="79"/>
      <c r="BA63">
        <v>9</v>
      </c>
      <c r="BB63" s="78" t="str">
        <f>REPLACE(INDEX(GroupVertices[Group],MATCH(Edges[[#This Row],[Vertex 1]],GroupVertices[Vertex],0)),1,1,"")</f>
        <v>1</v>
      </c>
      <c r="BC63" s="78" t="str">
        <f>REPLACE(INDEX(GroupVertices[Group],MATCH(Edges[[#This Row],[Vertex 2]],GroupVertices[Vertex],0)),1,1,"")</f>
        <v>4</v>
      </c>
      <c r="BD63" s="48">
        <v>0</v>
      </c>
      <c r="BE63" s="49">
        <v>0</v>
      </c>
      <c r="BF63" s="48">
        <v>1</v>
      </c>
      <c r="BG63" s="49">
        <v>4</v>
      </c>
      <c r="BH63" s="48">
        <v>0</v>
      </c>
      <c r="BI63" s="49">
        <v>0</v>
      </c>
      <c r="BJ63" s="48">
        <v>24</v>
      </c>
      <c r="BK63" s="49">
        <v>96</v>
      </c>
      <c r="BL63" s="48">
        <v>25</v>
      </c>
    </row>
    <row r="64" spans="1:64" ht="15">
      <c r="A64" s="64" t="s">
        <v>220</v>
      </c>
      <c r="B64" s="64" t="s">
        <v>213</v>
      </c>
      <c r="C64" s="65" t="s">
        <v>1529</v>
      </c>
      <c r="D64" s="66">
        <v>10</v>
      </c>
      <c r="E64" s="67" t="s">
        <v>136</v>
      </c>
      <c r="F64" s="68">
        <v>6</v>
      </c>
      <c r="G64" s="65"/>
      <c r="H64" s="69"/>
      <c r="I64" s="70"/>
      <c r="J64" s="70"/>
      <c r="K64" s="34" t="s">
        <v>66</v>
      </c>
      <c r="L64" s="77">
        <v>64</v>
      </c>
      <c r="M64" s="77"/>
      <c r="N64" s="72"/>
      <c r="O64" s="79" t="s">
        <v>265</v>
      </c>
      <c r="P64" s="81">
        <v>43539.92113425926</v>
      </c>
      <c r="Q64" s="79" t="s">
        <v>303</v>
      </c>
      <c r="R64" s="79"/>
      <c r="S64" s="79"/>
      <c r="T64" s="79"/>
      <c r="U64" s="79"/>
      <c r="V64" s="82" t="s">
        <v>432</v>
      </c>
      <c r="W64" s="81">
        <v>43539.92113425926</v>
      </c>
      <c r="X64" s="82" t="s">
        <v>484</v>
      </c>
      <c r="Y64" s="79"/>
      <c r="Z64" s="79"/>
      <c r="AA64" s="85" t="s">
        <v>564</v>
      </c>
      <c r="AB64" s="79"/>
      <c r="AC64" s="79" t="b">
        <v>0</v>
      </c>
      <c r="AD64" s="79">
        <v>0</v>
      </c>
      <c r="AE64" s="85" t="s">
        <v>607</v>
      </c>
      <c r="AF64" s="79" t="b">
        <v>0</v>
      </c>
      <c r="AG64" s="79" t="s">
        <v>614</v>
      </c>
      <c r="AH64" s="79"/>
      <c r="AI64" s="85" t="s">
        <v>607</v>
      </c>
      <c r="AJ64" s="79" t="b">
        <v>0</v>
      </c>
      <c r="AK64" s="79">
        <v>1</v>
      </c>
      <c r="AL64" s="85" t="s">
        <v>566</v>
      </c>
      <c r="AM64" s="79" t="s">
        <v>620</v>
      </c>
      <c r="AN64" s="79" t="b">
        <v>0</v>
      </c>
      <c r="AO64" s="85" t="s">
        <v>566</v>
      </c>
      <c r="AP64" s="79" t="s">
        <v>176</v>
      </c>
      <c r="AQ64" s="79">
        <v>0</v>
      </c>
      <c r="AR64" s="79">
        <v>0</v>
      </c>
      <c r="AS64" s="79"/>
      <c r="AT64" s="79"/>
      <c r="AU64" s="79"/>
      <c r="AV64" s="79"/>
      <c r="AW64" s="79"/>
      <c r="AX64" s="79"/>
      <c r="AY64" s="79"/>
      <c r="AZ64" s="79"/>
      <c r="BA64">
        <v>9</v>
      </c>
      <c r="BB64" s="78" t="str">
        <f>REPLACE(INDEX(GroupVertices[Group],MATCH(Edges[[#This Row],[Vertex 1]],GroupVertices[Vertex],0)),1,1,"")</f>
        <v>1</v>
      </c>
      <c r="BC64" s="78" t="str">
        <f>REPLACE(INDEX(GroupVertices[Group],MATCH(Edges[[#This Row],[Vertex 2]],GroupVertices[Vertex],0)),1,1,"")</f>
        <v>4</v>
      </c>
      <c r="BD64" s="48"/>
      <c r="BE64" s="49"/>
      <c r="BF64" s="48"/>
      <c r="BG64" s="49"/>
      <c r="BH64" s="48"/>
      <c r="BI64" s="49"/>
      <c r="BJ64" s="48"/>
      <c r="BK64" s="49"/>
      <c r="BL64" s="48"/>
    </row>
    <row r="65" spans="1:64" ht="15">
      <c r="A65" s="64" t="s">
        <v>226</v>
      </c>
      <c r="B65" s="64" t="s">
        <v>213</v>
      </c>
      <c r="C65" s="65" t="s">
        <v>1530</v>
      </c>
      <c r="D65" s="66">
        <v>4.4</v>
      </c>
      <c r="E65" s="67" t="s">
        <v>136</v>
      </c>
      <c r="F65" s="68">
        <v>28.75</v>
      </c>
      <c r="G65" s="65"/>
      <c r="H65" s="69"/>
      <c r="I65" s="70"/>
      <c r="J65" s="70"/>
      <c r="K65" s="34" t="s">
        <v>65</v>
      </c>
      <c r="L65" s="77">
        <v>65</v>
      </c>
      <c r="M65" s="77"/>
      <c r="N65" s="72"/>
      <c r="O65" s="79" t="s">
        <v>265</v>
      </c>
      <c r="P65" s="81">
        <v>43514.7749537037</v>
      </c>
      <c r="Q65" s="79" t="s">
        <v>302</v>
      </c>
      <c r="R65" s="79"/>
      <c r="S65" s="79"/>
      <c r="T65" s="79"/>
      <c r="U65" s="79"/>
      <c r="V65" s="82" t="s">
        <v>439</v>
      </c>
      <c r="W65" s="81">
        <v>43514.7749537037</v>
      </c>
      <c r="X65" s="82" t="s">
        <v>485</v>
      </c>
      <c r="Y65" s="79"/>
      <c r="Z65" s="79"/>
      <c r="AA65" s="85" t="s">
        <v>565</v>
      </c>
      <c r="AB65" s="79"/>
      <c r="AC65" s="79" t="b">
        <v>0</v>
      </c>
      <c r="AD65" s="79">
        <v>0</v>
      </c>
      <c r="AE65" s="85" t="s">
        <v>607</v>
      </c>
      <c r="AF65" s="79" t="b">
        <v>0</v>
      </c>
      <c r="AG65" s="79" t="s">
        <v>614</v>
      </c>
      <c r="AH65" s="79"/>
      <c r="AI65" s="85" t="s">
        <v>607</v>
      </c>
      <c r="AJ65" s="79" t="b">
        <v>0</v>
      </c>
      <c r="AK65" s="79">
        <v>2</v>
      </c>
      <c r="AL65" s="85" t="s">
        <v>556</v>
      </c>
      <c r="AM65" s="79" t="s">
        <v>623</v>
      </c>
      <c r="AN65" s="79" t="b">
        <v>0</v>
      </c>
      <c r="AO65" s="85" t="s">
        <v>556</v>
      </c>
      <c r="AP65" s="79" t="s">
        <v>176</v>
      </c>
      <c r="AQ65" s="79">
        <v>0</v>
      </c>
      <c r="AR65" s="79">
        <v>0</v>
      </c>
      <c r="AS65" s="79"/>
      <c r="AT65" s="79"/>
      <c r="AU65" s="79"/>
      <c r="AV65" s="79"/>
      <c r="AW65" s="79"/>
      <c r="AX65" s="79"/>
      <c r="AY65" s="79"/>
      <c r="AZ65" s="79"/>
      <c r="BA65">
        <v>2</v>
      </c>
      <c r="BB65" s="78" t="str">
        <f>REPLACE(INDEX(GroupVertices[Group],MATCH(Edges[[#This Row],[Vertex 1]],GroupVertices[Vertex],0)),1,1,"")</f>
        <v>5</v>
      </c>
      <c r="BC65" s="78" t="str">
        <f>REPLACE(INDEX(GroupVertices[Group],MATCH(Edges[[#This Row],[Vertex 2]],GroupVertices[Vertex],0)),1,1,"")</f>
        <v>4</v>
      </c>
      <c r="BD65" s="48">
        <v>0</v>
      </c>
      <c r="BE65" s="49">
        <v>0</v>
      </c>
      <c r="BF65" s="48">
        <v>0</v>
      </c>
      <c r="BG65" s="49">
        <v>0</v>
      </c>
      <c r="BH65" s="48">
        <v>0</v>
      </c>
      <c r="BI65" s="49">
        <v>0</v>
      </c>
      <c r="BJ65" s="48">
        <v>22</v>
      </c>
      <c r="BK65" s="49">
        <v>100</v>
      </c>
      <c r="BL65" s="48">
        <v>22</v>
      </c>
    </row>
    <row r="66" spans="1:64" ht="15">
      <c r="A66" s="64" t="s">
        <v>226</v>
      </c>
      <c r="B66" s="64" t="s">
        <v>213</v>
      </c>
      <c r="C66" s="65" t="s">
        <v>1530</v>
      </c>
      <c r="D66" s="66">
        <v>4.4</v>
      </c>
      <c r="E66" s="67" t="s">
        <v>136</v>
      </c>
      <c r="F66" s="68">
        <v>28.75</v>
      </c>
      <c r="G66" s="65"/>
      <c r="H66" s="69"/>
      <c r="I66" s="70"/>
      <c r="J66" s="70"/>
      <c r="K66" s="34" t="s">
        <v>65</v>
      </c>
      <c r="L66" s="77">
        <v>66</v>
      </c>
      <c r="M66" s="77"/>
      <c r="N66" s="72"/>
      <c r="O66" s="79" t="s">
        <v>265</v>
      </c>
      <c r="P66" s="81">
        <v>43539.662986111114</v>
      </c>
      <c r="Q66" s="79" t="s">
        <v>304</v>
      </c>
      <c r="R66" s="79"/>
      <c r="S66" s="79"/>
      <c r="T66" s="79"/>
      <c r="U66" s="82" t="s">
        <v>412</v>
      </c>
      <c r="V66" s="82" t="s">
        <v>412</v>
      </c>
      <c r="W66" s="81">
        <v>43539.662986111114</v>
      </c>
      <c r="X66" s="82" t="s">
        <v>486</v>
      </c>
      <c r="Y66" s="79"/>
      <c r="Z66" s="79"/>
      <c r="AA66" s="85" t="s">
        <v>566</v>
      </c>
      <c r="AB66" s="79"/>
      <c r="AC66" s="79" t="b">
        <v>0</v>
      </c>
      <c r="AD66" s="79">
        <v>2</v>
      </c>
      <c r="AE66" s="85" t="s">
        <v>607</v>
      </c>
      <c r="AF66" s="79" t="b">
        <v>0</v>
      </c>
      <c r="AG66" s="79" t="s">
        <v>614</v>
      </c>
      <c r="AH66" s="79"/>
      <c r="AI66" s="85" t="s">
        <v>607</v>
      </c>
      <c r="AJ66" s="79" t="b">
        <v>0</v>
      </c>
      <c r="AK66" s="79">
        <v>1</v>
      </c>
      <c r="AL66" s="85" t="s">
        <v>607</v>
      </c>
      <c r="AM66" s="79" t="s">
        <v>623</v>
      </c>
      <c r="AN66" s="79" t="b">
        <v>0</v>
      </c>
      <c r="AO66" s="85" t="s">
        <v>566</v>
      </c>
      <c r="AP66" s="79" t="s">
        <v>176</v>
      </c>
      <c r="AQ66" s="79">
        <v>0</v>
      </c>
      <c r="AR66" s="79">
        <v>0</v>
      </c>
      <c r="AS66" s="79"/>
      <c r="AT66" s="79"/>
      <c r="AU66" s="79"/>
      <c r="AV66" s="79"/>
      <c r="AW66" s="79"/>
      <c r="AX66" s="79"/>
      <c r="AY66" s="79"/>
      <c r="AZ66" s="79"/>
      <c r="BA66">
        <v>2</v>
      </c>
      <c r="BB66" s="78" t="str">
        <f>REPLACE(INDEX(GroupVertices[Group],MATCH(Edges[[#This Row],[Vertex 1]],GroupVertices[Vertex],0)),1,1,"")</f>
        <v>5</v>
      </c>
      <c r="BC66" s="78" t="str">
        <f>REPLACE(INDEX(GroupVertices[Group],MATCH(Edges[[#This Row],[Vertex 2]],GroupVertices[Vertex],0)),1,1,"")</f>
        <v>4</v>
      </c>
      <c r="BD66" s="48"/>
      <c r="BE66" s="49"/>
      <c r="BF66" s="48"/>
      <c r="BG66" s="49"/>
      <c r="BH66" s="48"/>
      <c r="BI66" s="49"/>
      <c r="BJ66" s="48"/>
      <c r="BK66" s="49"/>
      <c r="BL66" s="48"/>
    </row>
    <row r="67" spans="1:64" ht="15">
      <c r="A67" s="64" t="s">
        <v>220</v>
      </c>
      <c r="B67" s="64" t="s">
        <v>226</v>
      </c>
      <c r="C67" s="65" t="s">
        <v>1526</v>
      </c>
      <c r="D67" s="66">
        <v>3</v>
      </c>
      <c r="E67" s="67" t="s">
        <v>132</v>
      </c>
      <c r="F67" s="68">
        <v>32</v>
      </c>
      <c r="G67" s="65"/>
      <c r="H67" s="69"/>
      <c r="I67" s="70"/>
      <c r="J67" s="70"/>
      <c r="K67" s="34" t="s">
        <v>66</v>
      </c>
      <c r="L67" s="77">
        <v>67</v>
      </c>
      <c r="M67" s="77"/>
      <c r="N67" s="72"/>
      <c r="O67" s="79" t="s">
        <v>265</v>
      </c>
      <c r="P67" s="81">
        <v>43539.92113425926</v>
      </c>
      <c r="Q67" s="79" t="s">
        <v>303</v>
      </c>
      <c r="R67" s="79"/>
      <c r="S67" s="79"/>
      <c r="T67" s="79"/>
      <c r="U67" s="79"/>
      <c r="V67" s="82" t="s">
        <v>432</v>
      </c>
      <c r="W67" s="81">
        <v>43539.92113425926</v>
      </c>
      <c r="X67" s="82" t="s">
        <v>484</v>
      </c>
      <c r="Y67" s="79"/>
      <c r="Z67" s="79"/>
      <c r="AA67" s="85" t="s">
        <v>564</v>
      </c>
      <c r="AB67" s="79"/>
      <c r="AC67" s="79" t="b">
        <v>0</v>
      </c>
      <c r="AD67" s="79">
        <v>0</v>
      </c>
      <c r="AE67" s="85" t="s">
        <v>607</v>
      </c>
      <c r="AF67" s="79" t="b">
        <v>0</v>
      </c>
      <c r="AG67" s="79" t="s">
        <v>614</v>
      </c>
      <c r="AH67" s="79"/>
      <c r="AI67" s="85" t="s">
        <v>607</v>
      </c>
      <c r="AJ67" s="79" t="b">
        <v>0</v>
      </c>
      <c r="AK67" s="79">
        <v>1</v>
      </c>
      <c r="AL67" s="85" t="s">
        <v>566</v>
      </c>
      <c r="AM67" s="79" t="s">
        <v>620</v>
      </c>
      <c r="AN67" s="79" t="b">
        <v>0</v>
      </c>
      <c r="AO67" s="85" t="s">
        <v>566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5</v>
      </c>
      <c r="BD67" s="48">
        <v>0</v>
      </c>
      <c r="BE67" s="49">
        <v>0</v>
      </c>
      <c r="BF67" s="48">
        <v>0</v>
      </c>
      <c r="BG67" s="49">
        <v>0</v>
      </c>
      <c r="BH67" s="48">
        <v>0</v>
      </c>
      <c r="BI67" s="49">
        <v>0</v>
      </c>
      <c r="BJ67" s="48">
        <v>16</v>
      </c>
      <c r="BK67" s="49">
        <v>100</v>
      </c>
      <c r="BL67" s="48">
        <v>16</v>
      </c>
    </row>
    <row r="68" spans="1:64" ht="15">
      <c r="A68" s="64" t="s">
        <v>226</v>
      </c>
      <c r="B68" s="64" t="s">
        <v>220</v>
      </c>
      <c r="C68" s="65" t="s">
        <v>1528</v>
      </c>
      <c r="D68" s="66">
        <v>10</v>
      </c>
      <c r="E68" s="67" t="s">
        <v>136</v>
      </c>
      <c r="F68" s="68">
        <v>15.75</v>
      </c>
      <c r="G68" s="65"/>
      <c r="H68" s="69"/>
      <c r="I68" s="70"/>
      <c r="J68" s="70"/>
      <c r="K68" s="34" t="s">
        <v>66</v>
      </c>
      <c r="L68" s="77">
        <v>68</v>
      </c>
      <c r="M68" s="77"/>
      <c r="N68" s="72"/>
      <c r="O68" s="79" t="s">
        <v>265</v>
      </c>
      <c r="P68" s="81">
        <v>43484.38128472222</v>
      </c>
      <c r="Q68" s="79" t="s">
        <v>288</v>
      </c>
      <c r="R68" s="79"/>
      <c r="S68" s="79"/>
      <c r="T68" s="79" t="s">
        <v>388</v>
      </c>
      <c r="U68" s="82" t="s">
        <v>406</v>
      </c>
      <c r="V68" s="82" t="s">
        <v>406</v>
      </c>
      <c r="W68" s="81">
        <v>43484.38128472222</v>
      </c>
      <c r="X68" s="82" t="s">
        <v>468</v>
      </c>
      <c r="Y68" s="79"/>
      <c r="Z68" s="79"/>
      <c r="AA68" s="85" t="s">
        <v>548</v>
      </c>
      <c r="AB68" s="79"/>
      <c r="AC68" s="79" t="b">
        <v>0</v>
      </c>
      <c r="AD68" s="79">
        <v>1</v>
      </c>
      <c r="AE68" s="85" t="s">
        <v>607</v>
      </c>
      <c r="AF68" s="79" t="b">
        <v>0</v>
      </c>
      <c r="AG68" s="79" t="s">
        <v>614</v>
      </c>
      <c r="AH68" s="79"/>
      <c r="AI68" s="85" t="s">
        <v>607</v>
      </c>
      <c r="AJ68" s="79" t="b">
        <v>0</v>
      </c>
      <c r="AK68" s="79">
        <v>0</v>
      </c>
      <c r="AL68" s="85" t="s">
        <v>607</v>
      </c>
      <c r="AM68" s="79" t="s">
        <v>623</v>
      </c>
      <c r="AN68" s="79" t="b">
        <v>0</v>
      </c>
      <c r="AO68" s="85" t="s">
        <v>548</v>
      </c>
      <c r="AP68" s="79" t="s">
        <v>176</v>
      </c>
      <c r="AQ68" s="79">
        <v>0</v>
      </c>
      <c r="AR68" s="79">
        <v>0</v>
      </c>
      <c r="AS68" s="79" t="s">
        <v>628</v>
      </c>
      <c r="AT68" s="79" t="s">
        <v>630</v>
      </c>
      <c r="AU68" s="79" t="s">
        <v>632</v>
      </c>
      <c r="AV68" s="79" t="s">
        <v>633</v>
      </c>
      <c r="AW68" s="79" t="s">
        <v>635</v>
      </c>
      <c r="AX68" s="79" t="s">
        <v>637</v>
      </c>
      <c r="AY68" s="79" t="s">
        <v>639</v>
      </c>
      <c r="AZ68" s="82" t="s">
        <v>640</v>
      </c>
      <c r="BA68">
        <v>6</v>
      </c>
      <c r="BB68" s="78" t="str">
        <f>REPLACE(INDEX(GroupVertices[Group],MATCH(Edges[[#This Row],[Vertex 1]],GroupVertices[Vertex],0)),1,1,"")</f>
        <v>5</v>
      </c>
      <c r="BC68" s="78" t="str">
        <f>REPLACE(INDEX(GroupVertices[Group],MATCH(Edges[[#This Row],[Vertex 2]],GroupVertices[Vertex],0)),1,1,"")</f>
        <v>1</v>
      </c>
      <c r="BD68" s="48"/>
      <c r="BE68" s="49"/>
      <c r="BF68" s="48"/>
      <c r="BG68" s="49"/>
      <c r="BH68" s="48"/>
      <c r="BI68" s="49"/>
      <c r="BJ68" s="48"/>
      <c r="BK68" s="49"/>
      <c r="BL68" s="48"/>
    </row>
    <row r="69" spans="1:64" ht="15">
      <c r="A69" s="64" t="s">
        <v>226</v>
      </c>
      <c r="B69" s="64" t="s">
        <v>220</v>
      </c>
      <c r="C69" s="65" t="s">
        <v>1528</v>
      </c>
      <c r="D69" s="66">
        <v>10</v>
      </c>
      <c r="E69" s="67" t="s">
        <v>136</v>
      </c>
      <c r="F69" s="68">
        <v>15.75</v>
      </c>
      <c r="G69" s="65"/>
      <c r="H69" s="69"/>
      <c r="I69" s="70"/>
      <c r="J69" s="70"/>
      <c r="K69" s="34" t="s">
        <v>66</v>
      </c>
      <c r="L69" s="77">
        <v>69</v>
      </c>
      <c r="M69" s="77"/>
      <c r="N69" s="72"/>
      <c r="O69" s="79" t="s">
        <v>265</v>
      </c>
      <c r="P69" s="81">
        <v>43538.94280092593</v>
      </c>
      <c r="Q69" s="79" t="s">
        <v>290</v>
      </c>
      <c r="R69" s="79"/>
      <c r="S69" s="79"/>
      <c r="T69" s="79" t="s">
        <v>386</v>
      </c>
      <c r="U69" s="82" t="s">
        <v>407</v>
      </c>
      <c r="V69" s="82" t="s">
        <v>407</v>
      </c>
      <c r="W69" s="81">
        <v>43538.94280092593</v>
      </c>
      <c r="X69" s="82" t="s">
        <v>470</v>
      </c>
      <c r="Y69" s="79"/>
      <c r="Z69" s="79"/>
      <c r="AA69" s="85" t="s">
        <v>550</v>
      </c>
      <c r="AB69" s="79"/>
      <c r="AC69" s="79" t="b">
        <v>0</v>
      </c>
      <c r="AD69" s="79">
        <v>1</v>
      </c>
      <c r="AE69" s="85" t="s">
        <v>607</v>
      </c>
      <c r="AF69" s="79" t="b">
        <v>0</v>
      </c>
      <c r="AG69" s="79" t="s">
        <v>616</v>
      </c>
      <c r="AH69" s="79"/>
      <c r="AI69" s="85" t="s">
        <v>607</v>
      </c>
      <c r="AJ69" s="79" t="b">
        <v>0</v>
      </c>
      <c r="AK69" s="79">
        <v>0</v>
      </c>
      <c r="AL69" s="85" t="s">
        <v>607</v>
      </c>
      <c r="AM69" s="79" t="s">
        <v>623</v>
      </c>
      <c r="AN69" s="79" t="b">
        <v>0</v>
      </c>
      <c r="AO69" s="85" t="s">
        <v>550</v>
      </c>
      <c r="AP69" s="79" t="s">
        <v>176</v>
      </c>
      <c r="AQ69" s="79">
        <v>0</v>
      </c>
      <c r="AR69" s="79">
        <v>0</v>
      </c>
      <c r="AS69" s="79"/>
      <c r="AT69" s="79"/>
      <c r="AU69" s="79"/>
      <c r="AV69" s="79"/>
      <c r="AW69" s="79"/>
      <c r="AX69" s="79"/>
      <c r="AY69" s="79"/>
      <c r="AZ69" s="79"/>
      <c r="BA69">
        <v>6</v>
      </c>
      <c r="BB69" s="78" t="str">
        <f>REPLACE(INDEX(GroupVertices[Group],MATCH(Edges[[#This Row],[Vertex 1]],GroupVertices[Vertex],0)),1,1,"")</f>
        <v>5</v>
      </c>
      <c r="BC69" s="78" t="str">
        <f>REPLACE(INDEX(GroupVertices[Group],MATCH(Edges[[#This Row],[Vertex 2]],GroupVertices[Vertex],0)),1,1,"")</f>
        <v>1</v>
      </c>
      <c r="BD69" s="48"/>
      <c r="BE69" s="49"/>
      <c r="BF69" s="48"/>
      <c r="BG69" s="49"/>
      <c r="BH69" s="48"/>
      <c r="BI69" s="49"/>
      <c r="BJ69" s="48"/>
      <c r="BK69" s="49"/>
      <c r="BL69" s="48"/>
    </row>
    <row r="70" spans="1:64" ht="15">
      <c r="A70" s="64" t="s">
        <v>226</v>
      </c>
      <c r="B70" s="64" t="s">
        <v>220</v>
      </c>
      <c r="C70" s="65" t="s">
        <v>1528</v>
      </c>
      <c r="D70" s="66">
        <v>10</v>
      </c>
      <c r="E70" s="67" t="s">
        <v>136</v>
      </c>
      <c r="F70" s="68">
        <v>15.75</v>
      </c>
      <c r="G70" s="65"/>
      <c r="H70" s="69"/>
      <c r="I70" s="70"/>
      <c r="J70" s="70"/>
      <c r="K70" s="34" t="s">
        <v>66</v>
      </c>
      <c r="L70" s="77">
        <v>70</v>
      </c>
      <c r="M70" s="77"/>
      <c r="N70" s="72"/>
      <c r="O70" s="79" t="s">
        <v>265</v>
      </c>
      <c r="P70" s="81">
        <v>43539.662986111114</v>
      </c>
      <c r="Q70" s="79" t="s">
        <v>304</v>
      </c>
      <c r="R70" s="79"/>
      <c r="S70" s="79"/>
      <c r="T70" s="79"/>
      <c r="U70" s="82" t="s">
        <v>412</v>
      </c>
      <c r="V70" s="82" t="s">
        <v>412</v>
      </c>
      <c r="W70" s="81">
        <v>43539.662986111114</v>
      </c>
      <c r="X70" s="82" t="s">
        <v>486</v>
      </c>
      <c r="Y70" s="79"/>
      <c r="Z70" s="79"/>
      <c r="AA70" s="85" t="s">
        <v>566</v>
      </c>
      <c r="AB70" s="79"/>
      <c r="AC70" s="79" t="b">
        <v>0</v>
      </c>
      <c r="AD70" s="79">
        <v>2</v>
      </c>
      <c r="AE70" s="85" t="s">
        <v>607</v>
      </c>
      <c r="AF70" s="79" t="b">
        <v>0</v>
      </c>
      <c r="AG70" s="79" t="s">
        <v>614</v>
      </c>
      <c r="AH70" s="79"/>
      <c r="AI70" s="85" t="s">
        <v>607</v>
      </c>
      <c r="AJ70" s="79" t="b">
        <v>0</v>
      </c>
      <c r="AK70" s="79">
        <v>1</v>
      </c>
      <c r="AL70" s="85" t="s">
        <v>607</v>
      </c>
      <c r="AM70" s="79" t="s">
        <v>623</v>
      </c>
      <c r="AN70" s="79" t="b">
        <v>0</v>
      </c>
      <c r="AO70" s="85" t="s">
        <v>566</v>
      </c>
      <c r="AP70" s="79" t="s">
        <v>176</v>
      </c>
      <c r="AQ70" s="79">
        <v>0</v>
      </c>
      <c r="AR70" s="79">
        <v>0</v>
      </c>
      <c r="AS70" s="79"/>
      <c r="AT70" s="79"/>
      <c r="AU70" s="79"/>
      <c r="AV70" s="79"/>
      <c r="AW70" s="79"/>
      <c r="AX70" s="79"/>
      <c r="AY70" s="79"/>
      <c r="AZ70" s="79"/>
      <c r="BA70">
        <v>6</v>
      </c>
      <c r="BB70" s="78" t="str">
        <f>REPLACE(INDEX(GroupVertices[Group],MATCH(Edges[[#This Row],[Vertex 1]],GroupVertices[Vertex],0)),1,1,"")</f>
        <v>5</v>
      </c>
      <c r="BC70" s="78" t="str">
        <f>REPLACE(INDEX(GroupVertices[Group],MATCH(Edges[[#This Row],[Vertex 2]],GroupVertices[Vertex],0)),1,1,"")</f>
        <v>1</v>
      </c>
      <c r="BD70" s="48">
        <v>0</v>
      </c>
      <c r="BE70" s="49">
        <v>0</v>
      </c>
      <c r="BF70" s="48">
        <v>0</v>
      </c>
      <c r="BG70" s="49">
        <v>0</v>
      </c>
      <c r="BH70" s="48">
        <v>0</v>
      </c>
      <c r="BI70" s="49">
        <v>0</v>
      </c>
      <c r="BJ70" s="48">
        <v>14</v>
      </c>
      <c r="BK70" s="49">
        <v>100</v>
      </c>
      <c r="BL70" s="48">
        <v>14</v>
      </c>
    </row>
    <row r="71" spans="1:64" ht="15">
      <c r="A71" s="64" t="s">
        <v>226</v>
      </c>
      <c r="B71" s="64" t="s">
        <v>220</v>
      </c>
      <c r="C71" s="65" t="s">
        <v>1528</v>
      </c>
      <c r="D71" s="66">
        <v>10</v>
      </c>
      <c r="E71" s="67" t="s">
        <v>136</v>
      </c>
      <c r="F71" s="68">
        <v>15.75</v>
      </c>
      <c r="G71" s="65"/>
      <c r="H71" s="69"/>
      <c r="I71" s="70"/>
      <c r="J71" s="70"/>
      <c r="K71" s="34" t="s">
        <v>66</v>
      </c>
      <c r="L71" s="77">
        <v>71</v>
      </c>
      <c r="M71" s="77"/>
      <c r="N71" s="72"/>
      <c r="O71" s="79" t="s">
        <v>265</v>
      </c>
      <c r="P71" s="81">
        <v>43539.992638888885</v>
      </c>
      <c r="Q71" s="79" t="s">
        <v>305</v>
      </c>
      <c r="R71" s="79"/>
      <c r="S71" s="79"/>
      <c r="T71" s="79" t="s">
        <v>386</v>
      </c>
      <c r="U71" s="79"/>
      <c r="V71" s="82" t="s">
        <v>439</v>
      </c>
      <c r="W71" s="81">
        <v>43539.992638888885</v>
      </c>
      <c r="X71" s="82" t="s">
        <v>487</v>
      </c>
      <c r="Y71" s="79"/>
      <c r="Z71" s="79"/>
      <c r="AA71" s="85" t="s">
        <v>567</v>
      </c>
      <c r="AB71" s="79"/>
      <c r="AC71" s="79" t="b">
        <v>0</v>
      </c>
      <c r="AD71" s="79">
        <v>0</v>
      </c>
      <c r="AE71" s="85" t="s">
        <v>607</v>
      </c>
      <c r="AF71" s="79" t="b">
        <v>0</v>
      </c>
      <c r="AG71" s="79" t="s">
        <v>616</v>
      </c>
      <c r="AH71" s="79"/>
      <c r="AI71" s="85" t="s">
        <v>607</v>
      </c>
      <c r="AJ71" s="79" t="b">
        <v>0</v>
      </c>
      <c r="AK71" s="79">
        <v>0</v>
      </c>
      <c r="AL71" s="85" t="s">
        <v>550</v>
      </c>
      <c r="AM71" s="79" t="s">
        <v>623</v>
      </c>
      <c r="AN71" s="79" t="b">
        <v>0</v>
      </c>
      <c r="AO71" s="85" t="s">
        <v>550</v>
      </c>
      <c r="AP71" s="79" t="s">
        <v>176</v>
      </c>
      <c r="AQ71" s="79">
        <v>0</v>
      </c>
      <c r="AR71" s="79">
        <v>0</v>
      </c>
      <c r="AS71" s="79"/>
      <c r="AT71" s="79"/>
      <c r="AU71" s="79"/>
      <c r="AV71" s="79"/>
      <c r="AW71" s="79"/>
      <c r="AX71" s="79"/>
      <c r="AY71" s="79"/>
      <c r="AZ71" s="79"/>
      <c r="BA71">
        <v>6</v>
      </c>
      <c r="BB71" s="78" t="str">
        <f>REPLACE(INDEX(GroupVertices[Group],MATCH(Edges[[#This Row],[Vertex 1]],GroupVertices[Vertex],0)),1,1,"")</f>
        <v>5</v>
      </c>
      <c r="BC71" s="78" t="str">
        <f>REPLACE(INDEX(GroupVertices[Group],MATCH(Edges[[#This Row],[Vertex 2]],GroupVertices[Vertex],0)),1,1,"")</f>
        <v>1</v>
      </c>
      <c r="BD71" s="48">
        <v>0</v>
      </c>
      <c r="BE71" s="49">
        <v>0</v>
      </c>
      <c r="BF71" s="48">
        <v>0</v>
      </c>
      <c r="BG71" s="49">
        <v>0</v>
      </c>
      <c r="BH71" s="48">
        <v>0</v>
      </c>
      <c r="BI71" s="49">
        <v>0</v>
      </c>
      <c r="BJ71" s="48">
        <v>21</v>
      </c>
      <c r="BK71" s="49">
        <v>100</v>
      </c>
      <c r="BL71" s="48">
        <v>21</v>
      </c>
    </row>
    <row r="72" spans="1:64" ht="15">
      <c r="A72" s="64" t="s">
        <v>226</v>
      </c>
      <c r="B72" s="64" t="s">
        <v>220</v>
      </c>
      <c r="C72" s="65" t="s">
        <v>1528</v>
      </c>
      <c r="D72" s="66">
        <v>10</v>
      </c>
      <c r="E72" s="67" t="s">
        <v>136</v>
      </c>
      <c r="F72" s="68">
        <v>15.75</v>
      </c>
      <c r="G72" s="65"/>
      <c r="H72" s="69"/>
      <c r="I72" s="70"/>
      <c r="J72" s="70"/>
      <c r="K72" s="34" t="s">
        <v>66</v>
      </c>
      <c r="L72" s="77">
        <v>72</v>
      </c>
      <c r="M72" s="77"/>
      <c r="N72" s="72"/>
      <c r="O72" s="79" t="s">
        <v>265</v>
      </c>
      <c r="P72" s="81">
        <v>43540.34575231482</v>
      </c>
      <c r="Q72" s="79" t="s">
        <v>306</v>
      </c>
      <c r="R72" s="82" t="s">
        <v>356</v>
      </c>
      <c r="S72" s="79" t="s">
        <v>377</v>
      </c>
      <c r="T72" s="79" t="s">
        <v>386</v>
      </c>
      <c r="U72" s="79"/>
      <c r="V72" s="82" t="s">
        <v>439</v>
      </c>
      <c r="W72" s="81">
        <v>43540.34575231482</v>
      </c>
      <c r="X72" s="82" t="s">
        <v>488</v>
      </c>
      <c r="Y72" s="79"/>
      <c r="Z72" s="79"/>
      <c r="AA72" s="85" t="s">
        <v>568</v>
      </c>
      <c r="AB72" s="79"/>
      <c r="AC72" s="79" t="b">
        <v>0</v>
      </c>
      <c r="AD72" s="79">
        <v>0</v>
      </c>
      <c r="AE72" s="85" t="s">
        <v>607</v>
      </c>
      <c r="AF72" s="79" t="b">
        <v>0</v>
      </c>
      <c r="AG72" s="79" t="s">
        <v>616</v>
      </c>
      <c r="AH72" s="79"/>
      <c r="AI72" s="85" t="s">
        <v>607</v>
      </c>
      <c r="AJ72" s="79" t="b">
        <v>0</v>
      </c>
      <c r="AK72" s="79">
        <v>0</v>
      </c>
      <c r="AL72" s="85" t="s">
        <v>607</v>
      </c>
      <c r="AM72" s="79" t="s">
        <v>621</v>
      </c>
      <c r="AN72" s="79" t="b">
        <v>1</v>
      </c>
      <c r="AO72" s="85" t="s">
        <v>568</v>
      </c>
      <c r="AP72" s="79" t="s">
        <v>176</v>
      </c>
      <c r="AQ72" s="79">
        <v>0</v>
      </c>
      <c r="AR72" s="79">
        <v>0</v>
      </c>
      <c r="AS72" s="79"/>
      <c r="AT72" s="79"/>
      <c r="AU72" s="79"/>
      <c r="AV72" s="79"/>
      <c r="AW72" s="79"/>
      <c r="AX72" s="79"/>
      <c r="AY72" s="79"/>
      <c r="AZ72" s="79"/>
      <c r="BA72">
        <v>6</v>
      </c>
      <c r="BB72" s="78" t="str">
        <f>REPLACE(INDEX(GroupVertices[Group],MATCH(Edges[[#This Row],[Vertex 1]],GroupVertices[Vertex],0)),1,1,"")</f>
        <v>5</v>
      </c>
      <c r="BC72" s="78" t="str">
        <f>REPLACE(INDEX(GroupVertices[Group],MATCH(Edges[[#This Row],[Vertex 2]],GroupVertices[Vertex],0)),1,1,"")</f>
        <v>1</v>
      </c>
      <c r="BD72" s="48">
        <v>0</v>
      </c>
      <c r="BE72" s="49">
        <v>0</v>
      </c>
      <c r="BF72" s="48">
        <v>0</v>
      </c>
      <c r="BG72" s="49">
        <v>0</v>
      </c>
      <c r="BH72" s="48">
        <v>0</v>
      </c>
      <c r="BI72" s="49">
        <v>0</v>
      </c>
      <c r="BJ72" s="48">
        <v>19</v>
      </c>
      <c r="BK72" s="49">
        <v>100</v>
      </c>
      <c r="BL72" s="48">
        <v>19</v>
      </c>
    </row>
    <row r="73" spans="1:64" ht="15">
      <c r="A73" s="64" t="s">
        <v>226</v>
      </c>
      <c r="B73" s="64" t="s">
        <v>228</v>
      </c>
      <c r="C73" s="65" t="s">
        <v>1526</v>
      </c>
      <c r="D73" s="66">
        <v>3</v>
      </c>
      <c r="E73" s="67" t="s">
        <v>132</v>
      </c>
      <c r="F73" s="68">
        <v>32</v>
      </c>
      <c r="G73" s="65"/>
      <c r="H73" s="69"/>
      <c r="I73" s="70"/>
      <c r="J73" s="70"/>
      <c r="K73" s="34" t="s">
        <v>66</v>
      </c>
      <c r="L73" s="77">
        <v>73</v>
      </c>
      <c r="M73" s="77"/>
      <c r="N73" s="72"/>
      <c r="O73" s="79" t="s">
        <v>265</v>
      </c>
      <c r="P73" s="81">
        <v>43541.8428587963</v>
      </c>
      <c r="Q73" s="79" t="s">
        <v>307</v>
      </c>
      <c r="R73" s="79"/>
      <c r="S73" s="79"/>
      <c r="T73" s="79" t="s">
        <v>386</v>
      </c>
      <c r="U73" s="82" t="s">
        <v>413</v>
      </c>
      <c r="V73" s="82" t="s">
        <v>413</v>
      </c>
      <c r="W73" s="81">
        <v>43541.8428587963</v>
      </c>
      <c r="X73" s="82" t="s">
        <v>489</v>
      </c>
      <c r="Y73" s="79"/>
      <c r="Z73" s="79"/>
      <c r="AA73" s="85" t="s">
        <v>569</v>
      </c>
      <c r="AB73" s="79"/>
      <c r="AC73" s="79" t="b">
        <v>0</v>
      </c>
      <c r="AD73" s="79">
        <v>1</v>
      </c>
      <c r="AE73" s="85" t="s">
        <v>607</v>
      </c>
      <c r="AF73" s="79" t="b">
        <v>0</v>
      </c>
      <c r="AG73" s="79" t="s">
        <v>616</v>
      </c>
      <c r="AH73" s="79"/>
      <c r="AI73" s="85" t="s">
        <v>607</v>
      </c>
      <c r="AJ73" s="79" t="b">
        <v>0</v>
      </c>
      <c r="AK73" s="79">
        <v>0</v>
      </c>
      <c r="AL73" s="85" t="s">
        <v>607</v>
      </c>
      <c r="AM73" s="79" t="s">
        <v>621</v>
      </c>
      <c r="AN73" s="79" t="b">
        <v>0</v>
      </c>
      <c r="AO73" s="85" t="s">
        <v>569</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0</v>
      </c>
      <c r="BE73" s="49">
        <v>0</v>
      </c>
      <c r="BF73" s="48">
        <v>0</v>
      </c>
      <c r="BG73" s="49">
        <v>0</v>
      </c>
      <c r="BH73" s="48">
        <v>0</v>
      </c>
      <c r="BI73" s="49">
        <v>0</v>
      </c>
      <c r="BJ73" s="48">
        <v>30</v>
      </c>
      <c r="BK73" s="49">
        <v>100</v>
      </c>
      <c r="BL73" s="48">
        <v>30</v>
      </c>
    </row>
    <row r="74" spans="1:64" ht="15">
      <c r="A74" s="64" t="s">
        <v>226</v>
      </c>
      <c r="B74" s="64" t="s">
        <v>220</v>
      </c>
      <c r="C74" s="65" t="s">
        <v>1528</v>
      </c>
      <c r="D74" s="66">
        <v>10</v>
      </c>
      <c r="E74" s="67" t="s">
        <v>136</v>
      </c>
      <c r="F74" s="68">
        <v>15.75</v>
      </c>
      <c r="G74" s="65"/>
      <c r="H74" s="69"/>
      <c r="I74" s="70"/>
      <c r="J74" s="70"/>
      <c r="K74" s="34" t="s">
        <v>66</v>
      </c>
      <c r="L74" s="77">
        <v>74</v>
      </c>
      <c r="M74" s="77"/>
      <c r="N74" s="72"/>
      <c r="O74" s="79" t="s">
        <v>265</v>
      </c>
      <c r="P74" s="81">
        <v>43541.8428587963</v>
      </c>
      <c r="Q74" s="79" t="s">
        <v>307</v>
      </c>
      <c r="R74" s="79"/>
      <c r="S74" s="79"/>
      <c r="T74" s="79" t="s">
        <v>386</v>
      </c>
      <c r="U74" s="82" t="s">
        <v>413</v>
      </c>
      <c r="V74" s="82" t="s">
        <v>413</v>
      </c>
      <c r="W74" s="81">
        <v>43541.8428587963</v>
      </c>
      <c r="X74" s="82" t="s">
        <v>489</v>
      </c>
      <c r="Y74" s="79"/>
      <c r="Z74" s="79"/>
      <c r="AA74" s="85" t="s">
        <v>569</v>
      </c>
      <c r="AB74" s="79"/>
      <c r="AC74" s="79" t="b">
        <v>0</v>
      </c>
      <c r="AD74" s="79">
        <v>1</v>
      </c>
      <c r="AE74" s="85" t="s">
        <v>607</v>
      </c>
      <c r="AF74" s="79" t="b">
        <v>0</v>
      </c>
      <c r="AG74" s="79" t="s">
        <v>616</v>
      </c>
      <c r="AH74" s="79"/>
      <c r="AI74" s="85" t="s">
        <v>607</v>
      </c>
      <c r="AJ74" s="79" t="b">
        <v>0</v>
      </c>
      <c r="AK74" s="79">
        <v>0</v>
      </c>
      <c r="AL74" s="85" t="s">
        <v>607</v>
      </c>
      <c r="AM74" s="79" t="s">
        <v>621</v>
      </c>
      <c r="AN74" s="79" t="b">
        <v>0</v>
      </c>
      <c r="AO74" s="85" t="s">
        <v>569</v>
      </c>
      <c r="AP74" s="79" t="s">
        <v>176</v>
      </c>
      <c r="AQ74" s="79">
        <v>0</v>
      </c>
      <c r="AR74" s="79">
        <v>0</v>
      </c>
      <c r="AS74" s="79"/>
      <c r="AT74" s="79"/>
      <c r="AU74" s="79"/>
      <c r="AV74" s="79"/>
      <c r="AW74" s="79"/>
      <c r="AX74" s="79"/>
      <c r="AY74" s="79"/>
      <c r="AZ74" s="79"/>
      <c r="BA74">
        <v>6</v>
      </c>
      <c r="BB74" s="78" t="str">
        <f>REPLACE(INDEX(GroupVertices[Group],MATCH(Edges[[#This Row],[Vertex 1]],GroupVertices[Vertex],0)),1,1,"")</f>
        <v>5</v>
      </c>
      <c r="BC74" s="78" t="str">
        <f>REPLACE(INDEX(GroupVertices[Group],MATCH(Edges[[#This Row],[Vertex 2]],GroupVertices[Vertex],0)),1,1,"")</f>
        <v>1</v>
      </c>
      <c r="BD74" s="48"/>
      <c r="BE74" s="49"/>
      <c r="BF74" s="48"/>
      <c r="BG74" s="49"/>
      <c r="BH74" s="48"/>
      <c r="BI74" s="49"/>
      <c r="BJ74" s="48"/>
      <c r="BK74" s="49"/>
      <c r="BL74" s="48"/>
    </row>
    <row r="75" spans="1:64" ht="15">
      <c r="A75" s="64" t="s">
        <v>228</v>
      </c>
      <c r="B75" s="64" t="s">
        <v>226</v>
      </c>
      <c r="C75" s="65" t="s">
        <v>1526</v>
      </c>
      <c r="D75" s="66">
        <v>3</v>
      </c>
      <c r="E75" s="67" t="s">
        <v>132</v>
      </c>
      <c r="F75" s="68">
        <v>32</v>
      </c>
      <c r="G75" s="65"/>
      <c r="H75" s="69"/>
      <c r="I75" s="70"/>
      <c r="J75" s="70"/>
      <c r="K75" s="34" t="s">
        <v>66</v>
      </c>
      <c r="L75" s="77">
        <v>75</v>
      </c>
      <c r="M75" s="77"/>
      <c r="N75" s="72"/>
      <c r="O75" s="79" t="s">
        <v>264</v>
      </c>
      <c r="P75" s="81">
        <v>43542.273460648146</v>
      </c>
      <c r="Q75" s="79" t="s">
        <v>308</v>
      </c>
      <c r="R75" s="79"/>
      <c r="S75" s="79"/>
      <c r="T75" s="79"/>
      <c r="U75" s="82" t="s">
        <v>414</v>
      </c>
      <c r="V75" s="82" t="s">
        <v>414</v>
      </c>
      <c r="W75" s="81">
        <v>43542.273460648146</v>
      </c>
      <c r="X75" s="82" t="s">
        <v>490</v>
      </c>
      <c r="Y75" s="79"/>
      <c r="Z75" s="79"/>
      <c r="AA75" s="85" t="s">
        <v>570</v>
      </c>
      <c r="AB75" s="85" t="s">
        <v>569</v>
      </c>
      <c r="AC75" s="79" t="b">
        <v>0</v>
      </c>
      <c r="AD75" s="79">
        <v>2</v>
      </c>
      <c r="AE75" s="85" t="s">
        <v>611</v>
      </c>
      <c r="AF75" s="79" t="b">
        <v>0</v>
      </c>
      <c r="AG75" s="79" t="s">
        <v>614</v>
      </c>
      <c r="AH75" s="79"/>
      <c r="AI75" s="85" t="s">
        <v>607</v>
      </c>
      <c r="AJ75" s="79" t="b">
        <v>0</v>
      </c>
      <c r="AK75" s="79">
        <v>0</v>
      </c>
      <c r="AL75" s="85" t="s">
        <v>607</v>
      </c>
      <c r="AM75" s="79" t="s">
        <v>620</v>
      </c>
      <c r="AN75" s="79" t="b">
        <v>0</v>
      </c>
      <c r="AO75" s="85" t="s">
        <v>569</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c r="BE75" s="49"/>
      <c r="BF75" s="48"/>
      <c r="BG75" s="49"/>
      <c r="BH75" s="48"/>
      <c r="BI75" s="49"/>
      <c r="BJ75" s="48"/>
      <c r="BK75" s="49"/>
      <c r="BL75" s="48"/>
    </row>
    <row r="76" spans="1:64" ht="15">
      <c r="A76" s="64" t="s">
        <v>228</v>
      </c>
      <c r="B76" s="64" t="s">
        <v>220</v>
      </c>
      <c r="C76" s="65" t="s">
        <v>1526</v>
      </c>
      <c r="D76" s="66">
        <v>3</v>
      </c>
      <c r="E76" s="67" t="s">
        <v>132</v>
      </c>
      <c r="F76" s="68">
        <v>32</v>
      </c>
      <c r="G76" s="65"/>
      <c r="H76" s="69"/>
      <c r="I76" s="70"/>
      <c r="J76" s="70"/>
      <c r="K76" s="34" t="s">
        <v>65</v>
      </c>
      <c r="L76" s="77">
        <v>76</v>
      </c>
      <c r="M76" s="77"/>
      <c r="N76" s="72"/>
      <c r="O76" s="79" t="s">
        <v>265</v>
      </c>
      <c r="P76" s="81">
        <v>43542.273460648146</v>
      </c>
      <c r="Q76" s="79" t="s">
        <v>308</v>
      </c>
      <c r="R76" s="79"/>
      <c r="S76" s="79"/>
      <c r="T76" s="79"/>
      <c r="U76" s="82" t="s">
        <v>414</v>
      </c>
      <c r="V76" s="82" t="s">
        <v>414</v>
      </c>
      <c r="W76" s="81">
        <v>43542.273460648146</v>
      </c>
      <c r="X76" s="82" t="s">
        <v>490</v>
      </c>
      <c r="Y76" s="79"/>
      <c r="Z76" s="79"/>
      <c r="AA76" s="85" t="s">
        <v>570</v>
      </c>
      <c r="AB76" s="85" t="s">
        <v>569</v>
      </c>
      <c r="AC76" s="79" t="b">
        <v>0</v>
      </c>
      <c r="AD76" s="79">
        <v>2</v>
      </c>
      <c r="AE76" s="85" t="s">
        <v>611</v>
      </c>
      <c r="AF76" s="79" t="b">
        <v>0</v>
      </c>
      <c r="AG76" s="79" t="s">
        <v>614</v>
      </c>
      <c r="AH76" s="79"/>
      <c r="AI76" s="85" t="s">
        <v>607</v>
      </c>
      <c r="AJ76" s="79" t="b">
        <v>0</v>
      </c>
      <c r="AK76" s="79">
        <v>0</v>
      </c>
      <c r="AL76" s="85" t="s">
        <v>607</v>
      </c>
      <c r="AM76" s="79" t="s">
        <v>620</v>
      </c>
      <c r="AN76" s="79" t="b">
        <v>0</v>
      </c>
      <c r="AO76" s="85" t="s">
        <v>569</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1</v>
      </c>
      <c r="BD76" s="48">
        <v>0</v>
      </c>
      <c r="BE76" s="49">
        <v>0</v>
      </c>
      <c r="BF76" s="48">
        <v>0</v>
      </c>
      <c r="BG76" s="49">
        <v>0</v>
      </c>
      <c r="BH76" s="48">
        <v>0</v>
      </c>
      <c r="BI76" s="49">
        <v>0</v>
      </c>
      <c r="BJ76" s="48">
        <v>3</v>
      </c>
      <c r="BK76" s="49">
        <v>100</v>
      </c>
      <c r="BL76" s="48">
        <v>3</v>
      </c>
    </row>
    <row r="77" spans="1:64" ht="15">
      <c r="A77" s="64" t="s">
        <v>229</v>
      </c>
      <c r="B77" s="64" t="s">
        <v>256</v>
      </c>
      <c r="C77" s="65" t="s">
        <v>1526</v>
      </c>
      <c r="D77" s="66">
        <v>3</v>
      </c>
      <c r="E77" s="67" t="s">
        <v>132</v>
      </c>
      <c r="F77" s="68">
        <v>32</v>
      </c>
      <c r="G77" s="65"/>
      <c r="H77" s="69"/>
      <c r="I77" s="70"/>
      <c r="J77" s="70"/>
      <c r="K77" s="34" t="s">
        <v>65</v>
      </c>
      <c r="L77" s="77">
        <v>77</v>
      </c>
      <c r="M77" s="77"/>
      <c r="N77" s="72"/>
      <c r="O77" s="79" t="s">
        <v>265</v>
      </c>
      <c r="P77" s="81">
        <v>43514.85994212963</v>
      </c>
      <c r="Q77" s="79" t="s">
        <v>309</v>
      </c>
      <c r="R77" s="82" t="s">
        <v>357</v>
      </c>
      <c r="S77" s="79" t="s">
        <v>377</v>
      </c>
      <c r="T77" s="79"/>
      <c r="U77" s="79"/>
      <c r="V77" s="82" t="s">
        <v>440</v>
      </c>
      <c r="W77" s="81">
        <v>43514.85994212963</v>
      </c>
      <c r="X77" s="82" t="s">
        <v>491</v>
      </c>
      <c r="Y77" s="79"/>
      <c r="Z77" s="79"/>
      <c r="AA77" s="85" t="s">
        <v>571</v>
      </c>
      <c r="AB77" s="85" t="s">
        <v>605</v>
      </c>
      <c r="AC77" s="79" t="b">
        <v>0</v>
      </c>
      <c r="AD77" s="79">
        <v>0</v>
      </c>
      <c r="AE77" s="85" t="s">
        <v>612</v>
      </c>
      <c r="AF77" s="79" t="b">
        <v>0</v>
      </c>
      <c r="AG77" s="79" t="s">
        <v>614</v>
      </c>
      <c r="AH77" s="79"/>
      <c r="AI77" s="85" t="s">
        <v>607</v>
      </c>
      <c r="AJ77" s="79" t="b">
        <v>0</v>
      </c>
      <c r="AK77" s="79">
        <v>0</v>
      </c>
      <c r="AL77" s="85" t="s">
        <v>607</v>
      </c>
      <c r="AM77" s="79" t="s">
        <v>623</v>
      </c>
      <c r="AN77" s="79" t="b">
        <v>1</v>
      </c>
      <c r="AO77" s="85" t="s">
        <v>605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229</v>
      </c>
      <c r="B78" s="64" t="s">
        <v>257</v>
      </c>
      <c r="C78" s="65" t="s">
        <v>1526</v>
      </c>
      <c r="D78" s="66">
        <v>3</v>
      </c>
      <c r="E78" s="67" t="s">
        <v>132</v>
      </c>
      <c r="F78" s="68">
        <v>32</v>
      </c>
      <c r="G78" s="65"/>
      <c r="H78" s="69"/>
      <c r="I78" s="70"/>
      <c r="J78" s="70"/>
      <c r="K78" s="34" t="s">
        <v>65</v>
      </c>
      <c r="L78" s="77">
        <v>78</v>
      </c>
      <c r="M78" s="77"/>
      <c r="N78" s="72"/>
      <c r="O78" s="79" t="s">
        <v>264</v>
      </c>
      <c r="P78" s="81">
        <v>43514.85994212963</v>
      </c>
      <c r="Q78" s="79" t="s">
        <v>309</v>
      </c>
      <c r="R78" s="82" t="s">
        <v>357</v>
      </c>
      <c r="S78" s="79" t="s">
        <v>377</v>
      </c>
      <c r="T78" s="79"/>
      <c r="U78" s="79"/>
      <c r="V78" s="82" t="s">
        <v>440</v>
      </c>
      <c r="W78" s="81">
        <v>43514.85994212963</v>
      </c>
      <c r="X78" s="82" t="s">
        <v>491</v>
      </c>
      <c r="Y78" s="79"/>
      <c r="Z78" s="79"/>
      <c r="AA78" s="85" t="s">
        <v>571</v>
      </c>
      <c r="AB78" s="85" t="s">
        <v>605</v>
      </c>
      <c r="AC78" s="79" t="b">
        <v>0</v>
      </c>
      <c r="AD78" s="79">
        <v>0</v>
      </c>
      <c r="AE78" s="85" t="s">
        <v>612</v>
      </c>
      <c r="AF78" s="79" t="b">
        <v>0</v>
      </c>
      <c r="AG78" s="79" t="s">
        <v>614</v>
      </c>
      <c r="AH78" s="79"/>
      <c r="AI78" s="85" t="s">
        <v>607</v>
      </c>
      <c r="AJ78" s="79" t="b">
        <v>0</v>
      </c>
      <c r="AK78" s="79">
        <v>0</v>
      </c>
      <c r="AL78" s="85" t="s">
        <v>607</v>
      </c>
      <c r="AM78" s="79" t="s">
        <v>623</v>
      </c>
      <c r="AN78" s="79" t="b">
        <v>1</v>
      </c>
      <c r="AO78" s="85" t="s">
        <v>605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18</v>
      </c>
      <c r="BK78" s="49">
        <v>100</v>
      </c>
      <c r="BL78" s="48">
        <v>18</v>
      </c>
    </row>
    <row r="79" spans="1:64" ht="15">
      <c r="A79" s="64" t="s">
        <v>230</v>
      </c>
      <c r="B79" s="64" t="s">
        <v>220</v>
      </c>
      <c r="C79" s="65" t="s">
        <v>1526</v>
      </c>
      <c r="D79" s="66">
        <v>3</v>
      </c>
      <c r="E79" s="67" t="s">
        <v>132</v>
      </c>
      <c r="F79" s="68">
        <v>32</v>
      </c>
      <c r="G79" s="65"/>
      <c r="H79" s="69"/>
      <c r="I79" s="70"/>
      <c r="J79" s="70"/>
      <c r="K79" s="34" t="s">
        <v>65</v>
      </c>
      <c r="L79" s="77">
        <v>79</v>
      </c>
      <c r="M79" s="77"/>
      <c r="N79" s="72"/>
      <c r="O79" s="79" t="s">
        <v>265</v>
      </c>
      <c r="P79" s="81">
        <v>43537.72075231482</v>
      </c>
      <c r="Q79" s="79" t="s">
        <v>310</v>
      </c>
      <c r="R79" s="79"/>
      <c r="S79" s="79"/>
      <c r="T79" s="79"/>
      <c r="U79" s="79"/>
      <c r="V79" s="82" t="s">
        <v>441</v>
      </c>
      <c r="W79" s="81">
        <v>43537.72075231482</v>
      </c>
      <c r="X79" s="82" t="s">
        <v>492</v>
      </c>
      <c r="Y79" s="79"/>
      <c r="Z79" s="79"/>
      <c r="AA79" s="85" t="s">
        <v>572</v>
      </c>
      <c r="AB79" s="85" t="s">
        <v>573</v>
      </c>
      <c r="AC79" s="79" t="b">
        <v>0</v>
      </c>
      <c r="AD79" s="79">
        <v>0</v>
      </c>
      <c r="AE79" s="85" t="s">
        <v>609</v>
      </c>
      <c r="AF79" s="79" t="b">
        <v>0</v>
      </c>
      <c r="AG79" s="79" t="s">
        <v>616</v>
      </c>
      <c r="AH79" s="79"/>
      <c r="AI79" s="85" t="s">
        <v>607</v>
      </c>
      <c r="AJ79" s="79" t="b">
        <v>0</v>
      </c>
      <c r="AK79" s="79">
        <v>0</v>
      </c>
      <c r="AL79" s="85" t="s">
        <v>607</v>
      </c>
      <c r="AM79" s="79" t="s">
        <v>620</v>
      </c>
      <c r="AN79" s="79" t="b">
        <v>0</v>
      </c>
      <c r="AO79" s="85" t="s">
        <v>573</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1</v>
      </c>
      <c r="BD79" s="48"/>
      <c r="BE79" s="49"/>
      <c r="BF79" s="48"/>
      <c r="BG79" s="49"/>
      <c r="BH79" s="48"/>
      <c r="BI79" s="49"/>
      <c r="BJ79" s="48"/>
      <c r="BK79" s="49"/>
      <c r="BL79" s="48"/>
    </row>
    <row r="80" spans="1:64" ht="15">
      <c r="A80" s="64" t="s">
        <v>230</v>
      </c>
      <c r="B80" s="64" t="s">
        <v>229</v>
      </c>
      <c r="C80" s="65" t="s">
        <v>1526</v>
      </c>
      <c r="D80" s="66">
        <v>3</v>
      </c>
      <c r="E80" s="67" t="s">
        <v>132</v>
      </c>
      <c r="F80" s="68">
        <v>32</v>
      </c>
      <c r="G80" s="65"/>
      <c r="H80" s="69"/>
      <c r="I80" s="70"/>
      <c r="J80" s="70"/>
      <c r="K80" s="34" t="s">
        <v>66</v>
      </c>
      <c r="L80" s="77">
        <v>80</v>
      </c>
      <c r="M80" s="77"/>
      <c r="N80" s="72"/>
      <c r="O80" s="79" t="s">
        <v>264</v>
      </c>
      <c r="P80" s="81">
        <v>43537.72075231482</v>
      </c>
      <c r="Q80" s="79" t="s">
        <v>310</v>
      </c>
      <c r="R80" s="79"/>
      <c r="S80" s="79"/>
      <c r="T80" s="79"/>
      <c r="U80" s="79"/>
      <c r="V80" s="82" t="s">
        <v>441</v>
      </c>
      <c r="W80" s="81">
        <v>43537.72075231482</v>
      </c>
      <c r="X80" s="82" t="s">
        <v>492</v>
      </c>
      <c r="Y80" s="79"/>
      <c r="Z80" s="79"/>
      <c r="AA80" s="85" t="s">
        <v>572</v>
      </c>
      <c r="AB80" s="85" t="s">
        <v>573</v>
      </c>
      <c r="AC80" s="79" t="b">
        <v>0</v>
      </c>
      <c r="AD80" s="79">
        <v>0</v>
      </c>
      <c r="AE80" s="85" t="s">
        <v>609</v>
      </c>
      <c r="AF80" s="79" t="b">
        <v>0</v>
      </c>
      <c r="AG80" s="79" t="s">
        <v>616</v>
      </c>
      <c r="AH80" s="79"/>
      <c r="AI80" s="85" t="s">
        <v>607</v>
      </c>
      <c r="AJ80" s="79" t="b">
        <v>0</v>
      </c>
      <c r="AK80" s="79">
        <v>0</v>
      </c>
      <c r="AL80" s="85" t="s">
        <v>607</v>
      </c>
      <c r="AM80" s="79" t="s">
        <v>620</v>
      </c>
      <c r="AN80" s="79" t="b">
        <v>0</v>
      </c>
      <c r="AO80" s="85" t="s">
        <v>573</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1</v>
      </c>
      <c r="BG80" s="49">
        <v>9.090909090909092</v>
      </c>
      <c r="BH80" s="48">
        <v>0</v>
      </c>
      <c r="BI80" s="49">
        <v>0</v>
      </c>
      <c r="BJ80" s="48">
        <v>10</v>
      </c>
      <c r="BK80" s="49">
        <v>90.9090909090909</v>
      </c>
      <c r="BL80" s="48">
        <v>11</v>
      </c>
    </row>
    <row r="81" spans="1:64" ht="15">
      <c r="A81" s="64" t="s">
        <v>229</v>
      </c>
      <c r="B81" s="64" t="s">
        <v>230</v>
      </c>
      <c r="C81" s="65" t="s">
        <v>1526</v>
      </c>
      <c r="D81" s="66">
        <v>3</v>
      </c>
      <c r="E81" s="67" t="s">
        <v>132</v>
      </c>
      <c r="F81" s="68">
        <v>32</v>
      </c>
      <c r="G81" s="65"/>
      <c r="H81" s="69"/>
      <c r="I81" s="70"/>
      <c r="J81" s="70"/>
      <c r="K81" s="34" t="s">
        <v>66</v>
      </c>
      <c r="L81" s="77">
        <v>81</v>
      </c>
      <c r="M81" s="77"/>
      <c r="N81" s="72"/>
      <c r="O81" s="79" t="s">
        <v>265</v>
      </c>
      <c r="P81" s="81">
        <v>43537.71344907407</v>
      </c>
      <c r="Q81" s="79" t="s">
        <v>311</v>
      </c>
      <c r="R81" s="79"/>
      <c r="S81" s="79"/>
      <c r="T81" s="79" t="s">
        <v>386</v>
      </c>
      <c r="U81" s="82" t="s">
        <v>415</v>
      </c>
      <c r="V81" s="82" t="s">
        <v>415</v>
      </c>
      <c r="W81" s="81">
        <v>43537.71344907407</v>
      </c>
      <c r="X81" s="82" t="s">
        <v>493</v>
      </c>
      <c r="Y81" s="79"/>
      <c r="Z81" s="79"/>
      <c r="AA81" s="85" t="s">
        <v>573</v>
      </c>
      <c r="AB81" s="79"/>
      <c r="AC81" s="79" t="b">
        <v>0</v>
      </c>
      <c r="AD81" s="79">
        <v>1</v>
      </c>
      <c r="AE81" s="85" t="s">
        <v>607</v>
      </c>
      <c r="AF81" s="79" t="b">
        <v>0</v>
      </c>
      <c r="AG81" s="79" t="s">
        <v>616</v>
      </c>
      <c r="AH81" s="79"/>
      <c r="AI81" s="85" t="s">
        <v>607</v>
      </c>
      <c r="AJ81" s="79" t="b">
        <v>0</v>
      </c>
      <c r="AK81" s="79">
        <v>0</v>
      </c>
      <c r="AL81" s="85" t="s">
        <v>607</v>
      </c>
      <c r="AM81" s="79" t="s">
        <v>624</v>
      </c>
      <c r="AN81" s="79" t="b">
        <v>0</v>
      </c>
      <c r="AO81" s="85" t="s">
        <v>573</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30</v>
      </c>
      <c r="BK81" s="49">
        <v>100</v>
      </c>
      <c r="BL81" s="48">
        <v>30</v>
      </c>
    </row>
    <row r="82" spans="1:64" ht="15">
      <c r="A82" s="64" t="s">
        <v>229</v>
      </c>
      <c r="B82" s="64" t="s">
        <v>230</v>
      </c>
      <c r="C82" s="65" t="s">
        <v>1526</v>
      </c>
      <c r="D82" s="66">
        <v>3</v>
      </c>
      <c r="E82" s="67" t="s">
        <v>132</v>
      </c>
      <c r="F82" s="68">
        <v>32</v>
      </c>
      <c r="G82" s="65"/>
      <c r="H82" s="69"/>
      <c r="I82" s="70"/>
      <c r="J82" s="70"/>
      <c r="K82" s="34" t="s">
        <v>66</v>
      </c>
      <c r="L82" s="77">
        <v>82</v>
      </c>
      <c r="M82" s="77"/>
      <c r="N82" s="72"/>
      <c r="O82" s="79" t="s">
        <v>264</v>
      </c>
      <c r="P82" s="81">
        <v>43537.754641203705</v>
      </c>
      <c r="Q82" s="79" t="s">
        <v>312</v>
      </c>
      <c r="R82" s="79"/>
      <c r="S82" s="79"/>
      <c r="T82" s="79"/>
      <c r="U82" s="79"/>
      <c r="V82" s="82" t="s">
        <v>440</v>
      </c>
      <c r="W82" s="81">
        <v>43537.754641203705</v>
      </c>
      <c r="X82" s="82" t="s">
        <v>494</v>
      </c>
      <c r="Y82" s="79"/>
      <c r="Z82" s="79"/>
      <c r="AA82" s="85" t="s">
        <v>574</v>
      </c>
      <c r="AB82" s="85" t="s">
        <v>572</v>
      </c>
      <c r="AC82" s="79" t="b">
        <v>0</v>
      </c>
      <c r="AD82" s="79">
        <v>0</v>
      </c>
      <c r="AE82" s="85" t="s">
        <v>613</v>
      </c>
      <c r="AF82" s="79" t="b">
        <v>0</v>
      </c>
      <c r="AG82" s="79" t="s">
        <v>614</v>
      </c>
      <c r="AH82" s="79"/>
      <c r="AI82" s="85" t="s">
        <v>607</v>
      </c>
      <c r="AJ82" s="79" t="b">
        <v>0</v>
      </c>
      <c r="AK82" s="79">
        <v>0</v>
      </c>
      <c r="AL82" s="85" t="s">
        <v>607</v>
      </c>
      <c r="AM82" s="79" t="s">
        <v>624</v>
      </c>
      <c r="AN82" s="79" t="b">
        <v>0</v>
      </c>
      <c r="AO82" s="85" t="s">
        <v>572</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14</v>
      </c>
      <c r="BK82" s="49">
        <v>100</v>
      </c>
      <c r="BL82" s="48">
        <v>14</v>
      </c>
    </row>
    <row r="83" spans="1:64" ht="15">
      <c r="A83" s="64" t="s">
        <v>229</v>
      </c>
      <c r="B83" s="64" t="s">
        <v>258</v>
      </c>
      <c r="C83" s="65" t="s">
        <v>1526</v>
      </c>
      <c r="D83" s="66">
        <v>3</v>
      </c>
      <c r="E83" s="67" t="s">
        <v>132</v>
      </c>
      <c r="F83" s="68">
        <v>32</v>
      </c>
      <c r="G83" s="65"/>
      <c r="H83" s="69"/>
      <c r="I83" s="70"/>
      <c r="J83" s="70"/>
      <c r="K83" s="34" t="s">
        <v>65</v>
      </c>
      <c r="L83" s="77">
        <v>83</v>
      </c>
      <c r="M83" s="77"/>
      <c r="N83" s="72"/>
      <c r="O83" s="79" t="s">
        <v>265</v>
      </c>
      <c r="P83" s="81">
        <v>43538.76222222222</v>
      </c>
      <c r="Q83" s="79" t="s">
        <v>313</v>
      </c>
      <c r="R83" s="79"/>
      <c r="S83" s="79"/>
      <c r="T83" s="79" t="s">
        <v>386</v>
      </c>
      <c r="U83" s="82" t="s">
        <v>416</v>
      </c>
      <c r="V83" s="82" t="s">
        <v>416</v>
      </c>
      <c r="W83" s="81">
        <v>43538.76222222222</v>
      </c>
      <c r="X83" s="82" t="s">
        <v>495</v>
      </c>
      <c r="Y83" s="79"/>
      <c r="Z83" s="79"/>
      <c r="AA83" s="85" t="s">
        <v>575</v>
      </c>
      <c r="AB83" s="79"/>
      <c r="AC83" s="79" t="b">
        <v>0</v>
      </c>
      <c r="AD83" s="79">
        <v>0</v>
      </c>
      <c r="AE83" s="85" t="s">
        <v>607</v>
      </c>
      <c r="AF83" s="79" t="b">
        <v>0</v>
      </c>
      <c r="AG83" s="79" t="s">
        <v>616</v>
      </c>
      <c r="AH83" s="79"/>
      <c r="AI83" s="85" t="s">
        <v>607</v>
      </c>
      <c r="AJ83" s="79" t="b">
        <v>0</v>
      </c>
      <c r="AK83" s="79">
        <v>0</v>
      </c>
      <c r="AL83" s="85" t="s">
        <v>607</v>
      </c>
      <c r="AM83" s="79" t="s">
        <v>624</v>
      </c>
      <c r="AN83" s="79" t="b">
        <v>0</v>
      </c>
      <c r="AO83" s="85" t="s">
        <v>575</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30</v>
      </c>
      <c r="BK83" s="49">
        <v>100</v>
      </c>
      <c r="BL83" s="48">
        <v>30</v>
      </c>
    </row>
    <row r="84" spans="1:64" ht="15">
      <c r="A84" s="64" t="s">
        <v>229</v>
      </c>
      <c r="B84" s="64" t="s">
        <v>259</v>
      </c>
      <c r="C84" s="65" t="s">
        <v>1526</v>
      </c>
      <c r="D84" s="66">
        <v>3</v>
      </c>
      <c r="E84" s="67" t="s">
        <v>132</v>
      </c>
      <c r="F84" s="68">
        <v>32</v>
      </c>
      <c r="G84" s="65"/>
      <c r="H84" s="69"/>
      <c r="I84" s="70"/>
      <c r="J84" s="70"/>
      <c r="K84" s="34" t="s">
        <v>65</v>
      </c>
      <c r="L84" s="77">
        <v>84</v>
      </c>
      <c r="M84" s="77"/>
      <c r="N84" s="72"/>
      <c r="O84" s="79" t="s">
        <v>265</v>
      </c>
      <c r="P84" s="81">
        <v>43540.51993055556</v>
      </c>
      <c r="Q84" s="79" t="s">
        <v>314</v>
      </c>
      <c r="R84" s="79"/>
      <c r="S84" s="79"/>
      <c r="T84" s="79" t="s">
        <v>386</v>
      </c>
      <c r="U84" s="82" t="s">
        <v>417</v>
      </c>
      <c r="V84" s="82" t="s">
        <v>417</v>
      </c>
      <c r="W84" s="81">
        <v>43540.51993055556</v>
      </c>
      <c r="X84" s="82" t="s">
        <v>496</v>
      </c>
      <c r="Y84" s="79"/>
      <c r="Z84" s="79"/>
      <c r="AA84" s="85" t="s">
        <v>576</v>
      </c>
      <c r="AB84" s="79"/>
      <c r="AC84" s="79" t="b">
        <v>0</v>
      </c>
      <c r="AD84" s="79">
        <v>1</v>
      </c>
      <c r="AE84" s="85" t="s">
        <v>607</v>
      </c>
      <c r="AF84" s="79" t="b">
        <v>0</v>
      </c>
      <c r="AG84" s="79" t="s">
        <v>616</v>
      </c>
      <c r="AH84" s="79"/>
      <c r="AI84" s="85" t="s">
        <v>607</v>
      </c>
      <c r="AJ84" s="79" t="b">
        <v>0</v>
      </c>
      <c r="AK84" s="79">
        <v>0</v>
      </c>
      <c r="AL84" s="85" t="s">
        <v>607</v>
      </c>
      <c r="AM84" s="79" t="s">
        <v>624</v>
      </c>
      <c r="AN84" s="79" t="b">
        <v>0</v>
      </c>
      <c r="AO84" s="85" t="s">
        <v>576</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30</v>
      </c>
      <c r="BK84" s="49">
        <v>100</v>
      </c>
      <c r="BL84" s="48">
        <v>30</v>
      </c>
    </row>
    <row r="85" spans="1:64" ht="15">
      <c r="A85" s="64" t="s">
        <v>229</v>
      </c>
      <c r="B85" s="64" t="s">
        <v>260</v>
      </c>
      <c r="C85" s="65" t="s">
        <v>1526</v>
      </c>
      <c r="D85" s="66">
        <v>3</v>
      </c>
      <c r="E85" s="67" t="s">
        <v>132</v>
      </c>
      <c r="F85" s="68">
        <v>32</v>
      </c>
      <c r="G85" s="65"/>
      <c r="H85" s="69"/>
      <c r="I85" s="70"/>
      <c r="J85" s="70"/>
      <c r="K85" s="34" t="s">
        <v>65</v>
      </c>
      <c r="L85" s="77">
        <v>85</v>
      </c>
      <c r="M85" s="77"/>
      <c r="N85" s="72"/>
      <c r="O85" s="79" t="s">
        <v>265</v>
      </c>
      <c r="P85" s="81">
        <v>43541.32865740741</v>
      </c>
      <c r="Q85" s="79" t="s">
        <v>315</v>
      </c>
      <c r="R85" s="79"/>
      <c r="S85" s="79"/>
      <c r="T85" s="79" t="s">
        <v>386</v>
      </c>
      <c r="U85" s="82" t="s">
        <v>418</v>
      </c>
      <c r="V85" s="82" t="s">
        <v>418</v>
      </c>
      <c r="W85" s="81">
        <v>43541.32865740741</v>
      </c>
      <c r="X85" s="82" t="s">
        <v>497</v>
      </c>
      <c r="Y85" s="79"/>
      <c r="Z85" s="79"/>
      <c r="AA85" s="85" t="s">
        <v>577</v>
      </c>
      <c r="AB85" s="79"/>
      <c r="AC85" s="79" t="b">
        <v>0</v>
      </c>
      <c r="AD85" s="79">
        <v>1</v>
      </c>
      <c r="AE85" s="85" t="s">
        <v>607</v>
      </c>
      <c r="AF85" s="79" t="b">
        <v>0</v>
      </c>
      <c r="AG85" s="79" t="s">
        <v>616</v>
      </c>
      <c r="AH85" s="79"/>
      <c r="AI85" s="85" t="s">
        <v>607</v>
      </c>
      <c r="AJ85" s="79" t="b">
        <v>0</v>
      </c>
      <c r="AK85" s="79">
        <v>0</v>
      </c>
      <c r="AL85" s="85" t="s">
        <v>607</v>
      </c>
      <c r="AM85" s="79" t="s">
        <v>624</v>
      </c>
      <c r="AN85" s="79" t="b">
        <v>0</v>
      </c>
      <c r="AO85" s="85" t="s">
        <v>577</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30</v>
      </c>
      <c r="BK85" s="49">
        <v>100</v>
      </c>
      <c r="BL85" s="48">
        <v>30</v>
      </c>
    </row>
    <row r="86" spans="1:64" ht="15">
      <c r="A86" s="64" t="s">
        <v>229</v>
      </c>
      <c r="B86" s="64" t="s">
        <v>261</v>
      </c>
      <c r="C86" s="65" t="s">
        <v>1526</v>
      </c>
      <c r="D86" s="66">
        <v>3</v>
      </c>
      <c r="E86" s="67" t="s">
        <v>132</v>
      </c>
      <c r="F86" s="68">
        <v>32</v>
      </c>
      <c r="G86" s="65"/>
      <c r="H86" s="69"/>
      <c r="I86" s="70"/>
      <c r="J86" s="70"/>
      <c r="K86" s="34" t="s">
        <v>65</v>
      </c>
      <c r="L86" s="77">
        <v>86</v>
      </c>
      <c r="M86" s="77"/>
      <c r="N86" s="72"/>
      <c r="O86" s="79" t="s">
        <v>265</v>
      </c>
      <c r="P86" s="81">
        <v>43542.430347222224</v>
      </c>
      <c r="Q86" s="79" t="s">
        <v>316</v>
      </c>
      <c r="R86" s="79"/>
      <c r="S86" s="79"/>
      <c r="T86" s="79" t="s">
        <v>386</v>
      </c>
      <c r="U86" s="82" t="s">
        <v>419</v>
      </c>
      <c r="V86" s="82" t="s">
        <v>419</v>
      </c>
      <c r="W86" s="81">
        <v>43542.430347222224</v>
      </c>
      <c r="X86" s="82" t="s">
        <v>498</v>
      </c>
      <c r="Y86" s="79"/>
      <c r="Z86" s="79"/>
      <c r="AA86" s="85" t="s">
        <v>578</v>
      </c>
      <c r="AB86" s="79"/>
      <c r="AC86" s="79" t="b">
        <v>0</v>
      </c>
      <c r="AD86" s="79">
        <v>1</v>
      </c>
      <c r="AE86" s="85" t="s">
        <v>607</v>
      </c>
      <c r="AF86" s="79" t="b">
        <v>0</v>
      </c>
      <c r="AG86" s="79" t="s">
        <v>616</v>
      </c>
      <c r="AH86" s="79"/>
      <c r="AI86" s="85" t="s">
        <v>607</v>
      </c>
      <c r="AJ86" s="79" t="b">
        <v>0</v>
      </c>
      <c r="AK86" s="79">
        <v>0</v>
      </c>
      <c r="AL86" s="85" t="s">
        <v>607</v>
      </c>
      <c r="AM86" s="79" t="s">
        <v>624</v>
      </c>
      <c r="AN86" s="79" t="b">
        <v>0</v>
      </c>
      <c r="AO86" s="85" t="s">
        <v>578</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30</v>
      </c>
      <c r="BK86" s="49">
        <v>100</v>
      </c>
      <c r="BL86" s="48">
        <v>30</v>
      </c>
    </row>
    <row r="87" spans="1:64" ht="15">
      <c r="A87" s="64" t="s">
        <v>229</v>
      </c>
      <c r="B87" s="64" t="s">
        <v>220</v>
      </c>
      <c r="C87" s="65" t="s">
        <v>1529</v>
      </c>
      <c r="D87" s="66">
        <v>10</v>
      </c>
      <c r="E87" s="67" t="s">
        <v>136</v>
      </c>
      <c r="F87" s="68">
        <v>6</v>
      </c>
      <c r="G87" s="65"/>
      <c r="H87" s="69"/>
      <c r="I87" s="70"/>
      <c r="J87" s="70"/>
      <c r="K87" s="34" t="s">
        <v>65</v>
      </c>
      <c r="L87" s="77">
        <v>87</v>
      </c>
      <c r="M87" s="77"/>
      <c r="N87" s="72"/>
      <c r="O87" s="79" t="s">
        <v>265</v>
      </c>
      <c r="P87" s="81">
        <v>43514.85994212963</v>
      </c>
      <c r="Q87" s="79" t="s">
        <v>309</v>
      </c>
      <c r="R87" s="82" t="s">
        <v>357</v>
      </c>
      <c r="S87" s="79" t="s">
        <v>377</v>
      </c>
      <c r="T87" s="79"/>
      <c r="U87" s="79"/>
      <c r="V87" s="82" t="s">
        <v>440</v>
      </c>
      <c r="W87" s="81">
        <v>43514.85994212963</v>
      </c>
      <c r="X87" s="82" t="s">
        <v>491</v>
      </c>
      <c r="Y87" s="79"/>
      <c r="Z87" s="79"/>
      <c r="AA87" s="85" t="s">
        <v>571</v>
      </c>
      <c r="AB87" s="85" t="s">
        <v>605</v>
      </c>
      <c r="AC87" s="79" t="b">
        <v>0</v>
      </c>
      <c r="AD87" s="79">
        <v>0</v>
      </c>
      <c r="AE87" s="85" t="s">
        <v>612</v>
      </c>
      <c r="AF87" s="79" t="b">
        <v>0</v>
      </c>
      <c r="AG87" s="79" t="s">
        <v>614</v>
      </c>
      <c r="AH87" s="79"/>
      <c r="AI87" s="85" t="s">
        <v>607</v>
      </c>
      <c r="AJ87" s="79" t="b">
        <v>0</v>
      </c>
      <c r="AK87" s="79">
        <v>0</v>
      </c>
      <c r="AL87" s="85" t="s">
        <v>607</v>
      </c>
      <c r="AM87" s="79" t="s">
        <v>623</v>
      </c>
      <c r="AN87" s="79" t="b">
        <v>1</v>
      </c>
      <c r="AO87" s="85" t="s">
        <v>605</v>
      </c>
      <c r="AP87" s="79" t="s">
        <v>176</v>
      </c>
      <c r="AQ87" s="79">
        <v>0</v>
      </c>
      <c r="AR87" s="79">
        <v>0</v>
      </c>
      <c r="AS87" s="79"/>
      <c r="AT87" s="79"/>
      <c r="AU87" s="79"/>
      <c r="AV87" s="79"/>
      <c r="AW87" s="79"/>
      <c r="AX87" s="79"/>
      <c r="AY87" s="79"/>
      <c r="AZ87" s="79"/>
      <c r="BA87">
        <v>9</v>
      </c>
      <c r="BB87" s="78" t="str">
        <f>REPLACE(INDEX(GroupVertices[Group],MATCH(Edges[[#This Row],[Vertex 1]],GroupVertices[Vertex],0)),1,1,"")</f>
        <v>2</v>
      </c>
      <c r="BC87" s="78" t="str">
        <f>REPLACE(INDEX(GroupVertices[Group],MATCH(Edges[[#This Row],[Vertex 2]],GroupVertices[Vertex],0)),1,1,"")</f>
        <v>1</v>
      </c>
      <c r="BD87" s="48"/>
      <c r="BE87" s="49"/>
      <c r="BF87" s="48"/>
      <c r="BG87" s="49"/>
      <c r="BH87" s="48"/>
      <c r="BI87" s="49"/>
      <c r="BJ87" s="48"/>
      <c r="BK87" s="49"/>
      <c r="BL87" s="48"/>
    </row>
    <row r="88" spans="1:64" ht="15">
      <c r="A88" s="64" t="s">
        <v>229</v>
      </c>
      <c r="B88" s="64" t="s">
        <v>220</v>
      </c>
      <c r="C88" s="65" t="s">
        <v>1529</v>
      </c>
      <c r="D88" s="66">
        <v>10</v>
      </c>
      <c r="E88" s="67" t="s">
        <v>136</v>
      </c>
      <c r="F88" s="68">
        <v>6</v>
      </c>
      <c r="G88" s="65"/>
      <c r="H88" s="69"/>
      <c r="I88" s="70"/>
      <c r="J88" s="70"/>
      <c r="K88" s="34" t="s">
        <v>65</v>
      </c>
      <c r="L88" s="77">
        <v>88</v>
      </c>
      <c r="M88" s="77"/>
      <c r="N88" s="72"/>
      <c r="O88" s="79" t="s">
        <v>265</v>
      </c>
      <c r="P88" s="81">
        <v>43536.45275462963</v>
      </c>
      <c r="Q88" s="79" t="s">
        <v>317</v>
      </c>
      <c r="R88" s="82" t="s">
        <v>358</v>
      </c>
      <c r="S88" s="79" t="s">
        <v>377</v>
      </c>
      <c r="T88" s="79" t="s">
        <v>386</v>
      </c>
      <c r="U88" s="79"/>
      <c r="V88" s="82" t="s">
        <v>440</v>
      </c>
      <c r="W88" s="81">
        <v>43536.45275462963</v>
      </c>
      <c r="X88" s="82" t="s">
        <v>499</v>
      </c>
      <c r="Y88" s="79"/>
      <c r="Z88" s="79"/>
      <c r="AA88" s="85" t="s">
        <v>579</v>
      </c>
      <c r="AB88" s="79"/>
      <c r="AC88" s="79" t="b">
        <v>0</v>
      </c>
      <c r="AD88" s="79">
        <v>0</v>
      </c>
      <c r="AE88" s="85" t="s">
        <v>607</v>
      </c>
      <c r="AF88" s="79" t="b">
        <v>0</v>
      </c>
      <c r="AG88" s="79" t="s">
        <v>616</v>
      </c>
      <c r="AH88" s="79"/>
      <c r="AI88" s="85" t="s">
        <v>607</v>
      </c>
      <c r="AJ88" s="79" t="b">
        <v>0</v>
      </c>
      <c r="AK88" s="79">
        <v>0</v>
      </c>
      <c r="AL88" s="85" t="s">
        <v>607</v>
      </c>
      <c r="AM88" s="79" t="s">
        <v>624</v>
      </c>
      <c r="AN88" s="79" t="b">
        <v>1</v>
      </c>
      <c r="AO88" s="85" t="s">
        <v>579</v>
      </c>
      <c r="AP88" s="79" t="s">
        <v>176</v>
      </c>
      <c r="AQ88" s="79">
        <v>0</v>
      </c>
      <c r="AR88" s="79">
        <v>0</v>
      </c>
      <c r="AS88" s="79"/>
      <c r="AT88" s="79"/>
      <c r="AU88" s="79"/>
      <c r="AV88" s="79"/>
      <c r="AW88" s="79"/>
      <c r="AX88" s="79"/>
      <c r="AY88" s="79"/>
      <c r="AZ88" s="79"/>
      <c r="BA88">
        <v>9</v>
      </c>
      <c r="BB88" s="78" t="str">
        <f>REPLACE(INDEX(GroupVertices[Group],MATCH(Edges[[#This Row],[Vertex 1]],GroupVertices[Vertex],0)),1,1,"")</f>
        <v>2</v>
      </c>
      <c r="BC88" s="78" t="str">
        <f>REPLACE(INDEX(GroupVertices[Group],MATCH(Edges[[#This Row],[Vertex 2]],GroupVertices[Vertex],0)),1,1,"")</f>
        <v>1</v>
      </c>
      <c r="BD88" s="48">
        <v>0</v>
      </c>
      <c r="BE88" s="49">
        <v>0</v>
      </c>
      <c r="BF88" s="48">
        <v>0</v>
      </c>
      <c r="BG88" s="49">
        <v>0</v>
      </c>
      <c r="BH88" s="48">
        <v>0</v>
      </c>
      <c r="BI88" s="49">
        <v>0</v>
      </c>
      <c r="BJ88" s="48">
        <v>19</v>
      </c>
      <c r="BK88" s="49">
        <v>100</v>
      </c>
      <c r="BL88" s="48">
        <v>19</v>
      </c>
    </row>
    <row r="89" spans="1:64" ht="15">
      <c r="A89" s="64" t="s">
        <v>229</v>
      </c>
      <c r="B89" s="64" t="s">
        <v>220</v>
      </c>
      <c r="C89" s="65" t="s">
        <v>1529</v>
      </c>
      <c r="D89" s="66">
        <v>10</v>
      </c>
      <c r="E89" s="67" t="s">
        <v>136</v>
      </c>
      <c r="F89" s="68">
        <v>6</v>
      </c>
      <c r="G89" s="65"/>
      <c r="H89" s="69"/>
      <c r="I89" s="70"/>
      <c r="J89" s="70"/>
      <c r="K89" s="34" t="s">
        <v>65</v>
      </c>
      <c r="L89" s="77">
        <v>89</v>
      </c>
      <c r="M89" s="77"/>
      <c r="N89" s="72"/>
      <c r="O89" s="79" t="s">
        <v>265</v>
      </c>
      <c r="P89" s="81">
        <v>43537.71344907407</v>
      </c>
      <c r="Q89" s="79" t="s">
        <v>311</v>
      </c>
      <c r="R89" s="79"/>
      <c r="S89" s="79"/>
      <c r="T89" s="79" t="s">
        <v>386</v>
      </c>
      <c r="U89" s="82" t="s">
        <v>415</v>
      </c>
      <c r="V89" s="82" t="s">
        <v>415</v>
      </c>
      <c r="W89" s="81">
        <v>43537.71344907407</v>
      </c>
      <c r="X89" s="82" t="s">
        <v>493</v>
      </c>
      <c r="Y89" s="79"/>
      <c r="Z89" s="79"/>
      <c r="AA89" s="85" t="s">
        <v>573</v>
      </c>
      <c r="AB89" s="79"/>
      <c r="AC89" s="79" t="b">
        <v>0</v>
      </c>
      <c r="AD89" s="79">
        <v>1</v>
      </c>
      <c r="AE89" s="85" t="s">
        <v>607</v>
      </c>
      <c r="AF89" s="79" t="b">
        <v>0</v>
      </c>
      <c r="AG89" s="79" t="s">
        <v>616</v>
      </c>
      <c r="AH89" s="79"/>
      <c r="AI89" s="85" t="s">
        <v>607</v>
      </c>
      <c r="AJ89" s="79" t="b">
        <v>0</v>
      </c>
      <c r="AK89" s="79">
        <v>0</v>
      </c>
      <c r="AL89" s="85" t="s">
        <v>607</v>
      </c>
      <c r="AM89" s="79" t="s">
        <v>624</v>
      </c>
      <c r="AN89" s="79" t="b">
        <v>0</v>
      </c>
      <c r="AO89" s="85" t="s">
        <v>573</v>
      </c>
      <c r="AP89" s="79" t="s">
        <v>176</v>
      </c>
      <c r="AQ89" s="79">
        <v>0</v>
      </c>
      <c r="AR89" s="79">
        <v>0</v>
      </c>
      <c r="AS89" s="79"/>
      <c r="AT89" s="79"/>
      <c r="AU89" s="79"/>
      <c r="AV89" s="79"/>
      <c r="AW89" s="79"/>
      <c r="AX89" s="79"/>
      <c r="AY89" s="79"/>
      <c r="AZ89" s="79"/>
      <c r="BA89">
        <v>9</v>
      </c>
      <c r="BB89" s="78" t="str">
        <f>REPLACE(INDEX(GroupVertices[Group],MATCH(Edges[[#This Row],[Vertex 1]],GroupVertices[Vertex],0)),1,1,"")</f>
        <v>2</v>
      </c>
      <c r="BC89" s="78" t="str">
        <f>REPLACE(INDEX(GroupVertices[Group],MATCH(Edges[[#This Row],[Vertex 2]],GroupVertices[Vertex],0)),1,1,"")</f>
        <v>1</v>
      </c>
      <c r="BD89" s="48"/>
      <c r="BE89" s="49"/>
      <c r="BF89" s="48"/>
      <c r="BG89" s="49"/>
      <c r="BH89" s="48"/>
      <c r="BI89" s="49"/>
      <c r="BJ89" s="48"/>
      <c r="BK89" s="49"/>
      <c r="BL89" s="48"/>
    </row>
    <row r="90" spans="1:64" ht="15">
      <c r="A90" s="64" t="s">
        <v>229</v>
      </c>
      <c r="B90" s="64" t="s">
        <v>220</v>
      </c>
      <c r="C90" s="65" t="s">
        <v>1529</v>
      </c>
      <c r="D90" s="66">
        <v>10</v>
      </c>
      <c r="E90" s="67" t="s">
        <v>136</v>
      </c>
      <c r="F90" s="68">
        <v>6</v>
      </c>
      <c r="G90" s="65"/>
      <c r="H90" s="69"/>
      <c r="I90" s="70"/>
      <c r="J90" s="70"/>
      <c r="K90" s="34" t="s">
        <v>65</v>
      </c>
      <c r="L90" s="77">
        <v>90</v>
      </c>
      <c r="M90" s="77"/>
      <c r="N90" s="72"/>
      <c r="O90" s="79" t="s">
        <v>265</v>
      </c>
      <c r="P90" s="81">
        <v>43537.754641203705</v>
      </c>
      <c r="Q90" s="79" t="s">
        <v>312</v>
      </c>
      <c r="R90" s="79"/>
      <c r="S90" s="79"/>
      <c r="T90" s="79"/>
      <c r="U90" s="79"/>
      <c r="V90" s="82" t="s">
        <v>440</v>
      </c>
      <c r="W90" s="81">
        <v>43537.754641203705</v>
      </c>
      <c r="X90" s="82" t="s">
        <v>494</v>
      </c>
      <c r="Y90" s="79"/>
      <c r="Z90" s="79"/>
      <c r="AA90" s="85" t="s">
        <v>574</v>
      </c>
      <c r="AB90" s="85" t="s">
        <v>572</v>
      </c>
      <c r="AC90" s="79" t="b">
        <v>0</v>
      </c>
      <c r="AD90" s="79">
        <v>0</v>
      </c>
      <c r="AE90" s="85" t="s">
        <v>613</v>
      </c>
      <c r="AF90" s="79" t="b">
        <v>0</v>
      </c>
      <c r="AG90" s="79" t="s">
        <v>614</v>
      </c>
      <c r="AH90" s="79"/>
      <c r="AI90" s="85" t="s">
        <v>607</v>
      </c>
      <c r="AJ90" s="79" t="b">
        <v>0</v>
      </c>
      <c r="AK90" s="79">
        <v>0</v>
      </c>
      <c r="AL90" s="85" t="s">
        <v>607</v>
      </c>
      <c r="AM90" s="79" t="s">
        <v>624</v>
      </c>
      <c r="AN90" s="79" t="b">
        <v>0</v>
      </c>
      <c r="AO90" s="85" t="s">
        <v>572</v>
      </c>
      <c r="AP90" s="79" t="s">
        <v>176</v>
      </c>
      <c r="AQ90" s="79">
        <v>0</v>
      </c>
      <c r="AR90" s="79">
        <v>0</v>
      </c>
      <c r="AS90" s="79"/>
      <c r="AT90" s="79"/>
      <c r="AU90" s="79"/>
      <c r="AV90" s="79"/>
      <c r="AW90" s="79"/>
      <c r="AX90" s="79"/>
      <c r="AY90" s="79"/>
      <c r="AZ90" s="79"/>
      <c r="BA90">
        <v>9</v>
      </c>
      <c r="BB90" s="78" t="str">
        <f>REPLACE(INDEX(GroupVertices[Group],MATCH(Edges[[#This Row],[Vertex 1]],GroupVertices[Vertex],0)),1,1,"")</f>
        <v>2</v>
      </c>
      <c r="BC90" s="78" t="str">
        <f>REPLACE(INDEX(GroupVertices[Group],MATCH(Edges[[#This Row],[Vertex 2]],GroupVertices[Vertex],0)),1,1,"")</f>
        <v>1</v>
      </c>
      <c r="BD90" s="48"/>
      <c r="BE90" s="49"/>
      <c r="BF90" s="48"/>
      <c r="BG90" s="49"/>
      <c r="BH90" s="48"/>
      <c r="BI90" s="49"/>
      <c r="BJ90" s="48"/>
      <c r="BK90" s="49"/>
      <c r="BL90" s="48"/>
    </row>
    <row r="91" spans="1:64" ht="15">
      <c r="A91" s="64" t="s">
        <v>229</v>
      </c>
      <c r="B91" s="64" t="s">
        <v>220</v>
      </c>
      <c r="C91" s="65" t="s">
        <v>1529</v>
      </c>
      <c r="D91" s="66">
        <v>10</v>
      </c>
      <c r="E91" s="67" t="s">
        <v>136</v>
      </c>
      <c r="F91" s="68">
        <v>6</v>
      </c>
      <c r="G91" s="65"/>
      <c r="H91" s="69"/>
      <c r="I91" s="70"/>
      <c r="J91" s="70"/>
      <c r="K91" s="34" t="s">
        <v>65</v>
      </c>
      <c r="L91" s="77">
        <v>91</v>
      </c>
      <c r="M91" s="77"/>
      <c r="N91" s="72"/>
      <c r="O91" s="79" t="s">
        <v>265</v>
      </c>
      <c r="P91" s="81">
        <v>43538.76222222222</v>
      </c>
      <c r="Q91" s="79" t="s">
        <v>313</v>
      </c>
      <c r="R91" s="79"/>
      <c r="S91" s="79"/>
      <c r="T91" s="79" t="s">
        <v>386</v>
      </c>
      <c r="U91" s="82" t="s">
        <v>416</v>
      </c>
      <c r="V91" s="82" t="s">
        <v>416</v>
      </c>
      <c r="W91" s="81">
        <v>43538.76222222222</v>
      </c>
      <c r="X91" s="82" t="s">
        <v>495</v>
      </c>
      <c r="Y91" s="79"/>
      <c r="Z91" s="79"/>
      <c r="AA91" s="85" t="s">
        <v>575</v>
      </c>
      <c r="AB91" s="79"/>
      <c r="AC91" s="79" t="b">
        <v>0</v>
      </c>
      <c r="AD91" s="79">
        <v>0</v>
      </c>
      <c r="AE91" s="85" t="s">
        <v>607</v>
      </c>
      <c r="AF91" s="79" t="b">
        <v>0</v>
      </c>
      <c r="AG91" s="79" t="s">
        <v>616</v>
      </c>
      <c r="AH91" s="79"/>
      <c r="AI91" s="85" t="s">
        <v>607</v>
      </c>
      <c r="AJ91" s="79" t="b">
        <v>0</v>
      </c>
      <c r="AK91" s="79">
        <v>0</v>
      </c>
      <c r="AL91" s="85" t="s">
        <v>607</v>
      </c>
      <c r="AM91" s="79" t="s">
        <v>624</v>
      </c>
      <c r="AN91" s="79" t="b">
        <v>0</v>
      </c>
      <c r="AO91" s="85" t="s">
        <v>575</v>
      </c>
      <c r="AP91" s="79" t="s">
        <v>176</v>
      </c>
      <c r="AQ91" s="79">
        <v>0</v>
      </c>
      <c r="AR91" s="79">
        <v>0</v>
      </c>
      <c r="AS91" s="79"/>
      <c r="AT91" s="79"/>
      <c r="AU91" s="79"/>
      <c r="AV91" s="79"/>
      <c r="AW91" s="79"/>
      <c r="AX91" s="79"/>
      <c r="AY91" s="79"/>
      <c r="AZ91" s="79"/>
      <c r="BA91">
        <v>9</v>
      </c>
      <c r="BB91" s="78" t="str">
        <f>REPLACE(INDEX(GroupVertices[Group],MATCH(Edges[[#This Row],[Vertex 1]],GroupVertices[Vertex],0)),1,1,"")</f>
        <v>2</v>
      </c>
      <c r="BC91" s="78" t="str">
        <f>REPLACE(INDEX(GroupVertices[Group],MATCH(Edges[[#This Row],[Vertex 2]],GroupVertices[Vertex],0)),1,1,"")</f>
        <v>1</v>
      </c>
      <c r="BD91" s="48"/>
      <c r="BE91" s="49"/>
      <c r="BF91" s="48"/>
      <c r="BG91" s="49"/>
      <c r="BH91" s="48"/>
      <c r="BI91" s="49"/>
      <c r="BJ91" s="48"/>
      <c r="BK91" s="49"/>
      <c r="BL91" s="48"/>
    </row>
    <row r="92" spans="1:64" ht="15">
      <c r="A92" s="64" t="s">
        <v>229</v>
      </c>
      <c r="B92" s="64" t="s">
        <v>220</v>
      </c>
      <c r="C92" s="65" t="s">
        <v>1529</v>
      </c>
      <c r="D92" s="66">
        <v>10</v>
      </c>
      <c r="E92" s="67" t="s">
        <v>136</v>
      </c>
      <c r="F92" s="68">
        <v>6</v>
      </c>
      <c r="G92" s="65"/>
      <c r="H92" s="69"/>
      <c r="I92" s="70"/>
      <c r="J92" s="70"/>
      <c r="K92" s="34" t="s">
        <v>65</v>
      </c>
      <c r="L92" s="77">
        <v>92</v>
      </c>
      <c r="M92" s="77"/>
      <c r="N92" s="72"/>
      <c r="O92" s="79" t="s">
        <v>265</v>
      </c>
      <c r="P92" s="81">
        <v>43539.74149305555</v>
      </c>
      <c r="Q92" s="79" t="s">
        <v>318</v>
      </c>
      <c r="R92" s="82" t="s">
        <v>359</v>
      </c>
      <c r="S92" s="79" t="s">
        <v>377</v>
      </c>
      <c r="T92" s="79" t="s">
        <v>386</v>
      </c>
      <c r="U92" s="79"/>
      <c r="V92" s="82" t="s">
        <v>440</v>
      </c>
      <c r="W92" s="81">
        <v>43539.74149305555</v>
      </c>
      <c r="X92" s="82" t="s">
        <v>500</v>
      </c>
      <c r="Y92" s="79"/>
      <c r="Z92" s="79"/>
      <c r="AA92" s="85" t="s">
        <v>580</v>
      </c>
      <c r="AB92" s="79"/>
      <c r="AC92" s="79" t="b">
        <v>0</v>
      </c>
      <c r="AD92" s="79">
        <v>0</v>
      </c>
      <c r="AE92" s="85" t="s">
        <v>607</v>
      </c>
      <c r="AF92" s="79" t="b">
        <v>0</v>
      </c>
      <c r="AG92" s="79" t="s">
        <v>616</v>
      </c>
      <c r="AH92" s="79"/>
      <c r="AI92" s="85" t="s">
        <v>607</v>
      </c>
      <c r="AJ92" s="79" t="b">
        <v>0</v>
      </c>
      <c r="AK92" s="79">
        <v>0</v>
      </c>
      <c r="AL92" s="85" t="s">
        <v>607</v>
      </c>
      <c r="AM92" s="79" t="s">
        <v>624</v>
      </c>
      <c r="AN92" s="79" t="b">
        <v>1</v>
      </c>
      <c r="AO92" s="85" t="s">
        <v>580</v>
      </c>
      <c r="AP92" s="79" t="s">
        <v>176</v>
      </c>
      <c r="AQ92" s="79">
        <v>0</v>
      </c>
      <c r="AR92" s="79">
        <v>0</v>
      </c>
      <c r="AS92" s="79"/>
      <c r="AT92" s="79"/>
      <c r="AU92" s="79"/>
      <c r="AV92" s="79"/>
      <c r="AW92" s="79"/>
      <c r="AX92" s="79"/>
      <c r="AY92" s="79"/>
      <c r="AZ92" s="79"/>
      <c r="BA92">
        <v>9</v>
      </c>
      <c r="BB92" s="78" t="str">
        <f>REPLACE(INDEX(GroupVertices[Group],MATCH(Edges[[#This Row],[Vertex 1]],GroupVertices[Vertex],0)),1,1,"")</f>
        <v>2</v>
      </c>
      <c r="BC92" s="78" t="str">
        <f>REPLACE(INDEX(GroupVertices[Group],MATCH(Edges[[#This Row],[Vertex 2]],GroupVertices[Vertex],0)),1,1,"")</f>
        <v>1</v>
      </c>
      <c r="BD92" s="48">
        <v>0</v>
      </c>
      <c r="BE92" s="49">
        <v>0</v>
      </c>
      <c r="BF92" s="48">
        <v>0</v>
      </c>
      <c r="BG92" s="49">
        <v>0</v>
      </c>
      <c r="BH92" s="48">
        <v>0</v>
      </c>
      <c r="BI92" s="49">
        <v>0</v>
      </c>
      <c r="BJ92" s="48">
        <v>19</v>
      </c>
      <c r="BK92" s="49">
        <v>100</v>
      </c>
      <c r="BL92" s="48">
        <v>19</v>
      </c>
    </row>
    <row r="93" spans="1:64" ht="15">
      <c r="A93" s="64" t="s">
        <v>229</v>
      </c>
      <c r="B93" s="64" t="s">
        <v>220</v>
      </c>
      <c r="C93" s="65" t="s">
        <v>1529</v>
      </c>
      <c r="D93" s="66">
        <v>10</v>
      </c>
      <c r="E93" s="67" t="s">
        <v>136</v>
      </c>
      <c r="F93" s="68">
        <v>6</v>
      </c>
      <c r="G93" s="65"/>
      <c r="H93" s="69"/>
      <c r="I93" s="70"/>
      <c r="J93" s="70"/>
      <c r="K93" s="34" t="s">
        <v>65</v>
      </c>
      <c r="L93" s="77">
        <v>93</v>
      </c>
      <c r="M93" s="77"/>
      <c r="N93" s="72"/>
      <c r="O93" s="79" t="s">
        <v>265</v>
      </c>
      <c r="P93" s="81">
        <v>43540.51993055556</v>
      </c>
      <c r="Q93" s="79" t="s">
        <v>314</v>
      </c>
      <c r="R93" s="79"/>
      <c r="S93" s="79"/>
      <c r="T93" s="79" t="s">
        <v>386</v>
      </c>
      <c r="U93" s="82" t="s">
        <v>417</v>
      </c>
      <c r="V93" s="82" t="s">
        <v>417</v>
      </c>
      <c r="W93" s="81">
        <v>43540.51993055556</v>
      </c>
      <c r="X93" s="82" t="s">
        <v>496</v>
      </c>
      <c r="Y93" s="79"/>
      <c r="Z93" s="79"/>
      <c r="AA93" s="85" t="s">
        <v>576</v>
      </c>
      <c r="AB93" s="79"/>
      <c r="AC93" s="79" t="b">
        <v>0</v>
      </c>
      <c r="AD93" s="79">
        <v>1</v>
      </c>
      <c r="AE93" s="85" t="s">
        <v>607</v>
      </c>
      <c r="AF93" s="79" t="b">
        <v>0</v>
      </c>
      <c r="AG93" s="79" t="s">
        <v>616</v>
      </c>
      <c r="AH93" s="79"/>
      <c r="AI93" s="85" t="s">
        <v>607</v>
      </c>
      <c r="AJ93" s="79" t="b">
        <v>0</v>
      </c>
      <c r="AK93" s="79">
        <v>0</v>
      </c>
      <c r="AL93" s="85" t="s">
        <v>607</v>
      </c>
      <c r="AM93" s="79" t="s">
        <v>624</v>
      </c>
      <c r="AN93" s="79" t="b">
        <v>0</v>
      </c>
      <c r="AO93" s="85" t="s">
        <v>576</v>
      </c>
      <c r="AP93" s="79" t="s">
        <v>176</v>
      </c>
      <c r="AQ93" s="79">
        <v>0</v>
      </c>
      <c r="AR93" s="79">
        <v>0</v>
      </c>
      <c r="AS93" s="79"/>
      <c r="AT93" s="79"/>
      <c r="AU93" s="79"/>
      <c r="AV93" s="79"/>
      <c r="AW93" s="79"/>
      <c r="AX93" s="79"/>
      <c r="AY93" s="79"/>
      <c r="AZ93" s="79"/>
      <c r="BA93">
        <v>9</v>
      </c>
      <c r="BB93" s="78" t="str">
        <f>REPLACE(INDEX(GroupVertices[Group],MATCH(Edges[[#This Row],[Vertex 1]],GroupVertices[Vertex],0)),1,1,"")</f>
        <v>2</v>
      </c>
      <c r="BC93" s="78" t="str">
        <f>REPLACE(INDEX(GroupVertices[Group],MATCH(Edges[[#This Row],[Vertex 2]],GroupVertices[Vertex],0)),1,1,"")</f>
        <v>1</v>
      </c>
      <c r="BD93" s="48"/>
      <c r="BE93" s="49"/>
      <c r="BF93" s="48"/>
      <c r="BG93" s="49"/>
      <c r="BH93" s="48"/>
      <c r="BI93" s="49"/>
      <c r="BJ93" s="48"/>
      <c r="BK93" s="49"/>
      <c r="BL93" s="48"/>
    </row>
    <row r="94" spans="1:64" ht="15">
      <c r="A94" s="64" t="s">
        <v>229</v>
      </c>
      <c r="B94" s="64" t="s">
        <v>220</v>
      </c>
      <c r="C94" s="65" t="s">
        <v>1529</v>
      </c>
      <c r="D94" s="66">
        <v>10</v>
      </c>
      <c r="E94" s="67" t="s">
        <v>136</v>
      </c>
      <c r="F94" s="68">
        <v>6</v>
      </c>
      <c r="G94" s="65"/>
      <c r="H94" s="69"/>
      <c r="I94" s="70"/>
      <c r="J94" s="70"/>
      <c r="K94" s="34" t="s">
        <v>65</v>
      </c>
      <c r="L94" s="77">
        <v>94</v>
      </c>
      <c r="M94" s="77"/>
      <c r="N94" s="72"/>
      <c r="O94" s="79" t="s">
        <v>265</v>
      </c>
      <c r="P94" s="81">
        <v>43541.32865740741</v>
      </c>
      <c r="Q94" s="79" t="s">
        <v>315</v>
      </c>
      <c r="R94" s="79"/>
      <c r="S94" s="79"/>
      <c r="T94" s="79" t="s">
        <v>386</v>
      </c>
      <c r="U94" s="82" t="s">
        <v>418</v>
      </c>
      <c r="V94" s="82" t="s">
        <v>418</v>
      </c>
      <c r="W94" s="81">
        <v>43541.32865740741</v>
      </c>
      <c r="X94" s="82" t="s">
        <v>497</v>
      </c>
      <c r="Y94" s="79"/>
      <c r="Z94" s="79"/>
      <c r="AA94" s="85" t="s">
        <v>577</v>
      </c>
      <c r="AB94" s="79"/>
      <c r="AC94" s="79" t="b">
        <v>0</v>
      </c>
      <c r="AD94" s="79">
        <v>1</v>
      </c>
      <c r="AE94" s="85" t="s">
        <v>607</v>
      </c>
      <c r="AF94" s="79" t="b">
        <v>0</v>
      </c>
      <c r="AG94" s="79" t="s">
        <v>616</v>
      </c>
      <c r="AH94" s="79"/>
      <c r="AI94" s="85" t="s">
        <v>607</v>
      </c>
      <c r="AJ94" s="79" t="b">
        <v>0</v>
      </c>
      <c r="AK94" s="79">
        <v>0</v>
      </c>
      <c r="AL94" s="85" t="s">
        <v>607</v>
      </c>
      <c r="AM94" s="79" t="s">
        <v>624</v>
      </c>
      <c r="AN94" s="79" t="b">
        <v>0</v>
      </c>
      <c r="AO94" s="85" t="s">
        <v>577</v>
      </c>
      <c r="AP94" s="79" t="s">
        <v>176</v>
      </c>
      <c r="AQ94" s="79">
        <v>0</v>
      </c>
      <c r="AR94" s="79">
        <v>0</v>
      </c>
      <c r="AS94" s="79"/>
      <c r="AT94" s="79"/>
      <c r="AU94" s="79"/>
      <c r="AV94" s="79"/>
      <c r="AW94" s="79"/>
      <c r="AX94" s="79"/>
      <c r="AY94" s="79"/>
      <c r="AZ94" s="79"/>
      <c r="BA94">
        <v>9</v>
      </c>
      <c r="BB94" s="78" t="str">
        <f>REPLACE(INDEX(GroupVertices[Group],MATCH(Edges[[#This Row],[Vertex 1]],GroupVertices[Vertex],0)),1,1,"")</f>
        <v>2</v>
      </c>
      <c r="BC94" s="78" t="str">
        <f>REPLACE(INDEX(GroupVertices[Group],MATCH(Edges[[#This Row],[Vertex 2]],GroupVertices[Vertex],0)),1,1,"")</f>
        <v>1</v>
      </c>
      <c r="BD94" s="48"/>
      <c r="BE94" s="49"/>
      <c r="BF94" s="48"/>
      <c r="BG94" s="49"/>
      <c r="BH94" s="48"/>
      <c r="BI94" s="49"/>
      <c r="BJ94" s="48"/>
      <c r="BK94" s="49"/>
      <c r="BL94" s="48"/>
    </row>
    <row r="95" spans="1:64" ht="15">
      <c r="A95" s="64" t="s">
        <v>229</v>
      </c>
      <c r="B95" s="64" t="s">
        <v>220</v>
      </c>
      <c r="C95" s="65" t="s">
        <v>1529</v>
      </c>
      <c r="D95" s="66">
        <v>10</v>
      </c>
      <c r="E95" s="67" t="s">
        <v>136</v>
      </c>
      <c r="F95" s="68">
        <v>6</v>
      </c>
      <c r="G95" s="65"/>
      <c r="H95" s="69"/>
      <c r="I95" s="70"/>
      <c r="J95" s="70"/>
      <c r="K95" s="34" t="s">
        <v>65</v>
      </c>
      <c r="L95" s="77">
        <v>95</v>
      </c>
      <c r="M95" s="77"/>
      <c r="N95" s="72"/>
      <c r="O95" s="79" t="s">
        <v>265</v>
      </c>
      <c r="P95" s="81">
        <v>43542.430347222224</v>
      </c>
      <c r="Q95" s="79" t="s">
        <v>316</v>
      </c>
      <c r="R95" s="79"/>
      <c r="S95" s="79"/>
      <c r="T95" s="79" t="s">
        <v>386</v>
      </c>
      <c r="U95" s="82" t="s">
        <v>419</v>
      </c>
      <c r="V95" s="82" t="s">
        <v>419</v>
      </c>
      <c r="W95" s="81">
        <v>43542.430347222224</v>
      </c>
      <c r="X95" s="82" t="s">
        <v>498</v>
      </c>
      <c r="Y95" s="79"/>
      <c r="Z95" s="79"/>
      <c r="AA95" s="85" t="s">
        <v>578</v>
      </c>
      <c r="AB95" s="79"/>
      <c r="AC95" s="79" t="b">
        <v>0</v>
      </c>
      <c r="AD95" s="79">
        <v>1</v>
      </c>
      <c r="AE95" s="85" t="s">
        <v>607</v>
      </c>
      <c r="AF95" s="79" t="b">
        <v>0</v>
      </c>
      <c r="AG95" s="79" t="s">
        <v>616</v>
      </c>
      <c r="AH95" s="79"/>
      <c r="AI95" s="85" t="s">
        <v>607</v>
      </c>
      <c r="AJ95" s="79" t="b">
        <v>0</v>
      </c>
      <c r="AK95" s="79">
        <v>0</v>
      </c>
      <c r="AL95" s="85" t="s">
        <v>607</v>
      </c>
      <c r="AM95" s="79" t="s">
        <v>624</v>
      </c>
      <c r="AN95" s="79" t="b">
        <v>0</v>
      </c>
      <c r="AO95" s="85" t="s">
        <v>578</v>
      </c>
      <c r="AP95" s="79" t="s">
        <v>176</v>
      </c>
      <c r="AQ95" s="79">
        <v>0</v>
      </c>
      <c r="AR95" s="79">
        <v>0</v>
      </c>
      <c r="AS95" s="79"/>
      <c r="AT95" s="79"/>
      <c r="AU95" s="79"/>
      <c r="AV95" s="79"/>
      <c r="AW95" s="79"/>
      <c r="AX95" s="79"/>
      <c r="AY95" s="79"/>
      <c r="AZ95" s="79"/>
      <c r="BA95">
        <v>9</v>
      </c>
      <c r="BB95" s="78" t="str">
        <f>REPLACE(INDEX(GroupVertices[Group],MATCH(Edges[[#This Row],[Vertex 1]],GroupVertices[Vertex],0)),1,1,"")</f>
        <v>2</v>
      </c>
      <c r="BC95" s="78" t="str">
        <f>REPLACE(INDEX(GroupVertices[Group],MATCH(Edges[[#This Row],[Vertex 2]],GroupVertices[Vertex],0)),1,1,"")</f>
        <v>1</v>
      </c>
      <c r="BD95" s="48"/>
      <c r="BE95" s="49"/>
      <c r="BF95" s="48"/>
      <c r="BG95" s="49"/>
      <c r="BH95" s="48"/>
      <c r="BI95" s="49"/>
      <c r="BJ95" s="48"/>
      <c r="BK95" s="49"/>
      <c r="BL95" s="48"/>
    </row>
    <row r="96" spans="1:64" ht="15">
      <c r="A96" s="64" t="s">
        <v>220</v>
      </c>
      <c r="B96" s="64" t="s">
        <v>223</v>
      </c>
      <c r="C96" s="65" t="s">
        <v>1531</v>
      </c>
      <c r="D96" s="66">
        <v>10</v>
      </c>
      <c r="E96" s="67" t="s">
        <v>136</v>
      </c>
      <c r="F96" s="68">
        <v>9.25</v>
      </c>
      <c r="G96" s="65"/>
      <c r="H96" s="69"/>
      <c r="I96" s="70"/>
      <c r="J96" s="70"/>
      <c r="K96" s="34" t="s">
        <v>66</v>
      </c>
      <c r="L96" s="77">
        <v>96</v>
      </c>
      <c r="M96" s="77"/>
      <c r="N96" s="72"/>
      <c r="O96" s="79" t="s">
        <v>265</v>
      </c>
      <c r="P96" s="81">
        <v>43532.41063657407</v>
      </c>
      <c r="Q96" s="79" t="s">
        <v>280</v>
      </c>
      <c r="R96" s="79"/>
      <c r="S96" s="79"/>
      <c r="T96" s="79" t="s">
        <v>386</v>
      </c>
      <c r="U96" s="82" t="s">
        <v>403</v>
      </c>
      <c r="V96" s="82" t="s">
        <v>403</v>
      </c>
      <c r="W96" s="81">
        <v>43532.41063657407</v>
      </c>
      <c r="X96" s="82" t="s">
        <v>460</v>
      </c>
      <c r="Y96" s="79"/>
      <c r="Z96" s="79"/>
      <c r="AA96" s="85" t="s">
        <v>540</v>
      </c>
      <c r="AB96" s="79"/>
      <c r="AC96" s="79" t="b">
        <v>0</v>
      </c>
      <c r="AD96" s="79">
        <v>2</v>
      </c>
      <c r="AE96" s="85" t="s">
        <v>607</v>
      </c>
      <c r="AF96" s="79" t="b">
        <v>0</v>
      </c>
      <c r="AG96" s="79" t="s">
        <v>616</v>
      </c>
      <c r="AH96" s="79"/>
      <c r="AI96" s="85" t="s">
        <v>607</v>
      </c>
      <c r="AJ96" s="79" t="b">
        <v>0</v>
      </c>
      <c r="AK96" s="79">
        <v>0</v>
      </c>
      <c r="AL96" s="85" t="s">
        <v>607</v>
      </c>
      <c r="AM96" s="79" t="s">
        <v>621</v>
      </c>
      <c r="AN96" s="79" t="b">
        <v>0</v>
      </c>
      <c r="AO96" s="85" t="s">
        <v>540</v>
      </c>
      <c r="AP96" s="79" t="s">
        <v>176</v>
      </c>
      <c r="AQ96" s="79">
        <v>0</v>
      </c>
      <c r="AR96" s="79">
        <v>0</v>
      </c>
      <c r="AS96" s="79"/>
      <c r="AT96" s="79"/>
      <c r="AU96" s="79"/>
      <c r="AV96" s="79"/>
      <c r="AW96" s="79"/>
      <c r="AX96" s="79"/>
      <c r="AY96" s="79"/>
      <c r="AZ96" s="79"/>
      <c r="BA96">
        <v>8</v>
      </c>
      <c r="BB96" s="78" t="str">
        <f>REPLACE(INDEX(GroupVertices[Group],MATCH(Edges[[#This Row],[Vertex 1]],GroupVertices[Vertex],0)),1,1,"")</f>
        <v>1</v>
      </c>
      <c r="BC96" s="78" t="str">
        <f>REPLACE(INDEX(GroupVertices[Group],MATCH(Edges[[#This Row],[Vertex 2]],GroupVertices[Vertex],0)),1,1,"")</f>
        <v>6</v>
      </c>
      <c r="BD96" s="48">
        <v>0</v>
      </c>
      <c r="BE96" s="49">
        <v>0</v>
      </c>
      <c r="BF96" s="48">
        <v>0</v>
      </c>
      <c r="BG96" s="49">
        <v>0</v>
      </c>
      <c r="BH96" s="48">
        <v>0</v>
      </c>
      <c r="BI96" s="49">
        <v>0</v>
      </c>
      <c r="BJ96" s="48">
        <v>30</v>
      </c>
      <c r="BK96" s="49">
        <v>100</v>
      </c>
      <c r="BL96" s="48">
        <v>30</v>
      </c>
    </row>
    <row r="97" spans="1:64" ht="15">
      <c r="A97" s="64" t="s">
        <v>220</v>
      </c>
      <c r="B97" s="64" t="s">
        <v>223</v>
      </c>
      <c r="C97" s="65" t="s">
        <v>1531</v>
      </c>
      <c r="D97" s="66">
        <v>10</v>
      </c>
      <c r="E97" s="67" t="s">
        <v>136</v>
      </c>
      <c r="F97" s="68">
        <v>9.25</v>
      </c>
      <c r="G97" s="65"/>
      <c r="H97" s="69"/>
      <c r="I97" s="70"/>
      <c r="J97" s="70"/>
      <c r="K97" s="34" t="s">
        <v>66</v>
      </c>
      <c r="L97" s="77">
        <v>97</v>
      </c>
      <c r="M97" s="77"/>
      <c r="N97" s="72"/>
      <c r="O97" s="79" t="s">
        <v>265</v>
      </c>
      <c r="P97" s="81">
        <v>43535.73119212963</v>
      </c>
      <c r="Q97" s="79" t="s">
        <v>319</v>
      </c>
      <c r="R97" s="82" t="s">
        <v>360</v>
      </c>
      <c r="S97" s="79" t="s">
        <v>377</v>
      </c>
      <c r="T97" s="79" t="s">
        <v>386</v>
      </c>
      <c r="U97" s="79"/>
      <c r="V97" s="82" t="s">
        <v>432</v>
      </c>
      <c r="W97" s="81">
        <v>43535.73119212963</v>
      </c>
      <c r="X97" s="82" t="s">
        <v>501</v>
      </c>
      <c r="Y97" s="79"/>
      <c r="Z97" s="79"/>
      <c r="AA97" s="85" t="s">
        <v>581</v>
      </c>
      <c r="AB97" s="79"/>
      <c r="AC97" s="79" t="b">
        <v>0</v>
      </c>
      <c r="AD97" s="79">
        <v>0</v>
      </c>
      <c r="AE97" s="85" t="s">
        <v>607</v>
      </c>
      <c r="AF97" s="79" t="b">
        <v>0</v>
      </c>
      <c r="AG97" s="79" t="s">
        <v>616</v>
      </c>
      <c r="AH97" s="79"/>
      <c r="AI97" s="85" t="s">
        <v>607</v>
      </c>
      <c r="AJ97" s="79" t="b">
        <v>0</v>
      </c>
      <c r="AK97" s="79">
        <v>0</v>
      </c>
      <c r="AL97" s="85" t="s">
        <v>607</v>
      </c>
      <c r="AM97" s="79" t="s">
        <v>620</v>
      </c>
      <c r="AN97" s="79" t="b">
        <v>1</v>
      </c>
      <c r="AO97" s="85" t="s">
        <v>581</v>
      </c>
      <c r="AP97" s="79" t="s">
        <v>176</v>
      </c>
      <c r="AQ97" s="79">
        <v>0</v>
      </c>
      <c r="AR97" s="79">
        <v>0</v>
      </c>
      <c r="AS97" s="79"/>
      <c r="AT97" s="79"/>
      <c r="AU97" s="79"/>
      <c r="AV97" s="79"/>
      <c r="AW97" s="79"/>
      <c r="AX97" s="79"/>
      <c r="AY97" s="79"/>
      <c r="AZ97" s="79"/>
      <c r="BA97">
        <v>8</v>
      </c>
      <c r="BB97" s="78" t="str">
        <f>REPLACE(INDEX(GroupVertices[Group],MATCH(Edges[[#This Row],[Vertex 1]],GroupVertices[Vertex],0)),1,1,"")</f>
        <v>1</v>
      </c>
      <c r="BC97" s="78" t="str">
        <f>REPLACE(INDEX(GroupVertices[Group],MATCH(Edges[[#This Row],[Vertex 2]],GroupVertices[Vertex],0)),1,1,"")</f>
        <v>6</v>
      </c>
      <c r="BD97" s="48">
        <v>0</v>
      </c>
      <c r="BE97" s="49">
        <v>0</v>
      </c>
      <c r="BF97" s="48">
        <v>0</v>
      </c>
      <c r="BG97" s="49">
        <v>0</v>
      </c>
      <c r="BH97" s="48">
        <v>0</v>
      </c>
      <c r="BI97" s="49">
        <v>0</v>
      </c>
      <c r="BJ97" s="48">
        <v>19</v>
      </c>
      <c r="BK97" s="49">
        <v>100</v>
      </c>
      <c r="BL97" s="48">
        <v>19</v>
      </c>
    </row>
    <row r="98" spans="1:64" ht="15">
      <c r="A98" s="64" t="s">
        <v>220</v>
      </c>
      <c r="B98" s="64" t="s">
        <v>223</v>
      </c>
      <c r="C98" s="65" t="s">
        <v>1531</v>
      </c>
      <c r="D98" s="66">
        <v>10</v>
      </c>
      <c r="E98" s="67" t="s">
        <v>136</v>
      </c>
      <c r="F98" s="68">
        <v>9.25</v>
      </c>
      <c r="G98" s="65"/>
      <c r="H98" s="69"/>
      <c r="I98" s="70"/>
      <c r="J98" s="70"/>
      <c r="K98" s="34" t="s">
        <v>66</v>
      </c>
      <c r="L98" s="77">
        <v>98</v>
      </c>
      <c r="M98" s="77"/>
      <c r="N98" s="72"/>
      <c r="O98" s="79" t="s">
        <v>265</v>
      </c>
      <c r="P98" s="81">
        <v>43536.80966435185</v>
      </c>
      <c r="Q98" s="79" t="s">
        <v>320</v>
      </c>
      <c r="R98" s="79"/>
      <c r="S98" s="79"/>
      <c r="T98" s="79" t="s">
        <v>386</v>
      </c>
      <c r="U98" s="82" t="s">
        <v>420</v>
      </c>
      <c r="V98" s="82" t="s">
        <v>420</v>
      </c>
      <c r="W98" s="81">
        <v>43536.80966435185</v>
      </c>
      <c r="X98" s="82" t="s">
        <v>502</v>
      </c>
      <c r="Y98" s="79"/>
      <c r="Z98" s="79"/>
      <c r="AA98" s="85" t="s">
        <v>582</v>
      </c>
      <c r="AB98" s="79"/>
      <c r="AC98" s="79" t="b">
        <v>0</v>
      </c>
      <c r="AD98" s="79">
        <v>2</v>
      </c>
      <c r="AE98" s="85" t="s">
        <v>607</v>
      </c>
      <c r="AF98" s="79" t="b">
        <v>0</v>
      </c>
      <c r="AG98" s="79" t="s">
        <v>616</v>
      </c>
      <c r="AH98" s="79"/>
      <c r="AI98" s="85" t="s">
        <v>607</v>
      </c>
      <c r="AJ98" s="79" t="b">
        <v>0</v>
      </c>
      <c r="AK98" s="79">
        <v>0</v>
      </c>
      <c r="AL98" s="85" t="s">
        <v>607</v>
      </c>
      <c r="AM98" s="79" t="s">
        <v>620</v>
      </c>
      <c r="AN98" s="79" t="b">
        <v>0</v>
      </c>
      <c r="AO98" s="85" t="s">
        <v>582</v>
      </c>
      <c r="AP98" s="79" t="s">
        <v>176</v>
      </c>
      <c r="AQ98" s="79">
        <v>0</v>
      </c>
      <c r="AR98" s="79">
        <v>0</v>
      </c>
      <c r="AS98" s="79"/>
      <c r="AT98" s="79"/>
      <c r="AU98" s="79"/>
      <c r="AV98" s="79"/>
      <c r="AW98" s="79"/>
      <c r="AX98" s="79"/>
      <c r="AY98" s="79"/>
      <c r="AZ98" s="79"/>
      <c r="BA98">
        <v>8</v>
      </c>
      <c r="BB98" s="78" t="str">
        <f>REPLACE(INDEX(GroupVertices[Group],MATCH(Edges[[#This Row],[Vertex 1]],GroupVertices[Vertex],0)),1,1,"")</f>
        <v>1</v>
      </c>
      <c r="BC98" s="78" t="str">
        <f>REPLACE(INDEX(GroupVertices[Group],MATCH(Edges[[#This Row],[Vertex 2]],GroupVertices[Vertex],0)),1,1,"")</f>
        <v>6</v>
      </c>
      <c r="BD98" s="48">
        <v>0</v>
      </c>
      <c r="BE98" s="49">
        <v>0</v>
      </c>
      <c r="BF98" s="48">
        <v>0</v>
      </c>
      <c r="BG98" s="49">
        <v>0</v>
      </c>
      <c r="BH98" s="48">
        <v>0</v>
      </c>
      <c r="BI98" s="49">
        <v>0</v>
      </c>
      <c r="BJ98" s="48">
        <v>30</v>
      </c>
      <c r="BK98" s="49">
        <v>100</v>
      </c>
      <c r="BL98" s="48">
        <v>30</v>
      </c>
    </row>
    <row r="99" spans="1:64" ht="15">
      <c r="A99" s="64" t="s">
        <v>220</v>
      </c>
      <c r="B99" s="64" t="s">
        <v>223</v>
      </c>
      <c r="C99" s="65" t="s">
        <v>1531</v>
      </c>
      <c r="D99" s="66">
        <v>10</v>
      </c>
      <c r="E99" s="67" t="s">
        <v>136</v>
      </c>
      <c r="F99" s="68">
        <v>9.25</v>
      </c>
      <c r="G99" s="65"/>
      <c r="H99" s="69"/>
      <c r="I99" s="70"/>
      <c r="J99" s="70"/>
      <c r="K99" s="34" t="s">
        <v>66</v>
      </c>
      <c r="L99" s="77">
        <v>99</v>
      </c>
      <c r="M99" s="77"/>
      <c r="N99" s="72"/>
      <c r="O99" s="79" t="s">
        <v>265</v>
      </c>
      <c r="P99" s="81">
        <v>43536.863657407404</v>
      </c>
      <c r="Q99" s="79" t="s">
        <v>321</v>
      </c>
      <c r="R99" s="79"/>
      <c r="S99" s="79"/>
      <c r="T99" s="79"/>
      <c r="U99" s="79"/>
      <c r="V99" s="82" t="s">
        <v>432</v>
      </c>
      <c r="W99" s="81">
        <v>43536.863657407404</v>
      </c>
      <c r="X99" s="82" t="s">
        <v>503</v>
      </c>
      <c r="Y99" s="79"/>
      <c r="Z99" s="79"/>
      <c r="AA99" s="85" t="s">
        <v>583</v>
      </c>
      <c r="AB99" s="85" t="s">
        <v>588</v>
      </c>
      <c r="AC99" s="79" t="b">
        <v>0</v>
      </c>
      <c r="AD99" s="79">
        <v>0</v>
      </c>
      <c r="AE99" s="85" t="s">
        <v>608</v>
      </c>
      <c r="AF99" s="79" t="b">
        <v>0</v>
      </c>
      <c r="AG99" s="79" t="s">
        <v>616</v>
      </c>
      <c r="AH99" s="79"/>
      <c r="AI99" s="85" t="s">
        <v>607</v>
      </c>
      <c r="AJ99" s="79" t="b">
        <v>0</v>
      </c>
      <c r="AK99" s="79">
        <v>0</v>
      </c>
      <c r="AL99" s="85" t="s">
        <v>607</v>
      </c>
      <c r="AM99" s="79" t="s">
        <v>620</v>
      </c>
      <c r="AN99" s="79" t="b">
        <v>0</v>
      </c>
      <c r="AO99" s="85" t="s">
        <v>588</v>
      </c>
      <c r="AP99" s="79" t="s">
        <v>176</v>
      </c>
      <c r="AQ99" s="79">
        <v>0</v>
      </c>
      <c r="AR99" s="79">
        <v>0</v>
      </c>
      <c r="AS99" s="79"/>
      <c r="AT99" s="79"/>
      <c r="AU99" s="79"/>
      <c r="AV99" s="79"/>
      <c r="AW99" s="79"/>
      <c r="AX99" s="79"/>
      <c r="AY99" s="79"/>
      <c r="AZ99" s="79"/>
      <c r="BA99">
        <v>8</v>
      </c>
      <c r="BB99" s="78" t="str">
        <f>REPLACE(INDEX(GroupVertices[Group],MATCH(Edges[[#This Row],[Vertex 1]],GroupVertices[Vertex],0)),1,1,"")</f>
        <v>1</v>
      </c>
      <c r="BC99" s="78" t="str">
        <f>REPLACE(INDEX(GroupVertices[Group],MATCH(Edges[[#This Row],[Vertex 2]],GroupVertices[Vertex],0)),1,1,"")</f>
        <v>6</v>
      </c>
      <c r="BD99" s="48">
        <v>0</v>
      </c>
      <c r="BE99" s="49">
        <v>0</v>
      </c>
      <c r="BF99" s="48">
        <v>0</v>
      </c>
      <c r="BG99" s="49">
        <v>0</v>
      </c>
      <c r="BH99" s="48">
        <v>0</v>
      </c>
      <c r="BI99" s="49">
        <v>0</v>
      </c>
      <c r="BJ99" s="48">
        <v>5</v>
      </c>
      <c r="BK99" s="49">
        <v>100</v>
      </c>
      <c r="BL99" s="48">
        <v>5</v>
      </c>
    </row>
    <row r="100" spans="1:64" ht="15">
      <c r="A100" s="64" t="s">
        <v>220</v>
      </c>
      <c r="B100" s="64" t="s">
        <v>223</v>
      </c>
      <c r="C100" s="65" t="s">
        <v>1531</v>
      </c>
      <c r="D100" s="66">
        <v>10</v>
      </c>
      <c r="E100" s="67" t="s">
        <v>136</v>
      </c>
      <c r="F100" s="68">
        <v>9.25</v>
      </c>
      <c r="G100" s="65"/>
      <c r="H100" s="69"/>
      <c r="I100" s="70"/>
      <c r="J100" s="70"/>
      <c r="K100" s="34" t="s">
        <v>66</v>
      </c>
      <c r="L100" s="77">
        <v>100</v>
      </c>
      <c r="M100" s="77"/>
      <c r="N100" s="72"/>
      <c r="O100" s="79" t="s">
        <v>265</v>
      </c>
      <c r="P100" s="81">
        <v>43537.749456018515</v>
      </c>
      <c r="Q100" s="79" t="s">
        <v>322</v>
      </c>
      <c r="R100" s="82" t="s">
        <v>361</v>
      </c>
      <c r="S100" s="79" t="s">
        <v>377</v>
      </c>
      <c r="T100" s="79" t="s">
        <v>386</v>
      </c>
      <c r="U100" s="79"/>
      <c r="V100" s="82" t="s">
        <v>432</v>
      </c>
      <c r="W100" s="81">
        <v>43537.749456018515</v>
      </c>
      <c r="X100" s="82" t="s">
        <v>504</v>
      </c>
      <c r="Y100" s="79"/>
      <c r="Z100" s="79"/>
      <c r="AA100" s="85" t="s">
        <v>584</v>
      </c>
      <c r="AB100" s="79"/>
      <c r="AC100" s="79" t="b">
        <v>0</v>
      </c>
      <c r="AD100" s="79">
        <v>0</v>
      </c>
      <c r="AE100" s="85" t="s">
        <v>607</v>
      </c>
      <c r="AF100" s="79" t="b">
        <v>0</v>
      </c>
      <c r="AG100" s="79" t="s">
        <v>616</v>
      </c>
      <c r="AH100" s="79"/>
      <c r="AI100" s="85" t="s">
        <v>607</v>
      </c>
      <c r="AJ100" s="79" t="b">
        <v>0</v>
      </c>
      <c r="AK100" s="79">
        <v>0</v>
      </c>
      <c r="AL100" s="85" t="s">
        <v>607</v>
      </c>
      <c r="AM100" s="79" t="s">
        <v>620</v>
      </c>
      <c r="AN100" s="79" t="b">
        <v>1</v>
      </c>
      <c r="AO100" s="85" t="s">
        <v>584</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1</v>
      </c>
      <c r="BC100" s="78" t="str">
        <f>REPLACE(INDEX(GroupVertices[Group],MATCH(Edges[[#This Row],[Vertex 2]],GroupVertices[Vertex],0)),1,1,"")</f>
        <v>6</v>
      </c>
      <c r="BD100" s="48">
        <v>0</v>
      </c>
      <c r="BE100" s="49">
        <v>0</v>
      </c>
      <c r="BF100" s="48">
        <v>0</v>
      </c>
      <c r="BG100" s="49">
        <v>0</v>
      </c>
      <c r="BH100" s="48">
        <v>0</v>
      </c>
      <c r="BI100" s="49">
        <v>0</v>
      </c>
      <c r="BJ100" s="48">
        <v>19</v>
      </c>
      <c r="BK100" s="49">
        <v>100</v>
      </c>
      <c r="BL100" s="48">
        <v>19</v>
      </c>
    </row>
    <row r="101" spans="1:64" ht="15">
      <c r="A101" s="64" t="s">
        <v>220</v>
      </c>
      <c r="B101" s="64" t="s">
        <v>223</v>
      </c>
      <c r="C101" s="65" t="s">
        <v>1531</v>
      </c>
      <c r="D101" s="66">
        <v>10</v>
      </c>
      <c r="E101" s="67" t="s">
        <v>136</v>
      </c>
      <c r="F101" s="68">
        <v>9.25</v>
      </c>
      <c r="G101" s="65"/>
      <c r="H101" s="69"/>
      <c r="I101" s="70"/>
      <c r="J101" s="70"/>
      <c r="K101" s="34" t="s">
        <v>66</v>
      </c>
      <c r="L101" s="77">
        <v>101</v>
      </c>
      <c r="M101" s="77"/>
      <c r="N101" s="72"/>
      <c r="O101" s="79" t="s">
        <v>265</v>
      </c>
      <c r="P101" s="81">
        <v>43538.26920138889</v>
      </c>
      <c r="Q101" s="79" t="s">
        <v>323</v>
      </c>
      <c r="R101" s="82" t="s">
        <v>362</v>
      </c>
      <c r="S101" s="79" t="s">
        <v>377</v>
      </c>
      <c r="T101" s="79" t="s">
        <v>386</v>
      </c>
      <c r="U101" s="79"/>
      <c r="V101" s="82" t="s">
        <v>432</v>
      </c>
      <c r="W101" s="81">
        <v>43538.26920138889</v>
      </c>
      <c r="X101" s="82" t="s">
        <v>505</v>
      </c>
      <c r="Y101" s="79"/>
      <c r="Z101" s="79"/>
      <c r="AA101" s="85" t="s">
        <v>585</v>
      </c>
      <c r="AB101" s="79"/>
      <c r="AC101" s="79" t="b">
        <v>0</v>
      </c>
      <c r="AD101" s="79">
        <v>0</v>
      </c>
      <c r="AE101" s="85" t="s">
        <v>607</v>
      </c>
      <c r="AF101" s="79" t="b">
        <v>0</v>
      </c>
      <c r="AG101" s="79" t="s">
        <v>616</v>
      </c>
      <c r="AH101" s="79"/>
      <c r="AI101" s="85" t="s">
        <v>607</v>
      </c>
      <c r="AJ101" s="79" t="b">
        <v>0</v>
      </c>
      <c r="AK101" s="79">
        <v>0</v>
      </c>
      <c r="AL101" s="85" t="s">
        <v>607</v>
      </c>
      <c r="AM101" s="79" t="s">
        <v>620</v>
      </c>
      <c r="AN101" s="79" t="b">
        <v>1</v>
      </c>
      <c r="AO101" s="85" t="s">
        <v>585</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1</v>
      </c>
      <c r="BC101" s="78" t="str">
        <f>REPLACE(INDEX(GroupVertices[Group],MATCH(Edges[[#This Row],[Vertex 2]],GroupVertices[Vertex],0)),1,1,"")</f>
        <v>6</v>
      </c>
      <c r="BD101" s="48">
        <v>0</v>
      </c>
      <c r="BE101" s="49">
        <v>0</v>
      </c>
      <c r="BF101" s="48">
        <v>0</v>
      </c>
      <c r="BG101" s="49">
        <v>0</v>
      </c>
      <c r="BH101" s="48">
        <v>0</v>
      </c>
      <c r="BI101" s="49">
        <v>0</v>
      </c>
      <c r="BJ101" s="48">
        <v>19</v>
      </c>
      <c r="BK101" s="49">
        <v>100</v>
      </c>
      <c r="BL101" s="48">
        <v>19</v>
      </c>
    </row>
    <row r="102" spans="1:64" ht="15">
      <c r="A102" s="64" t="s">
        <v>220</v>
      </c>
      <c r="B102" s="64" t="s">
        <v>223</v>
      </c>
      <c r="C102" s="65" t="s">
        <v>1531</v>
      </c>
      <c r="D102" s="66">
        <v>10</v>
      </c>
      <c r="E102" s="67" t="s">
        <v>136</v>
      </c>
      <c r="F102" s="68">
        <v>9.25</v>
      </c>
      <c r="G102" s="65"/>
      <c r="H102" s="69"/>
      <c r="I102" s="70"/>
      <c r="J102" s="70"/>
      <c r="K102" s="34" t="s">
        <v>66</v>
      </c>
      <c r="L102" s="77">
        <v>102</v>
      </c>
      <c r="M102" s="77"/>
      <c r="N102" s="72"/>
      <c r="O102" s="79" t="s">
        <v>265</v>
      </c>
      <c r="P102" s="81">
        <v>43539.924212962964</v>
      </c>
      <c r="Q102" s="79" t="s">
        <v>282</v>
      </c>
      <c r="R102" s="79"/>
      <c r="S102" s="79"/>
      <c r="T102" s="79" t="s">
        <v>386</v>
      </c>
      <c r="U102" s="82" t="s">
        <v>404</v>
      </c>
      <c r="V102" s="82" t="s">
        <v>404</v>
      </c>
      <c r="W102" s="81">
        <v>43539.924212962964</v>
      </c>
      <c r="X102" s="82" t="s">
        <v>462</v>
      </c>
      <c r="Y102" s="79"/>
      <c r="Z102" s="79"/>
      <c r="AA102" s="85" t="s">
        <v>542</v>
      </c>
      <c r="AB102" s="79"/>
      <c r="AC102" s="79" t="b">
        <v>0</v>
      </c>
      <c r="AD102" s="79">
        <v>1</v>
      </c>
      <c r="AE102" s="85" t="s">
        <v>607</v>
      </c>
      <c r="AF102" s="79" t="b">
        <v>0</v>
      </c>
      <c r="AG102" s="79" t="s">
        <v>616</v>
      </c>
      <c r="AH102" s="79"/>
      <c r="AI102" s="85" t="s">
        <v>607</v>
      </c>
      <c r="AJ102" s="79" t="b">
        <v>0</v>
      </c>
      <c r="AK102" s="79">
        <v>0</v>
      </c>
      <c r="AL102" s="85" t="s">
        <v>607</v>
      </c>
      <c r="AM102" s="79" t="s">
        <v>620</v>
      </c>
      <c r="AN102" s="79" t="b">
        <v>0</v>
      </c>
      <c r="AO102" s="85" t="s">
        <v>542</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1</v>
      </c>
      <c r="BC102" s="78" t="str">
        <f>REPLACE(INDEX(GroupVertices[Group],MATCH(Edges[[#This Row],[Vertex 2]],GroupVertices[Vertex],0)),1,1,"")</f>
        <v>6</v>
      </c>
      <c r="BD102" s="48">
        <v>0</v>
      </c>
      <c r="BE102" s="49">
        <v>0</v>
      </c>
      <c r="BF102" s="48">
        <v>0</v>
      </c>
      <c r="BG102" s="49">
        <v>0</v>
      </c>
      <c r="BH102" s="48">
        <v>0</v>
      </c>
      <c r="BI102" s="49">
        <v>0</v>
      </c>
      <c r="BJ102" s="48">
        <v>30</v>
      </c>
      <c r="BK102" s="49">
        <v>100</v>
      </c>
      <c r="BL102" s="48">
        <v>30</v>
      </c>
    </row>
    <row r="103" spans="1:64" ht="15">
      <c r="A103" s="64" t="s">
        <v>220</v>
      </c>
      <c r="B103" s="64" t="s">
        <v>223</v>
      </c>
      <c r="C103" s="65" t="s">
        <v>1531</v>
      </c>
      <c r="D103" s="66">
        <v>10</v>
      </c>
      <c r="E103" s="67" t="s">
        <v>136</v>
      </c>
      <c r="F103" s="68">
        <v>9.25</v>
      </c>
      <c r="G103" s="65"/>
      <c r="H103" s="69"/>
      <c r="I103" s="70"/>
      <c r="J103" s="70"/>
      <c r="K103" s="34" t="s">
        <v>66</v>
      </c>
      <c r="L103" s="77">
        <v>103</v>
      </c>
      <c r="M103" s="77"/>
      <c r="N103" s="72"/>
      <c r="O103" s="79" t="s">
        <v>265</v>
      </c>
      <c r="P103" s="81">
        <v>43540.32714120371</v>
      </c>
      <c r="Q103" s="79" t="s">
        <v>324</v>
      </c>
      <c r="R103" s="82" t="s">
        <v>363</v>
      </c>
      <c r="S103" s="79" t="s">
        <v>377</v>
      </c>
      <c r="T103" s="79" t="s">
        <v>386</v>
      </c>
      <c r="U103" s="79"/>
      <c r="V103" s="82" t="s">
        <v>432</v>
      </c>
      <c r="W103" s="81">
        <v>43540.32714120371</v>
      </c>
      <c r="X103" s="82" t="s">
        <v>506</v>
      </c>
      <c r="Y103" s="79"/>
      <c r="Z103" s="79"/>
      <c r="AA103" s="85" t="s">
        <v>586</v>
      </c>
      <c r="AB103" s="79"/>
      <c r="AC103" s="79" t="b">
        <v>0</v>
      </c>
      <c r="AD103" s="79">
        <v>0</v>
      </c>
      <c r="AE103" s="85" t="s">
        <v>607</v>
      </c>
      <c r="AF103" s="79" t="b">
        <v>0</v>
      </c>
      <c r="AG103" s="79" t="s">
        <v>616</v>
      </c>
      <c r="AH103" s="79"/>
      <c r="AI103" s="85" t="s">
        <v>607</v>
      </c>
      <c r="AJ103" s="79" t="b">
        <v>0</v>
      </c>
      <c r="AK103" s="79">
        <v>0</v>
      </c>
      <c r="AL103" s="85" t="s">
        <v>607</v>
      </c>
      <c r="AM103" s="79" t="s">
        <v>620</v>
      </c>
      <c r="AN103" s="79" t="b">
        <v>1</v>
      </c>
      <c r="AO103" s="85" t="s">
        <v>586</v>
      </c>
      <c r="AP103" s="79" t="s">
        <v>176</v>
      </c>
      <c r="AQ103" s="79">
        <v>0</v>
      </c>
      <c r="AR103" s="79">
        <v>0</v>
      </c>
      <c r="AS103" s="79" t="s">
        <v>629</v>
      </c>
      <c r="AT103" s="79" t="s">
        <v>631</v>
      </c>
      <c r="AU103" s="79" t="s">
        <v>632</v>
      </c>
      <c r="AV103" s="79" t="s">
        <v>634</v>
      </c>
      <c r="AW103" s="79" t="s">
        <v>636</v>
      </c>
      <c r="AX103" s="79" t="s">
        <v>638</v>
      </c>
      <c r="AY103" s="79" t="s">
        <v>639</v>
      </c>
      <c r="AZ103" s="82" t="s">
        <v>641</v>
      </c>
      <c r="BA103">
        <v>8</v>
      </c>
      <c r="BB103" s="78" t="str">
        <f>REPLACE(INDEX(GroupVertices[Group],MATCH(Edges[[#This Row],[Vertex 1]],GroupVertices[Vertex],0)),1,1,"")</f>
        <v>1</v>
      </c>
      <c r="BC103" s="78" t="str">
        <f>REPLACE(INDEX(GroupVertices[Group],MATCH(Edges[[#This Row],[Vertex 2]],GroupVertices[Vertex],0)),1,1,"")</f>
        <v>6</v>
      </c>
      <c r="BD103" s="48">
        <v>0</v>
      </c>
      <c r="BE103" s="49">
        <v>0</v>
      </c>
      <c r="BF103" s="48">
        <v>0</v>
      </c>
      <c r="BG103" s="49">
        <v>0</v>
      </c>
      <c r="BH103" s="48">
        <v>0</v>
      </c>
      <c r="BI103" s="49">
        <v>0</v>
      </c>
      <c r="BJ103" s="48">
        <v>19</v>
      </c>
      <c r="BK103" s="49">
        <v>100</v>
      </c>
      <c r="BL103" s="48">
        <v>19</v>
      </c>
    </row>
    <row r="104" spans="1:64" ht="15">
      <c r="A104" s="64" t="s">
        <v>223</v>
      </c>
      <c r="B104" s="64" t="s">
        <v>223</v>
      </c>
      <c r="C104" s="65" t="s">
        <v>1526</v>
      </c>
      <c r="D104" s="66">
        <v>3</v>
      </c>
      <c r="E104" s="67" t="s">
        <v>132</v>
      </c>
      <c r="F104" s="68">
        <v>32</v>
      </c>
      <c r="G104" s="65"/>
      <c r="H104" s="69"/>
      <c r="I104" s="70"/>
      <c r="J104" s="70"/>
      <c r="K104" s="34" t="s">
        <v>65</v>
      </c>
      <c r="L104" s="77">
        <v>104</v>
      </c>
      <c r="M104" s="77"/>
      <c r="N104" s="72"/>
      <c r="O104" s="79" t="s">
        <v>176</v>
      </c>
      <c r="P104" s="81">
        <v>43493.76453703704</v>
      </c>
      <c r="Q104" s="79" t="s">
        <v>325</v>
      </c>
      <c r="R104" s="82" t="s">
        <v>364</v>
      </c>
      <c r="S104" s="79" t="s">
        <v>377</v>
      </c>
      <c r="T104" s="79"/>
      <c r="U104" s="79"/>
      <c r="V104" s="82" t="s">
        <v>434</v>
      </c>
      <c r="W104" s="81">
        <v>43493.76453703704</v>
      </c>
      <c r="X104" s="82" t="s">
        <v>507</v>
      </c>
      <c r="Y104" s="79"/>
      <c r="Z104" s="79"/>
      <c r="AA104" s="85" t="s">
        <v>587</v>
      </c>
      <c r="AB104" s="79"/>
      <c r="AC104" s="79" t="b">
        <v>0</v>
      </c>
      <c r="AD104" s="79">
        <v>3</v>
      </c>
      <c r="AE104" s="85" t="s">
        <v>607</v>
      </c>
      <c r="AF104" s="79" t="b">
        <v>1</v>
      </c>
      <c r="AG104" s="79" t="s">
        <v>614</v>
      </c>
      <c r="AH104" s="79"/>
      <c r="AI104" s="85" t="s">
        <v>596</v>
      </c>
      <c r="AJ104" s="79" t="b">
        <v>0</v>
      </c>
      <c r="AK104" s="79">
        <v>0</v>
      </c>
      <c r="AL104" s="85" t="s">
        <v>607</v>
      </c>
      <c r="AM104" s="79" t="s">
        <v>623</v>
      </c>
      <c r="AN104" s="79" t="b">
        <v>0</v>
      </c>
      <c r="AO104" s="85" t="s">
        <v>587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v>1</v>
      </c>
      <c r="BE104" s="49">
        <v>10</v>
      </c>
      <c r="BF104" s="48">
        <v>0</v>
      </c>
      <c r="BG104" s="49">
        <v>0</v>
      </c>
      <c r="BH104" s="48">
        <v>0</v>
      </c>
      <c r="BI104" s="49">
        <v>0</v>
      </c>
      <c r="BJ104" s="48">
        <v>9</v>
      </c>
      <c r="BK104" s="49">
        <v>90</v>
      </c>
      <c r="BL104" s="48">
        <v>10</v>
      </c>
    </row>
    <row r="105" spans="1:64" ht="15">
      <c r="A105" s="64" t="s">
        <v>223</v>
      </c>
      <c r="B105" s="64" t="s">
        <v>220</v>
      </c>
      <c r="C105" s="65" t="s">
        <v>1526</v>
      </c>
      <c r="D105" s="66">
        <v>3</v>
      </c>
      <c r="E105" s="67" t="s">
        <v>132</v>
      </c>
      <c r="F105" s="68">
        <v>32</v>
      </c>
      <c r="G105" s="65"/>
      <c r="H105" s="69"/>
      <c r="I105" s="70"/>
      <c r="J105" s="70"/>
      <c r="K105" s="34" t="s">
        <v>66</v>
      </c>
      <c r="L105" s="77">
        <v>105</v>
      </c>
      <c r="M105" s="77"/>
      <c r="N105" s="72"/>
      <c r="O105" s="79" t="s">
        <v>265</v>
      </c>
      <c r="P105" s="81">
        <v>43532.309849537036</v>
      </c>
      <c r="Q105" s="79" t="s">
        <v>284</v>
      </c>
      <c r="R105" s="79"/>
      <c r="S105" s="79"/>
      <c r="T105" s="79" t="s">
        <v>386</v>
      </c>
      <c r="U105" s="82" t="s">
        <v>405</v>
      </c>
      <c r="V105" s="82" t="s">
        <v>405</v>
      </c>
      <c r="W105" s="81">
        <v>43532.309849537036</v>
      </c>
      <c r="X105" s="82" t="s">
        <v>464</v>
      </c>
      <c r="Y105" s="79"/>
      <c r="Z105" s="79"/>
      <c r="AA105" s="85" t="s">
        <v>544</v>
      </c>
      <c r="AB105" s="79"/>
      <c r="AC105" s="79" t="b">
        <v>0</v>
      </c>
      <c r="AD105" s="79">
        <v>2</v>
      </c>
      <c r="AE105" s="85" t="s">
        <v>607</v>
      </c>
      <c r="AF105" s="79" t="b">
        <v>0</v>
      </c>
      <c r="AG105" s="79" t="s">
        <v>616</v>
      </c>
      <c r="AH105" s="79"/>
      <c r="AI105" s="85" t="s">
        <v>607</v>
      </c>
      <c r="AJ105" s="79" t="b">
        <v>0</v>
      </c>
      <c r="AK105" s="79">
        <v>0</v>
      </c>
      <c r="AL105" s="85" t="s">
        <v>607</v>
      </c>
      <c r="AM105" s="79" t="s">
        <v>623</v>
      </c>
      <c r="AN105" s="79" t="b">
        <v>0</v>
      </c>
      <c r="AO105" s="85" t="s">
        <v>544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1</v>
      </c>
      <c r="BD105" s="48">
        <v>0</v>
      </c>
      <c r="BE105" s="49">
        <v>0</v>
      </c>
      <c r="BF105" s="48">
        <v>0</v>
      </c>
      <c r="BG105" s="49">
        <v>0</v>
      </c>
      <c r="BH105" s="48">
        <v>0</v>
      </c>
      <c r="BI105" s="49">
        <v>0</v>
      </c>
      <c r="BJ105" s="48">
        <v>30</v>
      </c>
      <c r="BK105" s="49">
        <v>100</v>
      </c>
      <c r="BL105" s="48">
        <v>30</v>
      </c>
    </row>
    <row r="106" spans="1:64" ht="15">
      <c r="A106" s="64" t="s">
        <v>223</v>
      </c>
      <c r="B106" s="64" t="s">
        <v>220</v>
      </c>
      <c r="C106" s="65" t="s">
        <v>1526</v>
      </c>
      <c r="D106" s="66">
        <v>3</v>
      </c>
      <c r="E106" s="67" t="s">
        <v>132</v>
      </c>
      <c r="F106" s="68">
        <v>32</v>
      </c>
      <c r="G106" s="65"/>
      <c r="H106" s="69"/>
      <c r="I106" s="70"/>
      <c r="J106" s="70"/>
      <c r="K106" s="34" t="s">
        <v>66</v>
      </c>
      <c r="L106" s="77">
        <v>106</v>
      </c>
      <c r="M106" s="77"/>
      <c r="N106" s="72"/>
      <c r="O106" s="79" t="s">
        <v>264</v>
      </c>
      <c r="P106" s="81">
        <v>43540.386516203704</v>
      </c>
      <c r="Q106" s="79" t="s">
        <v>285</v>
      </c>
      <c r="R106" s="79"/>
      <c r="S106" s="79"/>
      <c r="T106" s="79"/>
      <c r="U106" s="79"/>
      <c r="V106" s="82" t="s">
        <v>434</v>
      </c>
      <c r="W106" s="81">
        <v>43540.386516203704</v>
      </c>
      <c r="X106" s="82" t="s">
        <v>465</v>
      </c>
      <c r="Y106" s="79"/>
      <c r="Z106" s="79"/>
      <c r="AA106" s="85" t="s">
        <v>545</v>
      </c>
      <c r="AB106" s="85" t="s">
        <v>586</v>
      </c>
      <c r="AC106" s="79" t="b">
        <v>0</v>
      </c>
      <c r="AD106" s="79">
        <v>0</v>
      </c>
      <c r="AE106" s="85" t="s">
        <v>606</v>
      </c>
      <c r="AF106" s="79" t="b">
        <v>0</v>
      </c>
      <c r="AG106" s="79" t="s">
        <v>614</v>
      </c>
      <c r="AH106" s="79"/>
      <c r="AI106" s="85" t="s">
        <v>607</v>
      </c>
      <c r="AJ106" s="79" t="b">
        <v>0</v>
      </c>
      <c r="AK106" s="79">
        <v>0</v>
      </c>
      <c r="AL106" s="85" t="s">
        <v>607</v>
      </c>
      <c r="AM106" s="79" t="s">
        <v>623</v>
      </c>
      <c r="AN106" s="79" t="b">
        <v>0</v>
      </c>
      <c r="AO106" s="85" t="s">
        <v>586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1</v>
      </c>
      <c r="BD106" s="48"/>
      <c r="BE106" s="49"/>
      <c r="BF106" s="48"/>
      <c r="BG106" s="49"/>
      <c r="BH106" s="48"/>
      <c r="BI106" s="49"/>
      <c r="BJ106" s="48"/>
      <c r="BK106" s="49"/>
      <c r="BL106" s="48"/>
    </row>
    <row r="107" spans="1:64" ht="15">
      <c r="A107" s="64" t="s">
        <v>231</v>
      </c>
      <c r="B107" s="64" t="s">
        <v>223</v>
      </c>
      <c r="C107" s="65" t="s">
        <v>1530</v>
      </c>
      <c r="D107" s="66">
        <v>4.4</v>
      </c>
      <c r="E107" s="67" t="s">
        <v>136</v>
      </c>
      <c r="F107" s="68">
        <v>28.75</v>
      </c>
      <c r="G107" s="65"/>
      <c r="H107" s="69"/>
      <c r="I107" s="70"/>
      <c r="J107" s="70"/>
      <c r="K107" s="34" t="s">
        <v>65</v>
      </c>
      <c r="L107" s="77">
        <v>107</v>
      </c>
      <c r="M107" s="77"/>
      <c r="N107" s="72"/>
      <c r="O107" s="79" t="s">
        <v>265</v>
      </c>
      <c r="P107" s="81">
        <v>43536.85293981482</v>
      </c>
      <c r="Q107" s="79" t="s">
        <v>326</v>
      </c>
      <c r="R107" s="79"/>
      <c r="S107" s="79"/>
      <c r="T107" s="79"/>
      <c r="U107" s="79"/>
      <c r="V107" s="82" t="s">
        <v>442</v>
      </c>
      <c r="W107" s="81">
        <v>43536.85293981482</v>
      </c>
      <c r="X107" s="82" t="s">
        <v>508</v>
      </c>
      <c r="Y107" s="79"/>
      <c r="Z107" s="79"/>
      <c r="AA107" s="85" t="s">
        <v>588</v>
      </c>
      <c r="AB107" s="85" t="s">
        <v>582</v>
      </c>
      <c r="AC107" s="79" t="b">
        <v>0</v>
      </c>
      <c r="AD107" s="79">
        <v>1</v>
      </c>
      <c r="AE107" s="85" t="s">
        <v>606</v>
      </c>
      <c r="AF107" s="79" t="b">
        <v>0</v>
      </c>
      <c r="AG107" s="79" t="s">
        <v>616</v>
      </c>
      <c r="AH107" s="79"/>
      <c r="AI107" s="85" t="s">
        <v>607</v>
      </c>
      <c r="AJ107" s="79" t="b">
        <v>0</v>
      </c>
      <c r="AK107" s="79">
        <v>0</v>
      </c>
      <c r="AL107" s="85" t="s">
        <v>607</v>
      </c>
      <c r="AM107" s="79" t="s">
        <v>620</v>
      </c>
      <c r="AN107" s="79" t="b">
        <v>0</v>
      </c>
      <c r="AO107" s="85" t="s">
        <v>582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6</v>
      </c>
      <c r="BD107" s="48">
        <v>0</v>
      </c>
      <c r="BE107" s="49">
        <v>0</v>
      </c>
      <c r="BF107" s="48">
        <v>0</v>
      </c>
      <c r="BG107" s="49">
        <v>0</v>
      </c>
      <c r="BH107" s="48">
        <v>0</v>
      </c>
      <c r="BI107" s="49">
        <v>0</v>
      </c>
      <c r="BJ107" s="48">
        <v>10</v>
      </c>
      <c r="BK107" s="49">
        <v>100</v>
      </c>
      <c r="BL107" s="48">
        <v>10</v>
      </c>
    </row>
    <row r="108" spans="1:64" ht="15">
      <c r="A108" s="64" t="s">
        <v>231</v>
      </c>
      <c r="B108" s="64" t="s">
        <v>223</v>
      </c>
      <c r="C108" s="65" t="s">
        <v>1530</v>
      </c>
      <c r="D108" s="66">
        <v>4.4</v>
      </c>
      <c r="E108" s="67" t="s">
        <v>136</v>
      </c>
      <c r="F108" s="68">
        <v>28.75</v>
      </c>
      <c r="G108" s="65"/>
      <c r="H108" s="69"/>
      <c r="I108" s="70"/>
      <c r="J108" s="70"/>
      <c r="K108" s="34" t="s">
        <v>65</v>
      </c>
      <c r="L108" s="77">
        <v>108</v>
      </c>
      <c r="M108" s="77"/>
      <c r="N108" s="72"/>
      <c r="O108" s="79" t="s">
        <v>265</v>
      </c>
      <c r="P108" s="81">
        <v>43537.29488425926</v>
      </c>
      <c r="Q108" s="79" t="s">
        <v>327</v>
      </c>
      <c r="R108" s="79"/>
      <c r="S108" s="79"/>
      <c r="T108" s="79"/>
      <c r="U108" s="79"/>
      <c r="V108" s="82" t="s">
        <v>442</v>
      </c>
      <c r="W108" s="81">
        <v>43537.29488425926</v>
      </c>
      <c r="X108" s="82" t="s">
        <v>509</v>
      </c>
      <c r="Y108" s="79"/>
      <c r="Z108" s="79"/>
      <c r="AA108" s="85" t="s">
        <v>589</v>
      </c>
      <c r="AB108" s="85" t="s">
        <v>583</v>
      </c>
      <c r="AC108" s="79" t="b">
        <v>0</v>
      </c>
      <c r="AD108" s="79">
        <v>0</v>
      </c>
      <c r="AE108" s="85" t="s">
        <v>606</v>
      </c>
      <c r="AF108" s="79" t="b">
        <v>0</v>
      </c>
      <c r="AG108" s="79" t="s">
        <v>614</v>
      </c>
      <c r="AH108" s="79"/>
      <c r="AI108" s="85" t="s">
        <v>607</v>
      </c>
      <c r="AJ108" s="79" t="b">
        <v>0</v>
      </c>
      <c r="AK108" s="79">
        <v>0</v>
      </c>
      <c r="AL108" s="85" t="s">
        <v>607</v>
      </c>
      <c r="AM108" s="79" t="s">
        <v>621</v>
      </c>
      <c r="AN108" s="79" t="b">
        <v>0</v>
      </c>
      <c r="AO108" s="85" t="s">
        <v>583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6</v>
      </c>
      <c r="BD108" s="48">
        <v>1</v>
      </c>
      <c r="BE108" s="49">
        <v>14.285714285714286</v>
      </c>
      <c r="BF108" s="48">
        <v>0</v>
      </c>
      <c r="BG108" s="49">
        <v>0</v>
      </c>
      <c r="BH108" s="48">
        <v>0</v>
      </c>
      <c r="BI108" s="49">
        <v>0</v>
      </c>
      <c r="BJ108" s="48">
        <v>6</v>
      </c>
      <c r="BK108" s="49">
        <v>85.71428571428571</v>
      </c>
      <c r="BL108" s="48">
        <v>7</v>
      </c>
    </row>
    <row r="109" spans="1:64" ht="15">
      <c r="A109" s="64" t="s">
        <v>231</v>
      </c>
      <c r="B109" s="64" t="s">
        <v>237</v>
      </c>
      <c r="C109" s="65" t="s">
        <v>1526</v>
      </c>
      <c r="D109" s="66">
        <v>3</v>
      </c>
      <c r="E109" s="67" t="s">
        <v>132</v>
      </c>
      <c r="F109" s="68">
        <v>32</v>
      </c>
      <c r="G109" s="65"/>
      <c r="H109" s="69"/>
      <c r="I109" s="70"/>
      <c r="J109" s="70"/>
      <c r="K109" s="34" t="s">
        <v>65</v>
      </c>
      <c r="L109" s="77">
        <v>109</v>
      </c>
      <c r="M109" s="77"/>
      <c r="N109" s="72"/>
      <c r="O109" s="79" t="s">
        <v>265</v>
      </c>
      <c r="P109" s="81">
        <v>43538.35486111111</v>
      </c>
      <c r="Q109" s="79" t="s">
        <v>328</v>
      </c>
      <c r="R109" s="79"/>
      <c r="S109" s="79"/>
      <c r="T109" s="79" t="s">
        <v>386</v>
      </c>
      <c r="U109" s="82" t="s">
        <v>421</v>
      </c>
      <c r="V109" s="82" t="s">
        <v>421</v>
      </c>
      <c r="W109" s="81">
        <v>43538.35486111111</v>
      </c>
      <c r="X109" s="82" t="s">
        <v>510</v>
      </c>
      <c r="Y109" s="79"/>
      <c r="Z109" s="79"/>
      <c r="AA109" s="85" t="s">
        <v>590</v>
      </c>
      <c r="AB109" s="79"/>
      <c r="AC109" s="79" t="b">
        <v>0</v>
      </c>
      <c r="AD109" s="79">
        <v>1</v>
      </c>
      <c r="AE109" s="85" t="s">
        <v>607</v>
      </c>
      <c r="AF109" s="79" t="b">
        <v>0</v>
      </c>
      <c r="AG109" s="79" t="s">
        <v>616</v>
      </c>
      <c r="AH109" s="79"/>
      <c r="AI109" s="85" t="s">
        <v>607</v>
      </c>
      <c r="AJ109" s="79" t="b">
        <v>0</v>
      </c>
      <c r="AK109" s="79">
        <v>0</v>
      </c>
      <c r="AL109" s="85" t="s">
        <v>607</v>
      </c>
      <c r="AM109" s="79" t="s">
        <v>620</v>
      </c>
      <c r="AN109" s="79" t="b">
        <v>0</v>
      </c>
      <c r="AO109" s="85" t="s">
        <v>590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232</v>
      </c>
      <c r="B110" s="64" t="s">
        <v>220</v>
      </c>
      <c r="C110" s="65" t="s">
        <v>1526</v>
      </c>
      <c r="D110" s="66">
        <v>3</v>
      </c>
      <c r="E110" s="67" t="s">
        <v>132</v>
      </c>
      <c r="F110" s="68">
        <v>32</v>
      </c>
      <c r="G110" s="65"/>
      <c r="H110" s="69"/>
      <c r="I110" s="70"/>
      <c r="J110" s="70"/>
      <c r="K110" s="34" t="s">
        <v>65</v>
      </c>
      <c r="L110" s="77">
        <v>110</v>
      </c>
      <c r="M110" s="77"/>
      <c r="N110" s="72"/>
      <c r="O110" s="79" t="s">
        <v>265</v>
      </c>
      <c r="P110" s="81">
        <v>43541.40762731482</v>
      </c>
      <c r="Q110" s="79" t="s">
        <v>329</v>
      </c>
      <c r="R110" s="79"/>
      <c r="S110" s="79"/>
      <c r="T110" s="79" t="s">
        <v>386</v>
      </c>
      <c r="U110" s="79"/>
      <c r="V110" s="82" t="s">
        <v>443</v>
      </c>
      <c r="W110" s="81">
        <v>43541.40762731482</v>
      </c>
      <c r="X110" s="82" t="s">
        <v>511</v>
      </c>
      <c r="Y110" s="79"/>
      <c r="Z110" s="79"/>
      <c r="AA110" s="85" t="s">
        <v>591</v>
      </c>
      <c r="AB110" s="79"/>
      <c r="AC110" s="79" t="b">
        <v>0</v>
      </c>
      <c r="AD110" s="79">
        <v>0</v>
      </c>
      <c r="AE110" s="85" t="s">
        <v>607</v>
      </c>
      <c r="AF110" s="79" t="b">
        <v>0</v>
      </c>
      <c r="AG110" s="79" t="s">
        <v>616</v>
      </c>
      <c r="AH110" s="79"/>
      <c r="AI110" s="85" t="s">
        <v>607</v>
      </c>
      <c r="AJ110" s="79" t="b">
        <v>0</v>
      </c>
      <c r="AK110" s="79">
        <v>1</v>
      </c>
      <c r="AL110" s="85" t="s">
        <v>592</v>
      </c>
      <c r="AM110" s="79" t="s">
        <v>624</v>
      </c>
      <c r="AN110" s="79" t="b">
        <v>0</v>
      </c>
      <c r="AO110" s="85" t="s">
        <v>592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1</v>
      </c>
      <c r="BD110" s="48"/>
      <c r="BE110" s="49"/>
      <c r="BF110" s="48"/>
      <c r="BG110" s="49"/>
      <c r="BH110" s="48"/>
      <c r="BI110" s="49"/>
      <c r="BJ110" s="48"/>
      <c r="BK110" s="49"/>
      <c r="BL110" s="48"/>
    </row>
    <row r="111" spans="1:64" ht="15">
      <c r="A111" s="64" t="s">
        <v>232</v>
      </c>
      <c r="B111" s="64" t="s">
        <v>231</v>
      </c>
      <c r="C111" s="65" t="s">
        <v>1526</v>
      </c>
      <c r="D111" s="66">
        <v>3</v>
      </c>
      <c r="E111" s="67" t="s">
        <v>132</v>
      </c>
      <c r="F111" s="68">
        <v>32</v>
      </c>
      <c r="G111" s="65"/>
      <c r="H111" s="69"/>
      <c r="I111" s="70"/>
      <c r="J111" s="70"/>
      <c r="K111" s="34" t="s">
        <v>66</v>
      </c>
      <c r="L111" s="77">
        <v>111</v>
      </c>
      <c r="M111" s="77"/>
      <c r="N111" s="72"/>
      <c r="O111" s="79" t="s">
        <v>265</v>
      </c>
      <c r="P111" s="81">
        <v>43541.40762731482</v>
      </c>
      <c r="Q111" s="79" t="s">
        <v>329</v>
      </c>
      <c r="R111" s="79"/>
      <c r="S111" s="79"/>
      <c r="T111" s="79" t="s">
        <v>386</v>
      </c>
      <c r="U111" s="79"/>
      <c r="V111" s="82" t="s">
        <v>443</v>
      </c>
      <c r="W111" s="81">
        <v>43541.40762731482</v>
      </c>
      <c r="X111" s="82" t="s">
        <v>511</v>
      </c>
      <c r="Y111" s="79"/>
      <c r="Z111" s="79"/>
      <c r="AA111" s="85" t="s">
        <v>591</v>
      </c>
      <c r="AB111" s="79"/>
      <c r="AC111" s="79" t="b">
        <v>0</v>
      </c>
      <c r="AD111" s="79">
        <v>0</v>
      </c>
      <c r="AE111" s="85" t="s">
        <v>607</v>
      </c>
      <c r="AF111" s="79" t="b">
        <v>0</v>
      </c>
      <c r="AG111" s="79" t="s">
        <v>616</v>
      </c>
      <c r="AH111" s="79"/>
      <c r="AI111" s="85" t="s">
        <v>607</v>
      </c>
      <c r="AJ111" s="79" t="b">
        <v>0</v>
      </c>
      <c r="AK111" s="79">
        <v>1</v>
      </c>
      <c r="AL111" s="85" t="s">
        <v>592</v>
      </c>
      <c r="AM111" s="79" t="s">
        <v>624</v>
      </c>
      <c r="AN111" s="79" t="b">
        <v>0</v>
      </c>
      <c r="AO111" s="85" t="s">
        <v>592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22</v>
      </c>
      <c r="BK111" s="49">
        <v>100</v>
      </c>
      <c r="BL111" s="48">
        <v>22</v>
      </c>
    </row>
    <row r="112" spans="1:64" ht="15">
      <c r="A112" s="64" t="s">
        <v>231</v>
      </c>
      <c r="B112" s="64" t="s">
        <v>232</v>
      </c>
      <c r="C112" s="65" t="s">
        <v>1526</v>
      </c>
      <c r="D112" s="66">
        <v>3</v>
      </c>
      <c r="E112" s="67" t="s">
        <v>132</v>
      </c>
      <c r="F112" s="68">
        <v>32</v>
      </c>
      <c r="G112" s="65"/>
      <c r="H112" s="69"/>
      <c r="I112" s="70"/>
      <c r="J112" s="70"/>
      <c r="K112" s="34" t="s">
        <v>66</v>
      </c>
      <c r="L112" s="77">
        <v>112</v>
      </c>
      <c r="M112" s="77"/>
      <c r="N112" s="72"/>
      <c r="O112" s="79" t="s">
        <v>265</v>
      </c>
      <c r="P112" s="81">
        <v>43541.35690972222</v>
      </c>
      <c r="Q112" s="79" t="s">
        <v>330</v>
      </c>
      <c r="R112" s="79"/>
      <c r="S112" s="79"/>
      <c r="T112" s="79" t="s">
        <v>386</v>
      </c>
      <c r="U112" s="82" t="s">
        <v>422</v>
      </c>
      <c r="V112" s="82" t="s">
        <v>422</v>
      </c>
      <c r="W112" s="81">
        <v>43541.35690972222</v>
      </c>
      <c r="X112" s="82" t="s">
        <v>512</v>
      </c>
      <c r="Y112" s="79"/>
      <c r="Z112" s="79"/>
      <c r="AA112" s="85" t="s">
        <v>592</v>
      </c>
      <c r="AB112" s="79"/>
      <c r="AC112" s="79" t="b">
        <v>0</v>
      </c>
      <c r="AD112" s="79">
        <v>5</v>
      </c>
      <c r="AE112" s="85" t="s">
        <v>607</v>
      </c>
      <c r="AF112" s="79" t="b">
        <v>0</v>
      </c>
      <c r="AG112" s="79" t="s">
        <v>616</v>
      </c>
      <c r="AH112" s="79"/>
      <c r="AI112" s="85" t="s">
        <v>607</v>
      </c>
      <c r="AJ112" s="79" t="b">
        <v>0</v>
      </c>
      <c r="AK112" s="79">
        <v>1</v>
      </c>
      <c r="AL112" s="85" t="s">
        <v>607</v>
      </c>
      <c r="AM112" s="79" t="s">
        <v>620</v>
      </c>
      <c r="AN112" s="79" t="b">
        <v>0</v>
      </c>
      <c r="AO112" s="85" t="s">
        <v>592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30</v>
      </c>
      <c r="BK112" s="49">
        <v>100</v>
      </c>
      <c r="BL112" s="48">
        <v>30</v>
      </c>
    </row>
    <row r="113" spans="1:64" ht="15">
      <c r="A113" s="64" t="s">
        <v>231</v>
      </c>
      <c r="B113" s="64" t="s">
        <v>262</v>
      </c>
      <c r="C113" s="65" t="s">
        <v>1526</v>
      </c>
      <c r="D113" s="66">
        <v>3</v>
      </c>
      <c r="E113" s="67" t="s">
        <v>132</v>
      </c>
      <c r="F113" s="68">
        <v>32</v>
      </c>
      <c r="G113" s="65"/>
      <c r="H113" s="69"/>
      <c r="I113" s="70"/>
      <c r="J113" s="70"/>
      <c r="K113" s="34" t="s">
        <v>65</v>
      </c>
      <c r="L113" s="77">
        <v>113</v>
      </c>
      <c r="M113" s="77"/>
      <c r="N113" s="72"/>
      <c r="O113" s="79" t="s">
        <v>265</v>
      </c>
      <c r="P113" s="81">
        <v>43543.292650462965</v>
      </c>
      <c r="Q113" s="79" t="s">
        <v>331</v>
      </c>
      <c r="R113" s="79"/>
      <c r="S113" s="79"/>
      <c r="T113" s="79" t="s">
        <v>386</v>
      </c>
      <c r="U113" s="82" t="s">
        <v>423</v>
      </c>
      <c r="V113" s="82" t="s">
        <v>423</v>
      </c>
      <c r="W113" s="81">
        <v>43543.292650462965</v>
      </c>
      <c r="X113" s="82" t="s">
        <v>513</v>
      </c>
      <c r="Y113" s="79"/>
      <c r="Z113" s="79"/>
      <c r="AA113" s="85" t="s">
        <v>593</v>
      </c>
      <c r="AB113" s="79"/>
      <c r="AC113" s="79" t="b">
        <v>0</v>
      </c>
      <c r="AD113" s="79">
        <v>2</v>
      </c>
      <c r="AE113" s="85" t="s">
        <v>607</v>
      </c>
      <c r="AF113" s="79" t="b">
        <v>0</v>
      </c>
      <c r="AG113" s="79" t="s">
        <v>616</v>
      </c>
      <c r="AH113" s="79"/>
      <c r="AI113" s="85" t="s">
        <v>607</v>
      </c>
      <c r="AJ113" s="79" t="b">
        <v>0</v>
      </c>
      <c r="AK113" s="79">
        <v>0</v>
      </c>
      <c r="AL113" s="85" t="s">
        <v>607</v>
      </c>
      <c r="AM113" s="79" t="s">
        <v>620</v>
      </c>
      <c r="AN113" s="79" t="b">
        <v>0</v>
      </c>
      <c r="AO113" s="85" t="s">
        <v>593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30</v>
      </c>
      <c r="BK113" s="49">
        <v>100</v>
      </c>
      <c r="BL113" s="48">
        <v>30</v>
      </c>
    </row>
    <row r="114" spans="1:64" ht="15">
      <c r="A114" s="64" t="s">
        <v>233</v>
      </c>
      <c r="B114" s="64" t="s">
        <v>263</v>
      </c>
      <c r="C114" s="65" t="s">
        <v>1526</v>
      </c>
      <c r="D114" s="66">
        <v>3</v>
      </c>
      <c r="E114" s="67" t="s">
        <v>132</v>
      </c>
      <c r="F114" s="68">
        <v>32</v>
      </c>
      <c r="G114" s="65"/>
      <c r="H114" s="69"/>
      <c r="I114" s="70"/>
      <c r="J114" s="70"/>
      <c r="K114" s="34" t="s">
        <v>65</v>
      </c>
      <c r="L114" s="77">
        <v>114</v>
      </c>
      <c r="M114" s="77"/>
      <c r="N114" s="72"/>
      <c r="O114" s="79" t="s">
        <v>265</v>
      </c>
      <c r="P114" s="81">
        <v>43543.42880787037</v>
      </c>
      <c r="Q114" s="79" t="s">
        <v>332</v>
      </c>
      <c r="R114" s="79"/>
      <c r="S114" s="79"/>
      <c r="T114" s="79"/>
      <c r="U114" s="79"/>
      <c r="V114" s="82" t="s">
        <v>444</v>
      </c>
      <c r="W114" s="81">
        <v>43543.42880787037</v>
      </c>
      <c r="X114" s="82" t="s">
        <v>514</v>
      </c>
      <c r="Y114" s="79"/>
      <c r="Z114" s="79"/>
      <c r="AA114" s="85" t="s">
        <v>594</v>
      </c>
      <c r="AB114" s="85" t="s">
        <v>601</v>
      </c>
      <c r="AC114" s="79" t="b">
        <v>0</v>
      </c>
      <c r="AD114" s="79">
        <v>0</v>
      </c>
      <c r="AE114" s="85" t="s">
        <v>608</v>
      </c>
      <c r="AF114" s="79" t="b">
        <v>0</v>
      </c>
      <c r="AG114" s="79" t="s">
        <v>614</v>
      </c>
      <c r="AH114" s="79"/>
      <c r="AI114" s="85" t="s">
        <v>607</v>
      </c>
      <c r="AJ114" s="79" t="b">
        <v>0</v>
      </c>
      <c r="AK114" s="79">
        <v>0</v>
      </c>
      <c r="AL114" s="85" t="s">
        <v>607</v>
      </c>
      <c r="AM114" s="79" t="s">
        <v>621</v>
      </c>
      <c r="AN114" s="79" t="b">
        <v>0</v>
      </c>
      <c r="AO114" s="85" t="s">
        <v>601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v>0</v>
      </c>
      <c r="BE114" s="49">
        <v>0</v>
      </c>
      <c r="BF114" s="48">
        <v>0</v>
      </c>
      <c r="BG114" s="49">
        <v>0</v>
      </c>
      <c r="BH114" s="48">
        <v>0</v>
      </c>
      <c r="BI114" s="49">
        <v>0</v>
      </c>
      <c r="BJ114" s="48">
        <v>11</v>
      </c>
      <c r="BK114" s="49">
        <v>100</v>
      </c>
      <c r="BL114" s="48">
        <v>11</v>
      </c>
    </row>
    <row r="115" spans="1:64" ht="15">
      <c r="A115" s="64" t="s">
        <v>220</v>
      </c>
      <c r="B115" s="64" t="s">
        <v>220</v>
      </c>
      <c r="C115" s="65" t="s">
        <v>1528</v>
      </c>
      <c r="D115" s="66">
        <v>10</v>
      </c>
      <c r="E115" s="67" t="s">
        <v>136</v>
      </c>
      <c r="F115" s="68">
        <v>15.75</v>
      </c>
      <c r="G115" s="65"/>
      <c r="H115" s="69"/>
      <c r="I115" s="70"/>
      <c r="J115" s="70"/>
      <c r="K115" s="34" t="s">
        <v>65</v>
      </c>
      <c r="L115" s="77">
        <v>115</v>
      </c>
      <c r="M115" s="77"/>
      <c r="N115" s="72"/>
      <c r="O115" s="79" t="s">
        <v>176</v>
      </c>
      <c r="P115" s="81">
        <v>43489.8321875</v>
      </c>
      <c r="Q115" s="79" t="s">
        <v>333</v>
      </c>
      <c r="R115" s="82" t="s">
        <v>365</v>
      </c>
      <c r="S115" s="79" t="s">
        <v>374</v>
      </c>
      <c r="T115" s="79" t="s">
        <v>383</v>
      </c>
      <c r="U115" s="79"/>
      <c r="V115" s="82" t="s">
        <v>432</v>
      </c>
      <c r="W115" s="81">
        <v>43489.8321875</v>
      </c>
      <c r="X115" s="82" t="s">
        <v>515</v>
      </c>
      <c r="Y115" s="79"/>
      <c r="Z115" s="79"/>
      <c r="AA115" s="85" t="s">
        <v>595</v>
      </c>
      <c r="AB115" s="79"/>
      <c r="AC115" s="79" t="b">
        <v>0</v>
      </c>
      <c r="AD115" s="79">
        <v>0</v>
      </c>
      <c r="AE115" s="85" t="s">
        <v>607</v>
      </c>
      <c r="AF115" s="79" t="b">
        <v>0</v>
      </c>
      <c r="AG115" s="79" t="s">
        <v>614</v>
      </c>
      <c r="AH115" s="79"/>
      <c r="AI115" s="85" t="s">
        <v>607</v>
      </c>
      <c r="AJ115" s="79" t="b">
        <v>0</v>
      </c>
      <c r="AK115" s="79">
        <v>0</v>
      </c>
      <c r="AL115" s="85" t="s">
        <v>607</v>
      </c>
      <c r="AM115" s="79" t="s">
        <v>626</v>
      </c>
      <c r="AN115" s="79" t="b">
        <v>0</v>
      </c>
      <c r="AO115" s="85" t="s">
        <v>595</v>
      </c>
      <c r="AP115" s="79" t="s">
        <v>176</v>
      </c>
      <c r="AQ115" s="79">
        <v>0</v>
      </c>
      <c r="AR115" s="79">
        <v>0</v>
      </c>
      <c r="AS115" s="79"/>
      <c r="AT115" s="79"/>
      <c r="AU115" s="79"/>
      <c r="AV115" s="79"/>
      <c r="AW115" s="79"/>
      <c r="AX115" s="79"/>
      <c r="AY115" s="79"/>
      <c r="AZ115" s="79"/>
      <c r="BA115">
        <v>6</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4</v>
      </c>
      <c r="BK115" s="49">
        <v>100</v>
      </c>
      <c r="BL115" s="48">
        <v>4</v>
      </c>
    </row>
    <row r="116" spans="1:64" ht="15">
      <c r="A116" s="64" t="s">
        <v>220</v>
      </c>
      <c r="B116" s="64" t="s">
        <v>220</v>
      </c>
      <c r="C116" s="65" t="s">
        <v>1528</v>
      </c>
      <c r="D116" s="66">
        <v>10</v>
      </c>
      <c r="E116" s="67" t="s">
        <v>136</v>
      </c>
      <c r="F116" s="68">
        <v>15.75</v>
      </c>
      <c r="G116" s="65"/>
      <c r="H116" s="69"/>
      <c r="I116" s="70"/>
      <c r="J116" s="70"/>
      <c r="K116" s="34" t="s">
        <v>65</v>
      </c>
      <c r="L116" s="77">
        <v>116</v>
      </c>
      <c r="M116" s="77"/>
      <c r="N116" s="72"/>
      <c r="O116" s="79" t="s">
        <v>176</v>
      </c>
      <c r="P116" s="81">
        <v>43493.67491898148</v>
      </c>
      <c r="Q116" s="79" t="s">
        <v>334</v>
      </c>
      <c r="R116" s="79" t="s">
        <v>366</v>
      </c>
      <c r="S116" s="79" t="s">
        <v>379</v>
      </c>
      <c r="T116" s="79"/>
      <c r="U116" s="79"/>
      <c r="V116" s="82" t="s">
        <v>432</v>
      </c>
      <c r="W116" s="81">
        <v>43493.67491898148</v>
      </c>
      <c r="X116" s="82" t="s">
        <v>516</v>
      </c>
      <c r="Y116" s="79"/>
      <c r="Z116" s="79"/>
      <c r="AA116" s="85" t="s">
        <v>596</v>
      </c>
      <c r="AB116" s="79"/>
      <c r="AC116" s="79" t="b">
        <v>0</v>
      </c>
      <c r="AD116" s="79">
        <v>1</v>
      </c>
      <c r="AE116" s="85" t="s">
        <v>607</v>
      </c>
      <c r="AF116" s="79" t="b">
        <v>0</v>
      </c>
      <c r="AG116" s="79" t="s">
        <v>614</v>
      </c>
      <c r="AH116" s="79"/>
      <c r="AI116" s="85" t="s">
        <v>607</v>
      </c>
      <c r="AJ116" s="79" t="b">
        <v>0</v>
      </c>
      <c r="AK116" s="79">
        <v>0</v>
      </c>
      <c r="AL116" s="85" t="s">
        <v>607</v>
      </c>
      <c r="AM116" s="79" t="s">
        <v>626</v>
      </c>
      <c r="AN116" s="79" t="b">
        <v>0</v>
      </c>
      <c r="AO116" s="85" t="s">
        <v>596</v>
      </c>
      <c r="AP116" s="79" t="s">
        <v>176</v>
      </c>
      <c r="AQ116" s="79">
        <v>0</v>
      </c>
      <c r="AR116" s="79">
        <v>0</v>
      </c>
      <c r="AS116" s="79"/>
      <c r="AT116" s="79"/>
      <c r="AU116" s="79"/>
      <c r="AV116" s="79"/>
      <c r="AW116" s="79"/>
      <c r="AX116" s="79"/>
      <c r="AY116" s="79"/>
      <c r="AZ116" s="79"/>
      <c r="BA116">
        <v>6</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2.4390243902439024</v>
      </c>
      <c r="BH116" s="48">
        <v>0</v>
      </c>
      <c r="BI116" s="49">
        <v>0</v>
      </c>
      <c r="BJ116" s="48">
        <v>40</v>
      </c>
      <c r="BK116" s="49">
        <v>97.5609756097561</v>
      </c>
      <c r="BL116" s="48">
        <v>41</v>
      </c>
    </row>
    <row r="117" spans="1:64" ht="15">
      <c r="A117" s="64" t="s">
        <v>220</v>
      </c>
      <c r="B117" s="64" t="s">
        <v>220</v>
      </c>
      <c r="C117" s="65" t="s">
        <v>1528</v>
      </c>
      <c r="D117" s="66">
        <v>10</v>
      </c>
      <c r="E117" s="67" t="s">
        <v>136</v>
      </c>
      <c r="F117" s="68">
        <v>15.75</v>
      </c>
      <c r="G117" s="65"/>
      <c r="H117" s="69"/>
      <c r="I117" s="70"/>
      <c r="J117" s="70"/>
      <c r="K117" s="34" t="s">
        <v>65</v>
      </c>
      <c r="L117" s="77">
        <v>117</v>
      </c>
      <c r="M117" s="77"/>
      <c r="N117" s="72"/>
      <c r="O117" s="79" t="s">
        <v>176</v>
      </c>
      <c r="P117" s="81">
        <v>43495.379224537035</v>
      </c>
      <c r="Q117" s="79" t="s">
        <v>335</v>
      </c>
      <c r="R117" s="82" t="s">
        <v>367</v>
      </c>
      <c r="S117" s="79" t="s">
        <v>374</v>
      </c>
      <c r="T117" s="79" t="s">
        <v>396</v>
      </c>
      <c r="U117" s="79"/>
      <c r="V117" s="82" t="s">
        <v>432</v>
      </c>
      <c r="W117" s="81">
        <v>43495.379224537035</v>
      </c>
      <c r="X117" s="82" t="s">
        <v>517</v>
      </c>
      <c r="Y117" s="79"/>
      <c r="Z117" s="79"/>
      <c r="AA117" s="85" t="s">
        <v>597</v>
      </c>
      <c r="AB117" s="79"/>
      <c r="AC117" s="79" t="b">
        <v>0</v>
      </c>
      <c r="AD117" s="79">
        <v>0</v>
      </c>
      <c r="AE117" s="85" t="s">
        <v>607</v>
      </c>
      <c r="AF117" s="79" t="b">
        <v>0</v>
      </c>
      <c r="AG117" s="79" t="s">
        <v>614</v>
      </c>
      <c r="AH117" s="79"/>
      <c r="AI117" s="85" t="s">
        <v>607</v>
      </c>
      <c r="AJ117" s="79" t="b">
        <v>0</v>
      </c>
      <c r="AK117" s="79">
        <v>0</v>
      </c>
      <c r="AL117" s="85" t="s">
        <v>607</v>
      </c>
      <c r="AM117" s="79" t="s">
        <v>626</v>
      </c>
      <c r="AN117" s="79" t="b">
        <v>0</v>
      </c>
      <c r="AO117" s="85" t="s">
        <v>597</v>
      </c>
      <c r="AP117" s="79" t="s">
        <v>176</v>
      </c>
      <c r="AQ117" s="79">
        <v>0</v>
      </c>
      <c r="AR117" s="79">
        <v>0</v>
      </c>
      <c r="AS117" s="79"/>
      <c r="AT117" s="79"/>
      <c r="AU117" s="79"/>
      <c r="AV117" s="79"/>
      <c r="AW117" s="79"/>
      <c r="AX117" s="79"/>
      <c r="AY117" s="79"/>
      <c r="AZ117" s="79"/>
      <c r="BA117">
        <v>6</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19</v>
      </c>
      <c r="BK117" s="49">
        <v>100</v>
      </c>
      <c r="BL117" s="48">
        <v>19</v>
      </c>
    </row>
    <row r="118" spans="1:64" ht="15">
      <c r="A118" s="64" t="s">
        <v>220</v>
      </c>
      <c r="B118" s="64" t="s">
        <v>220</v>
      </c>
      <c r="C118" s="65" t="s">
        <v>1528</v>
      </c>
      <c r="D118" s="66">
        <v>10</v>
      </c>
      <c r="E118" s="67" t="s">
        <v>136</v>
      </c>
      <c r="F118" s="68">
        <v>15.75</v>
      </c>
      <c r="G118" s="65"/>
      <c r="H118" s="69"/>
      <c r="I118" s="70"/>
      <c r="J118" s="70"/>
      <c r="K118" s="34" t="s">
        <v>65</v>
      </c>
      <c r="L118" s="77">
        <v>118</v>
      </c>
      <c r="M118" s="77"/>
      <c r="N118" s="72"/>
      <c r="O118" s="79" t="s">
        <v>176</v>
      </c>
      <c r="P118" s="81">
        <v>43513.430497685185</v>
      </c>
      <c r="Q118" s="79" t="s">
        <v>336</v>
      </c>
      <c r="R118" s="82" t="s">
        <v>368</v>
      </c>
      <c r="S118" s="79" t="s">
        <v>374</v>
      </c>
      <c r="T118" s="79"/>
      <c r="U118" s="79"/>
      <c r="V118" s="82" t="s">
        <v>432</v>
      </c>
      <c r="W118" s="81">
        <v>43513.430497685185</v>
      </c>
      <c r="X118" s="82" t="s">
        <v>518</v>
      </c>
      <c r="Y118" s="79"/>
      <c r="Z118" s="79"/>
      <c r="AA118" s="85" t="s">
        <v>598</v>
      </c>
      <c r="AB118" s="79"/>
      <c r="AC118" s="79" t="b">
        <v>0</v>
      </c>
      <c r="AD118" s="79">
        <v>0</v>
      </c>
      <c r="AE118" s="85" t="s">
        <v>607</v>
      </c>
      <c r="AF118" s="79" t="b">
        <v>0</v>
      </c>
      <c r="AG118" s="79" t="s">
        <v>614</v>
      </c>
      <c r="AH118" s="79"/>
      <c r="AI118" s="85" t="s">
        <v>607</v>
      </c>
      <c r="AJ118" s="79" t="b">
        <v>0</v>
      </c>
      <c r="AK118" s="79">
        <v>0</v>
      </c>
      <c r="AL118" s="85" t="s">
        <v>607</v>
      </c>
      <c r="AM118" s="79" t="s">
        <v>626</v>
      </c>
      <c r="AN118" s="79" t="b">
        <v>0</v>
      </c>
      <c r="AO118" s="85" t="s">
        <v>598</v>
      </c>
      <c r="AP118" s="79" t="s">
        <v>176</v>
      </c>
      <c r="AQ118" s="79">
        <v>0</v>
      </c>
      <c r="AR118" s="79">
        <v>0</v>
      </c>
      <c r="AS118" s="79"/>
      <c r="AT118" s="79"/>
      <c r="AU118" s="79"/>
      <c r="AV118" s="79"/>
      <c r="AW118" s="79"/>
      <c r="AX118" s="79"/>
      <c r="AY118" s="79"/>
      <c r="AZ118" s="79"/>
      <c r="BA118">
        <v>6</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43</v>
      </c>
      <c r="BK118" s="49">
        <v>100</v>
      </c>
      <c r="BL118" s="48">
        <v>43</v>
      </c>
    </row>
    <row r="119" spans="1:64" ht="15">
      <c r="A119" s="64" t="s">
        <v>220</v>
      </c>
      <c r="B119" s="64" t="s">
        <v>220</v>
      </c>
      <c r="C119" s="65" t="s">
        <v>1528</v>
      </c>
      <c r="D119" s="66">
        <v>10</v>
      </c>
      <c r="E119" s="67" t="s">
        <v>136</v>
      </c>
      <c r="F119" s="68">
        <v>15.75</v>
      </c>
      <c r="G119" s="65"/>
      <c r="H119" s="69"/>
      <c r="I119" s="70"/>
      <c r="J119" s="70"/>
      <c r="K119" s="34" t="s">
        <v>65</v>
      </c>
      <c r="L119" s="77">
        <v>119</v>
      </c>
      <c r="M119" s="77"/>
      <c r="N119" s="72"/>
      <c r="O119" s="79" t="s">
        <v>176</v>
      </c>
      <c r="P119" s="81">
        <v>43522.87861111111</v>
      </c>
      <c r="Q119" s="79" t="s">
        <v>337</v>
      </c>
      <c r="R119" s="82" t="s">
        <v>369</v>
      </c>
      <c r="S119" s="79" t="s">
        <v>374</v>
      </c>
      <c r="T119" s="79" t="s">
        <v>397</v>
      </c>
      <c r="U119" s="79"/>
      <c r="V119" s="82" t="s">
        <v>432</v>
      </c>
      <c r="W119" s="81">
        <v>43522.87861111111</v>
      </c>
      <c r="X119" s="82" t="s">
        <v>519</v>
      </c>
      <c r="Y119" s="79"/>
      <c r="Z119" s="79"/>
      <c r="AA119" s="85" t="s">
        <v>599</v>
      </c>
      <c r="AB119" s="79"/>
      <c r="AC119" s="79" t="b">
        <v>0</v>
      </c>
      <c r="AD119" s="79">
        <v>0</v>
      </c>
      <c r="AE119" s="85" t="s">
        <v>607</v>
      </c>
      <c r="AF119" s="79" t="b">
        <v>0</v>
      </c>
      <c r="AG119" s="79" t="s">
        <v>614</v>
      </c>
      <c r="AH119" s="79"/>
      <c r="AI119" s="85" t="s">
        <v>607</v>
      </c>
      <c r="AJ119" s="79" t="b">
        <v>0</v>
      </c>
      <c r="AK119" s="79">
        <v>0</v>
      </c>
      <c r="AL119" s="85" t="s">
        <v>607</v>
      </c>
      <c r="AM119" s="79" t="s">
        <v>626</v>
      </c>
      <c r="AN119" s="79" t="b">
        <v>0</v>
      </c>
      <c r="AO119" s="85" t="s">
        <v>599</v>
      </c>
      <c r="AP119" s="79" t="s">
        <v>176</v>
      </c>
      <c r="AQ119" s="79">
        <v>0</v>
      </c>
      <c r="AR119" s="79">
        <v>0</v>
      </c>
      <c r="AS119" s="79"/>
      <c r="AT119" s="79"/>
      <c r="AU119" s="79"/>
      <c r="AV119" s="79"/>
      <c r="AW119" s="79"/>
      <c r="AX119" s="79"/>
      <c r="AY119" s="79"/>
      <c r="AZ119" s="79"/>
      <c r="BA119">
        <v>6</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33</v>
      </c>
      <c r="BK119" s="49">
        <v>100</v>
      </c>
      <c r="BL119" s="48">
        <v>33</v>
      </c>
    </row>
    <row r="120" spans="1:64" ht="15">
      <c r="A120" s="64" t="s">
        <v>220</v>
      </c>
      <c r="B120" s="64" t="s">
        <v>231</v>
      </c>
      <c r="C120" s="65" t="s">
        <v>1526</v>
      </c>
      <c r="D120" s="66">
        <v>3</v>
      </c>
      <c r="E120" s="67" t="s">
        <v>132</v>
      </c>
      <c r="F120" s="68">
        <v>32</v>
      </c>
      <c r="G120" s="65"/>
      <c r="H120" s="69"/>
      <c r="I120" s="70"/>
      <c r="J120" s="70"/>
      <c r="K120" s="34" t="s">
        <v>66</v>
      </c>
      <c r="L120" s="77">
        <v>120</v>
      </c>
      <c r="M120" s="77"/>
      <c r="N120" s="72"/>
      <c r="O120" s="79" t="s">
        <v>265</v>
      </c>
      <c r="P120" s="81">
        <v>43536.80966435185</v>
      </c>
      <c r="Q120" s="79" t="s">
        <v>320</v>
      </c>
      <c r="R120" s="79"/>
      <c r="S120" s="79"/>
      <c r="T120" s="79" t="s">
        <v>386</v>
      </c>
      <c r="U120" s="82" t="s">
        <v>420</v>
      </c>
      <c r="V120" s="82" t="s">
        <v>420</v>
      </c>
      <c r="W120" s="81">
        <v>43536.80966435185</v>
      </c>
      <c r="X120" s="82" t="s">
        <v>502</v>
      </c>
      <c r="Y120" s="79"/>
      <c r="Z120" s="79"/>
      <c r="AA120" s="85" t="s">
        <v>582</v>
      </c>
      <c r="AB120" s="79"/>
      <c r="AC120" s="79" t="b">
        <v>0</v>
      </c>
      <c r="AD120" s="79">
        <v>2</v>
      </c>
      <c r="AE120" s="85" t="s">
        <v>607</v>
      </c>
      <c r="AF120" s="79" t="b">
        <v>0</v>
      </c>
      <c r="AG120" s="79" t="s">
        <v>616</v>
      </c>
      <c r="AH120" s="79"/>
      <c r="AI120" s="85" t="s">
        <v>607</v>
      </c>
      <c r="AJ120" s="79" t="b">
        <v>0</v>
      </c>
      <c r="AK120" s="79">
        <v>0</v>
      </c>
      <c r="AL120" s="85" t="s">
        <v>607</v>
      </c>
      <c r="AM120" s="79" t="s">
        <v>620</v>
      </c>
      <c r="AN120" s="79" t="b">
        <v>0</v>
      </c>
      <c r="AO120" s="85" t="s">
        <v>582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3</v>
      </c>
      <c r="BD120" s="48"/>
      <c r="BE120" s="49"/>
      <c r="BF120" s="48"/>
      <c r="BG120" s="49"/>
      <c r="BH120" s="48"/>
      <c r="BI120" s="49"/>
      <c r="BJ120" s="48"/>
      <c r="BK120" s="49"/>
      <c r="BL120" s="48"/>
    </row>
    <row r="121" spans="1:64" ht="15">
      <c r="A121" s="64" t="s">
        <v>220</v>
      </c>
      <c r="B121" s="64" t="s">
        <v>231</v>
      </c>
      <c r="C121" s="65" t="s">
        <v>1526</v>
      </c>
      <c r="D121" s="66">
        <v>3</v>
      </c>
      <c r="E121" s="67" t="s">
        <v>132</v>
      </c>
      <c r="F121" s="68">
        <v>32</v>
      </c>
      <c r="G121" s="65"/>
      <c r="H121" s="69"/>
      <c r="I121" s="70"/>
      <c r="J121" s="70"/>
      <c r="K121" s="34" t="s">
        <v>66</v>
      </c>
      <c r="L121" s="77">
        <v>121</v>
      </c>
      <c r="M121" s="77"/>
      <c r="N121" s="72"/>
      <c r="O121" s="79" t="s">
        <v>264</v>
      </c>
      <c r="P121" s="81">
        <v>43536.863657407404</v>
      </c>
      <c r="Q121" s="79" t="s">
        <v>321</v>
      </c>
      <c r="R121" s="79"/>
      <c r="S121" s="79"/>
      <c r="T121" s="79"/>
      <c r="U121" s="79"/>
      <c r="V121" s="82" t="s">
        <v>432</v>
      </c>
      <c r="W121" s="81">
        <v>43536.863657407404</v>
      </c>
      <c r="X121" s="82" t="s">
        <v>503</v>
      </c>
      <c r="Y121" s="79"/>
      <c r="Z121" s="79"/>
      <c r="AA121" s="85" t="s">
        <v>583</v>
      </c>
      <c r="AB121" s="85" t="s">
        <v>588</v>
      </c>
      <c r="AC121" s="79" t="b">
        <v>0</v>
      </c>
      <c r="AD121" s="79">
        <v>0</v>
      </c>
      <c r="AE121" s="85" t="s">
        <v>608</v>
      </c>
      <c r="AF121" s="79" t="b">
        <v>0</v>
      </c>
      <c r="AG121" s="79" t="s">
        <v>616</v>
      </c>
      <c r="AH121" s="79"/>
      <c r="AI121" s="85" t="s">
        <v>607</v>
      </c>
      <c r="AJ121" s="79" t="b">
        <v>0</v>
      </c>
      <c r="AK121" s="79">
        <v>0</v>
      </c>
      <c r="AL121" s="85" t="s">
        <v>607</v>
      </c>
      <c r="AM121" s="79" t="s">
        <v>620</v>
      </c>
      <c r="AN121" s="79" t="b">
        <v>0</v>
      </c>
      <c r="AO121" s="85" t="s">
        <v>588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3</v>
      </c>
      <c r="BD121" s="48"/>
      <c r="BE121" s="49"/>
      <c r="BF121" s="48"/>
      <c r="BG121" s="49"/>
      <c r="BH121" s="48"/>
      <c r="BI121" s="49"/>
      <c r="BJ121" s="48"/>
      <c r="BK121" s="49"/>
      <c r="BL121" s="48"/>
    </row>
    <row r="122" spans="1:64" ht="15">
      <c r="A122" s="64" t="s">
        <v>220</v>
      </c>
      <c r="B122" s="64" t="s">
        <v>220</v>
      </c>
      <c r="C122" s="65" t="s">
        <v>1528</v>
      </c>
      <c r="D122" s="66">
        <v>10</v>
      </c>
      <c r="E122" s="67" t="s">
        <v>136</v>
      </c>
      <c r="F122" s="68">
        <v>15.75</v>
      </c>
      <c r="G122" s="65"/>
      <c r="H122" s="69"/>
      <c r="I122" s="70"/>
      <c r="J122" s="70"/>
      <c r="K122" s="34" t="s">
        <v>65</v>
      </c>
      <c r="L122" s="77">
        <v>122</v>
      </c>
      <c r="M122" s="77"/>
      <c r="N122" s="72"/>
      <c r="O122" s="79" t="s">
        <v>176</v>
      </c>
      <c r="P122" s="81">
        <v>43539.46042824074</v>
      </c>
      <c r="Q122" s="79" t="s">
        <v>338</v>
      </c>
      <c r="R122" s="82" t="s">
        <v>370</v>
      </c>
      <c r="S122" s="79" t="s">
        <v>377</v>
      </c>
      <c r="T122" s="79" t="s">
        <v>398</v>
      </c>
      <c r="U122" s="79"/>
      <c r="V122" s="82" t="s">
        <v>432</v>
      </c>
      <c r="W122" s="81">
        <v>43539.46042824074</v>
      </c>
      <c r="X122" s="82" t="s">
        <v>520</v>
      </c>
      <c r="Y122" s="79"/>
      <c r="Z122" s="79"/>
      <c r="AA122" s="85" t="s">
        <v>600</v>
      </c>
      <c r="AB122" s="79"/>
      <c r="AC122" s="79" t="b">
        <v>0</v>
      </c>
      <c r="AD122" s="79">
        <v>1</v>
      </c>
      <c r="AE122" s="85" t="s">
        <v>607</v>
      </c>
      <c r="AF122" s="79" t="b">
        <v>1</v>
      </c>
      <c r="AG122" s="79" t="s">
        <v>614</v>
      </c>
      <c r="AH122" s="79"/>
      <c r="AI122" s="85" t="s">
        <v>619</v>
      </c>
      <c r="AJ122" s="79" t="b">
        <v>0</v>
      </c>
      <c r="AK122" s="79">
        <v>0</v>
      </c>
      <c r="AL122" s="85" t="s">
        <v>607</v>
      </c>
      <c r="AM122" s="79" t="s">
        <v>621</v>
      </c>
      <c r="AN122" s="79" t="b">
        <v>0</v>
      </c>
      <c r="AO122" s="85" t="s">
        <v>600</v>
      </c>
      <c r="AP122" s="79" t="s">
        <v>176</v>
      </c>
      <c r="AQ122" s="79">
        <v>0</v>
      </c>
      <c r="AR122" s="79">
        <v>0</v>
      </c>
      <c r="AS122" s="79"/>
      <c r="AT122" s="79"/>
      <c r="AU122" s="79"/>
      <c r="AV122" s="79"/>
      <c r="AW122" s="79"/>
      <c r="AX122" s="79"/>
      <c r="AY122" s="79"/>
      <c r="AZ122" s="79"/>
      <c r="BA122">
        <v>6</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19</v>
      </c>
      <c r="BK122" s="49">
        <v>100</v>
      </c>
      <c r="BL122" s="48">
        <v>19</v>
      </c>
    </row>
    <row r="123" spans="1:64" ht="15">
      <c r="A123" s="64" t="s">
        <v>231</v>
      </c>
      <c r="B123" s="64" t="s">
        <v>220</v>
      </c>
      <c r="C123" s="65" t="s">
        <v>1530</v>
      </c>
      <c r="D123" s="66">
        <v>4.4</v>
      </c>
      <c r="E123" s="67" t="s">
        <v>136</v>
      </c>
      <c r="F123" s="68">
        <v>28.75</v>
      </c>
      <c r="G123" s="65"/>
      <c r="H123" s="69"/>
      <c r="I123" s="70"/>
      <c r="J123" s="70"/>
      <c r="K123" s="34" t="s">
        <v>66</v>
      </c>
      <c r="L123" s="77">
        <v>123</v>
      </c>
      <c r="M123" s="77"/>
      <c r="N123" s="72"/>
      <c r="O123" s="79" t="s">
        <v>264</v>
      </c>
      <c r="P123" s="81">
        <v>43536.85293981482</v>
      </c>
      <c r="Q123" s="79" t="s">
        <v>326</v>
      </c>
      <c r="R123" s="79"/>
      <c r="S123" s="79"/>
      <c r="T123" s="79"/>
      <c r="U123" s="79"/>
      <c r="V123" s="82" t="s">
        <v>442</v>
      </c>
      <c r="W123" s="81">
        <v>43536.85293981482</v>
      </c>
      <c r="X123" s="82" t="s">
        <v>508</v>
      </c>
      <c r="Y123" s="79"/>
      <c r="Z123" s="79"/>
      <c r="AA123" s="85" t="s">
        <v>588</v>
      </c>
      <c r="AB123" s="85" t="s">
        <v>582</v>
      </c>
      <c r="AC123" s="79" t="b">
        <v>0</v>
      </c>
      <c r="AD123" s="79">
        <v>1</v>
      </c>
      <c r="AE123" s="85" t="s">
        <v>606</v>
      </c>
      <c r="AF123" s="79" t="b">
        <v>0</v>
      </c>
      <c r="AG123" s="79" t="s">
        <v>616</v>
      </c>
      <c r="AH123" s="79"/>
      <c r="AI123" s="85" t="s">
        <v>607</v>
      </c>
      <c r="AJ123" s="79" t="b">
        <v>0</v>
      </c>
      <c r="AK123" s="79">
        <v>0</v>
      </c>
      <c r="AL123" s="85" t="s">
        <v>607</v>
      </c>
      <c r="AM123" s="79" t="s">
        <v>620</v>
      </c>
      <c r="AN123" s="79" t="b">
        <v>0</v>
      </c>
      <c r="AO123" s="85" t="s">
        <v>582</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231</v>
      </c>
      <c r="B124" s="64" t="s">
        <v>220</v>
      </c>
      <c r="C124" s="65" t="s">
        <v>1530</v>
      </c>
      <c r="D124" s="66">
        <v>4.4</v>
      </c>
      <c r="E124" s="67" t="s">
        <v>136</v>
      </c>
      <c r="F124" s="68">
        <v>28.75</v>
      </c>
      <c r="G124" s="65"/>
      <c r="H124" s="69"/>
      <c r="I124" s="70"/>
      <c r="J124" s="70"/>
      <c r="K124" s="34" t="s">
        <v>66</v>
      </c>
      <c r="L124" s="77">
        <v>124</v>
      </c>
      <c r="M124" s="77"/>
      <c r="N124" s="72"/>
      <c r="O124" s="79" t="s">
        <v>264</v>
      </c>
      <c r="P124" s="81">
        <v>43537.29488425926</v>
      </c>
      <c r="Q124" s="79" t="s">
        <v>327</v>
      </c>
      <c r="R124" s="79"/>
      <c r="S124" s="79"/>
      <c r="T124" s="79"/>
      <c r="U124" s="79"/>
      <c r="V124" s="82" t="s">
        <v>442</v>
      </c>
      <c r="W124" s="81">
        <v>43537.29488425926</v>
      </c>
      <c r="X124" s="82" t="s">
        <v>509</v>
      </c>
      <c r="Y124" s="79"/>
      <c r="Z124" s="79"/>
      <c r="AA124" s="85" t="s">
        <v>589</v>
      </c>
      <c r="AB124" s="85" t="s">
        <v>583</v>
      </c>
      <c r="AC124" s="79" t="b">
        <v>0</v>
      </c>
      <c r="AD124" s="79">
        <v>0</v>
      </c>
      <c r="AE124" s="85" t="s">
        <v>606</v>
      </c>
      <c r="AF124" s="79" t="b">
        <v>0</v>
      </c>
      <c r="AG124" s="79" t="s">
        <v>614</v>
      </c>
      <c r="AH124" s="79"/>
      <c r="AI124" s="85" t="s">
        <v>607</v>
      </c>
      <c r="AJ124" s="79" t="b">
        <v>0</v>
      </c>
      <c r="AK124" s="79">
        <v>0</v>
      </c>
      <c r="AL124" s="85" t="s">
        <v>607</v>
      </c>
      <c r="AM124" s="79" t="s">
        <v>621</v>
      </c>
      <c r="AN124" s="79" t="b">
        <v>0</v>
      </c>
      <c r="AO124" s="85" t="s">
        <v>583</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3</v>
      </c>
      <c r="BC124" s="78" t="str">
        <f>REPLACE(INDEX(GroupVertices[Group],MATCH(Edges[[#This Row],[Vertex 2]],GroupVertices[Vertex],0)),1,1,"")</f>
        <v>1</v>
      </c>
      <c r="BD124" s="48"/>
      <c r="BE124" s="49"/>
      <c r="BF124" s="48"/>
      <c r="BG124" s="49"/>
      <c r="BH124" s="48"/>
      <c r="BI124" s="49"/>
      <c r="BJ124" s="48"/>
      <c r="BK124" s="49"/>
      <c r="BL124" s="48"/>
    </row>
    <row r="125" spans="1:64" ht="15">
      <c r="A125" s="64" t="s">
        <v>231</v>
      </c>
      <c r="B125" s="64" t="s">
        <v>220</v>
      </c>
      <c r="C125" s="65" t="s">
        <v>1532</v>
      </c>
      <c r="D125" s="66">
        <v>10</v>
      </c>
      <c r="E125" s="67" t="s">
        <v>136</v>
      </c>
      <c r="F125" s="68">
        <v>12.5</v>
      </c>
      <c r="G125" s="65"/>
      <c r="H125" s="69"/>
      <c r="I125" s="70"/>
      <c r="J125" s="70"/>
      <c r="K125" s="34" t="s">
        <v>66</v>
      </c>
      <c r="L125" s="77">
        <v>125</v>
      </c>
      <c r="M125" s="77"/>
      <c r="N125" s="72"/>
      <c r="O125" s="79" t="s">
        <v>265</v>
      </c>
      <c r="P125" s="81">
        <v>43537.49039351852</v>
      </c>
      <c r="Q125" s="79" t="s">
        <v>339</v>
      </c>
      <c r="R125" s="82" t="s">
        <v>371</v>
      </c>
      <c r="S125" s="79" t="s">
        <v>377</v>
      </c>
      <c r="T125" s="79" t="s">
        <v>386</v>
      </c>
      <c r="U125" s="79"/>
      <c r="V125" s="82" t="s">
        <v>442</v>
      </c>
      <c r="W125" s="81">
        <v>43537.49039351852</v>
      </c>
      <c r="X125" s="82" t="s">
        <v>521</v>
      </c>
      <c r="Y125" s="79"/>
      <c r="Z125" s="79"/>
      <c r="AA125" s="85" t="s">
        <v>601</v>
      </c>
      <c r="AB125" s="79"/>
      <c r="AC125" s="79" t="b">
        <v>0</v>
      </c>
      <c r="AD125" s="79">
        <v>0</v>
      </c>
      <c r="AE125" s="85" t="s">
        <v>607</v>
      </c>
      <c r="AF125" s="79" t="b">
        <v>0</v>
      </c>
      <c r="AG125" s="79" t="s">
        <v>616</v>
      </c>
      <c r="AH125" s="79"/>
      <c r="AI125" s="85" t="s">
        <v>607</v>
      </c>
      <c r="AJ125" s="79" t="b">
        <v>0</v>
      </c>
      <c r="AK125" s="79">
        <v>0</v>
      </c>
      <c r="AL125" s="85" t="s">
        <v>607</v>
      </c>
      <c r="AM125" s="79" t="s">
        <v>620</v>
      </c>
      <c r="AN125" s="79" t="b">
        <v>1</v>
      </c>
      <c r="AO125" s="85" t="s">
        <v>601</v>
      </c>
      <c r="AP125" s="79" t="s">
        <v>176</v>
      </c>
      <c r="AQ125" s="79">
        <v>0</v>
      </c>
      <c r="AR125" s="79">
        <v>0</v>
      </c>
      <c r="AS125" s="79"/>
      <c r="AT125" s="79"/>
      <c r="AU125" s="79"/>
      <c r="AV125" s="79"/>
      <c r="AW125" s="79"/>
      <c r="AX125" s="79"/>
      <c r="AY125" s="79"/>
      <c r="AZ125" s="79"/>
      <c r="BA125">
        <v>7</v>
      </c>
      <c r="BB125" s="78" t="str">
        <f>REPLACE(INDEX(GroupVertices[Group],MATCH(Edges[[#This Row],[Vertex 1]],GroupVertices[Vertex],0)),1,1,"")</f>
        <v>3</v>
      </c>
      <c r="BC125" s="78" t="str">
        <f>REPLACE(INDEX(GroupVertices[Group],MATCH(Edges[[#This Row],[Vertex 2]],GroupVertices[Vertex],0)),1,1,"")</f>
        <v>1</v>
      </c>
      <c r="BD125" s="48">
        <v>0</v>
      </c>
      <c r="BE125" s="49">
        <v>0</v>
      </c>
      <c r="BF125" s="48">
        <v>0</v>
      </c>
      <c r="BG125" s="49">
        <v>0</v>
      </c>
      <c r="BH125" s="48">
        <v>0</v>
      </c>
      <c r="BI125" s="49">
        <v>0</v>
      </c>
      <c r="BJ125" s="48">
        <v>18</v>
      </c>
      <c r="BK125" s="49">
        <v>100</v>
      </c>
      <c r="BL125" s="48">
        <v>18</v>
      </c>
    </row>
    <row r="126" spans="1:64" ht="15">
      <c r="A126" s="64" t="s">
        <v>231</v>
      </c>
      <c r="B126" s="64" t="s">
        <v>220</v>
      </c>
      <c r="C126" s="65" t="s">
        <v>1532</v>
      </c>
      <c r="D126" s="66">
        <v>10</v>
      </c>
      <c r="E126" s="67" t="s">
        <v>136</v>
      </c>
      <c r="F126" s="68">
        <v>12.5</v>
      </c>
      <c r="G126" s="65"/>
      <c r="H126" s="69"/>
      <c r="I126" s="70"/>
      <c r="J126" s="70"/>
      <c r="K126" s="34" t="s">
        <v>66</v>
      </c>
      <c r="L126" s="77">
        <v>126</v>
      </c>
      <c r="M126" s="77"/>
      <c r="N126" s="72"/>
      <c r="O126" s="79" t="s">
        <v>265</v>
      </c>
      <c r="P126" s="81">
        <v>43538.35486111111</v>
      </c>
      <c r="Q126" s="79" t="s">
        <v>328</v>
      </c>
      <c r="R126" s="79"/>
      <c r="S126" s="79"/>
      <c r="T126" s="79" t="s">
        <v>386</v>
      </c>
      <c r="U126" s="82" t="s">
        <v>421</v>
      </c>
      <c r="V126" s="82" t="s">
        <v>421</v>
      </c>
      <c r="W126" s="81">
        <v>43538.35486111111</v>
      </c>
      <c r="X126" s="82" t="s">
        <v>510</v>
      </c>
      <c r="Y126" s="79"/>
      <c r="Z126" s="79"/>
      <c r="AA126" s="85" t="s">
        <v>590</v>
      </c>
      <c r="AB126" s="79"/>
      <c r="AC126" s="79" t="b">
        <v>0</v>
      </c>
      <c r="AD126" s="79">
        <v>1</v>
      </c>
      <c r="AE126" s="85" t="s">
        <v>607</v>
      </c>
      <c r="AF126" s="79" t="b">
        <v>0</v>
      </c>
      <c r="AG126" s="79" t="s">
        <v>616</v>
      </c>
      <c r="AH126" s="79"/>
      <c r="AI126" s="85" t="s">
        <v>607</v>
      </c>
      <c r="AJ126" s="79" t="b">
        <v>0</v>
      </c>
      <c r="AK126" s="79">
        <v>0</v>
      </c>
      <c r="AL126" s="85" t="s">
        <v>607</v>
      </c>
      <c r="AM126" s="79" t="s">
        <v>620</v>
      </c>
      <c r="AN126" s="79" t="b">
        <v>0</v>
      </c>
      <c r="AO126" s="85" t="s">
        <v>590</v>
      </c>
      <c r="AP126" s="79" t="s">
        <v>176</v>
      </c>
      <c r="AQ126" s="79">
        <v>0</v>
      </c>
      <c r="AR126" s="79">
        <v>0</v>
      </c>
      <c r="AS126" s="79"/>
      <c r="AT126" s="79"/>
      <c r="AU126" s="79"/>
      <c r="AV126" s="79"/>
      <c r="AW126" s="79"/>
      <c r="AX126" s="79"/>
      <c r="AY126" s="79"/>
      <c r="AZ126" s="79"/>
      <c r="BA126">
        <v>7</v>
      </c>
      <c r="BB126" s="78" t="str">
        <f>REPLACE(INDEX(GroupVertices[Group],MATCH(Edges[[#This Row],[Vertex 1]],GroupVertices[Vertex],0)),1,1,"")</f>
        <v>3</v>
      </c>
      <c r="BC126" s="78" t="str">
        <f>REPLACE(INDEX(GroupVertices[Group],MATCH(Edges[[#This Row],[Vertex 2]],GroupVertices[Vertex],0)),1,1,"")</f>
        <v>1</v>
      </c>
      <c r="BD126" s="48">
        <v>0</v>
      </c>
      <c r="BE126" s="49">
        <v>0</v>
      </c>
      <c r="BF126" s="48">
        <v>0</v>
      </c>
      <c r="BG126" s="49">
        <v>0</v>
      </c>
      <c r="BH126" s="48">
        <v>0</v>
      </c>
      <c r="BI126" s="49">
        <v>0</v>
      </c>
      <c r="BJ126" s="48">
        <v>30</v>
      </c>
      <c r="BK126" s="49">
        <v>100</v>
      </c>
      <c r="BL126" s="48">
        <v>30</v>
      </c>
    </row>
    <row r="127" spans="1:64" ht="15">
      <c r="A127" s="64" t="s">
        <v>231</v>
      </c>
      <c r="B127" s="64" t="s">
        <v>220</v>
      </c>
      <c r="C127" s="65" t="s">
        <v>1532</v>
      </c>
      <c r="D127" s="66">
        <v>10</v>
      </c>
      <c r="E127" s="67" t="s">
        <v>136</v>
      </c>
      <c r="F127" s="68">
        <v>12.5</v>
      </c>
      <c r="G127" s="65"/>
      <c r="H127" s="69"/>
      <c r="I127" s="70"/>
      <c r="J127" s="70"/>
      <c r="K127" s="34" t="s">
        <v>66</v>
      </c>
      <c r="L127" s="77">
        <v>127</v>
      </c>
      <c r="M127" s="77"/>
      <c r="N127" s="72"/>
      <c r="O127" s="79" t="s">
        <v>265</v>
      </c>
      <c r="P127" s="81">
        <v>43539.39393518519</v>
      </c>
      <c r="Q127" s="79" t="s">
        <v>340</v>
      </c>
      <c r="R127" s="82" t="s">
        <v>372</v>
      </c>
      <c r="S127" s="79" t="s">
        <v>377</v>
      </c>
      <c r="T127" s="79" t="s">
        <v>386</v>
      </c>
      <c r="U127" s="79"/>
      <c r="V127" s="82" t="s">
        <v>442</v>
      </c>
      <c r="W127" s="81">
        <v>43539.39393518519</v>
      </c>
      <c r="X127" s="82" t="s">
        <v>522</v>
      </c>
      <c r="Y127" s="79"/>
      <c r="Z127" s="79"/>
      <c r="AA127" s="85" t="s">
        <v>602</v>
      </c>
      <c r="AB127" s="79"/>
      <c r="AC127" s="79" t="b">
        <v>0</v>
      </c>
      <c r="AD127" s="79">
        <v>0</v>
      </c>
      <c r="AE127" s="85" t="s">
        <v>607</v>
      </c>
      <c r="AF127" s="79" t="b">
        <v>0</v>
      </c>
      <c r="AG127" s="79" t="s">
        <v>616</v>
      </c>
      <c r="AH127" s="79"/>
      <c r="AI127" s="85" t="s">
        <v>607</v>
      </c>
      <c r="AJ127" s="79" t="b">
        <v>0</v>
      </c>
      <c r="AK127" s="79">
        <v>0</v>
      </c>
      <c r="AL127" s="85" t="s">
        <v>607</v>
      </c>
      <c r="AM127" s="79" t="s">
        <v>620</v>
      </c>
      <c r="AN127" s="79" t="b">
        <v>1</v>
      </c>
      <c r="AO127" s="85" t="s">
        <v>602</v>
      </c>
      <c r="AP127" s="79" t="s">
        <v>176</v>
      </c>
      <c r="AQ127" s="79">
        <v>0</v>
      </c>
      <c r="AR127" s="79">
        <v>0</v>
      </c>
      <c r="AS127" s="79"/>
      <c r="AT127" s="79"/>
      <c r="AU127" s="79"/>
      <c r="AV127" s="79"/>
      <c r="AW127" s="79"/>
      <c r="AX127" s="79"/>
      <c r="AY127" s="79"/>
      <c r="AZ127" s="79"/>
      <c r="BA127">
        <v>7</v>
      </c>
      <c r="BB127" s="78" t="str">
        <f>REPLACE(INDEX(GroupVertices[Group],MATCH(Edges[[#This Row],[Vertex 1]],GroupVertices[Vertex],0)),1,1,"")</f>
        <v>3</v>
      </c>
      <c r="BC127" s="78" t="str">
        <f>REPLACE(INDEX(GroupVertices[Group],MATCH(Edges[[#This Row],[Vertex 2]],GroupVertices[Vertex],0)),1,1,"")</f>
        <v>1</v>
      </c>
      <c r="BD127" s="48">
        <v>0</v>
      </c>
      <c r="BE127" s="49">
        <v>0</v>
      </c>
      <c r="BF127" s="48">
        <v>0</v>
      </c>
      <c r="BG127" s="49">
        <v>0</v>
      </c>
      <c r="BH127" s="48">
        <v>0</v>
      </c>
      <c r="BI127" s="49">
        <v>0</v>
      </c>
      <c r="BJ127" s="48">
        <v>19</v>
      </c>
      <c r="BK127" s="49">
        <v>100</v>
      </c>
      <c r="BL127" s="48">
        <v>19</v>
      </c>
    </row>
    <row r="128" spans="1:64" ht="15">
      <c r="A128" s="64" t="s">
        <v>231</v>
      </c>
      <c r="B128" s="64" t="s">
        <v>220</v>
      </c>
      <c r="C128" s="65" t="s">
        <v>1532</v>
      </c>
      <c r="D128" s="66">
        <v>10</v>
      </c>
      <c r="E128" s="67" t="s">
        <v>136</v>
      </c>
      <c r="F128" s="68">
        <v>12.5</v>
      </c>
      <c r="G128" s="65"/>
      <c r="H128" s="69"/>
      <c r="I128" s="70"/>
      <c r="J128" s="70"/>
      <c r="K128" s="34" t="s">
        <v>66</v>
      </c>
      <c r="L128" s="77">
        <v>128</v>
      </c>
      <c r="M128" s="77"/>
      <c r="N128" s="72"/>
      <c r="O128" s="79" t="s">
        <v>265</v>
      </c>
      <c r="P128" s="81">
        <v>43540.32305555556</v>
      </c>
      <c r="Q128" s="79" t="s">
        <v>341</v>
      </c>
      <c r="R128" s="82" t="s">
        <v>373</v>
      </c>
      <c r="S128" s="79" t="s">
        <v>377</v>
      </c>
      <c r="T128" s="79" t="s">
        <v>386</v>
      </c>
      <c r="U128" s="79"/>
      <c r="V128" s="82" t="s">
        <v>442</v>
      </c>
      <c r="W128" s="81">
        <v>43540.32305555556</v>
      </c>
      <c r="X128" s="82" t="s">
        <v>523</v>
      </c>
      <c r="Y128" s="79"/>
      <c r="Z128" s="79"/>
      <c r="AA128" s="85" t="s">
        <v>603</v>
      </c>
      <c r="AB128" s="79"/>
      <c r="AC128" s="79" t="b">
        <v>0</v>
      </c>
      <c r="AD128" s="79">
        <v>0</v>
      </c>
      <c r="AE128" s="85" t="s">
        <v>607</v>
      </c>
      <c r="AF128" s="79" t="b">
        <v>0</v>
      </c>
      <c r="AG128" s="79" t="s">
        <v>616</v>
      </c>
      <c r="AH128" s="79"/>
      <c r="AI128" s="85" t="s">
        <v>607</v>
      </c>
      <c r="AJ128" s="79" t="b">
        <v>0</v>
      </c>
      <c r="AK128" s="79">
        <v>0</v>
      </c>
      <c r="AL128" s="85" t="s">
        <v>607</v>
      </c>
      <c r="AM128" s="79" t="s">
        <v>620</v>
      </c>
      <c r="AN128" s="79" t="b">
        <v>1</v>
      </c>
      <c r="AO128" s="85" t="s">
        <v>603</v>
      </c>
      <c r="AP128" s="79" t="s">
        <v>176</v>
      </c>
      <c r="AQ128" s="79">
        <v>0</v>
      </c>
      <c r="AR128" s="79">
        <v>0</v>
      </c>
      <c r="AS128" s="79"/>
      <c r="AT128" s="79"/>
      <c r="AU128" s="79"/>
      <c r="AV128" s="79"/>
      <c r="AW128" s="79"/>
      <c r="AX128" s="79"/>
      <c r="AY128" s="79"/>
      <c r="AZ128" s="79"/>
      <c r="BA128">
        <v>7</v>
      </c>
      <c r="BB128" s="78" t="str">
        <f>REPLACE(INDEX(GroupVertices[Group],MATCH(Edges[[#This Row],[Vertex 1]],GroupVertices[Vertex],0)),1,1,"")</f>
        <v>3</v>
      </c>
      <c r="BC128" s="78" t="str">
        <f>REPLACE(INDEX(GroupVertices[Group],MATCH(Edges[[#This Row],[Vertex 2]],GroupVertices[Vertex],0)),1,1,"")</f>
        <v>1</v>
      </c>
      <c r="BD128" s="48">
        <v>0</v>
      </c>
      <c r="BE128" s="49">
        <v>0</v>
      </c>
      <c r="BF128" s="48">
        <v>0</v>
      </c>
      <c r="BG128" s="49">
        <v>0</v>
      </c>
      <c r="BH128" s="48">
        <v>0</v>
      </c>
      <c r="BI128" s="49">
        <v>0</v>
      </c>
      <c r="BJ128" s="48">
        <v>19</v>
      </c>
      <c r="BK128" s="49">
        <v>100</v>
      </c>
      <c r="BL128" s="48">
        <v>19</v>
      </c>
    </row>
    <row r="129" spans="1:64" ht="15">
      <c r="A129" s="64" t="s">
        <v>231</v>
      </c>
      <c r="B129" s="64" t="s">
        <v>220</v>
      </c>
      <c r="C129" s="65" t="s">
        <v>1532</v>
      </c>
      <c r="D129" s="66">
        <v>10</v>
      </c>
      <c r="E129" s="67" t="s">
        <v>136</v>
      </c>
      <c r="F129" s="68">
        <v>12.5</v>
      </c>
      <c r="G129" s="65"/>
      <c r="H129" s="69"/>
      <c r="I129" s="70"/>
      <c r="J129" s="70"/>
      <c r="K129" s="34" t="s">
        <v>66</v>
      </c>
      <c r="L129" s="77">
        <v>129</v>
      </c>
      <c r="M129" s="77"/>
      <c r="N129" s="72"/>
      <c r="O129" s="79" t="s">
        <v>265</v>
      </c>
      <c r="P129" s="81">
        <v>43541.35690972222</v>
      </c>
      <c r="Q129" s="79" t="s">
        <v>330</v>
      </c>
      <c r="R129" s="79"/>
      <c r="S129" s="79"/>
      <c r="T129" s="79" t="s">
        <v>386</v>
      </c>
      <c r="U129" s="82" t="s">
        <v>422</v>
      </c>
      <c r="V129" s="82" t="s">
        <v>422</v>
      </c>
      <c r="W129" s="81">
        <v>43541.35690972222</v>
      </c>
      <c r="X129" s="82" t="s">
        <v>512</v>
      </c>
      <c r="Y129" s="79"/>
      <c r="Z129" s="79"/>
      <c r="AA129" s="85" t="s">
        <v>592</v>
      </c>
      <c r="AB129" s="79"/>
      <c r="AC129" s="79" t="b">
        <v>0</v>
      </c>
      <c r="AD129" s="79">
        <v>5</v>
      </c>
      <c r="AE129" s="85" t="s">
        <v>607</v>
      </c>
      <c r="AF129" s="79" t="b">
        <v>0</v>
      </c>
      <c r="AG129" s="79" t="s">
        <v>616</v>
      </c>
      <c r="AH129" s="79"/>
      <c r="AI129" s="85" t="s">
        <v>607</v>
      </c>
      <c r="AJ129" s="79" t="b">
        <v>0</v>
      </c>
      <c r="AK129" s="79">
        <v>1</v>
      </c>
      <c r="AL129" s="85" t="s">
        <v>607</v>
      </c>
      <c r="AM129" s="79" t="s">
        <v>620</v>
      </c>
      <c r="AN129" s="79" t="b">
        <v>0</v>
      </c>
      <c r="AO129" s="85" t="s">
        <v>592</v>
      </c>
      <c r="AP129" s="79" t="s">
        <v>176</v>
      </c>
      <c r="AQ129" s="79">
        <v>0</v>
      </c>
      <c r="AR129" s="79">
        <v>0</v>
      </c>
      <c r="AS129" s="79"/>
      <c r="AT129" s="79"/>
      <c r="AU129" s="79"/>
      <c r="AV129" s="79"/>
      <c r="AW129" s="79"/>
      <c r="AX129" s="79"/>
      <c r="AY129" s="79"/>
      <c r="AZ129" s="79"/>
      <c r="BA129">
        <v>7</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231</v>
      </c>
      <c r="B130" s="64" t="s">
        <v>220</v>
      </c>
      <c r="C130" s="65" t="s">
        <v>1532</v>
      </c>
      <c r="D130" s="66">
        <v>10</v>
      </c>
      <c r="E130" s="67" t="s">
        <v>136</v>
      </c>
      <c r="F130" s="68">
        <v>12.5</v>
      </c>
      <c r="G130" s="65"/>
      <c r="H130" s="69"/>
      <c r="I130" s="70"/>
      <c r="J130" s="70"/>
      <c r="K130" s="34" t="s">
        <v>66</v>
      </c>
      <c r="L130" s="77">
        <v>130</v>
      </c>
      <c r="M130" s="77"/>
      <c r="N130" s="72"/>
      <c r="O130" s="79" t="s">
        <v>265</v>
      </c>
      <c r="P130" s="81">
        <v>43542.36368055556</v>
      </c>
      <c r="Q130" s="79" t="s">
        <v>342</v>
      </c>
      <c r="R130" s="79"/>
      <c r="S130" s="79"/>
      <c r="T130" s="79" t="s">
        <v>386</v>
      </c>
      <c r="U130" s="82" t="s">
        <v>424</v>
      </c>
      <c r="V130" s="82" t="s">
        <v>424</v>
      </c>
      <c r="W130" s="81">
        <v>43542.36368055556</v>
      </c>
      <c r="X130" s="82" t="s">
        <v>524</v>
      </c>
      <c r="Y130" s="79"/>
      <c r="Z130" s="79"/>
      <c r="AA130" s="85" t="s">
        <v>604</v>
      </c>
      <c r="AB130" s="79"/>
      <c r="AC130" s="79" t="b">
        <v>0</v>
      </c>
      <c r="AD130" s="79">
        <v>2</v>
      </c>
      <c r="AE130" s="85" t="s">
        <v>607</v>
      </c>
      <c r="AF130" s="79" t="b">
        <v>0</v>
      </c>
      <c r="AG130" s="79" t="s">
        <v>616</v>
      </c>
      <c r="AH130" s="79"/>
      <c r="AI130" s="85" t="s">
        <v>607</v>
      </c>
      <c r="AJ130" s="79" t="b">
        <v>0</v>
      </c>
      <c r="AK130" s="79">
        <v>0</v>
      </c>
      <c r="AL130" s="85" t="s">
        <v>607</v>
      </c>
      <c r="AM130" s="79" t="s">
        <v>620</v>
      </c>
      <c r="AN130" s="79" t="b">
        <v>0</v>
      </c>
      <c r="AO130" s="85" t="s">
        <v>604</v>
      </c>
      <c r="AP130" s="79" t="s">
        <v>176</v>
      </c>
      <c r="AQ130" s="79">
        <v>0</v>
      </c>
      <c r="AR130" s="79">
        <v>0</v>
      </c>
      <c r="AS130" s="79"/>
      <c r="AT130" s="79"/>
      <c r="AU130" s="79"/>
      <c r="AV130" s="79"/>
      <c r="AW130" s="79"/>
      <c r="AX130" s="79"/>
      <c r="AY130" s="79"/>
      <c r="AZ130" s="79"/>
      <c r="BA130">
        <v>7</v>
      </c>
      <c r="BB130" s="78" t="str">
        <f>REPLACE(INDEX(GroupVertices[Group],MATCH(Edges[[#This Row],[Vertex 1]],GroupVertices[Vertex],0)),1,1,"")</f>
        <v>3</v>
      </c>
      <c r="BC130" s="78" t="str">
        <f>REPLACE(INDEX(GroupVertices[Group],MATCH(Edges[[#This Row],[Vertex 2]],GroupVertices[Vertex],0)),1,1,"")</f>
        <v>1</v>
      </c>
      <c r="BD130" s="48">
        <v>0</v>
      </c>
      <c r="BE130" s="49">
        <v>0</v>
      </c>
      <c r="BF130" s="48">
        <v>0</v>
      </c>
      <c r="BG130" s="49">
        <v>0</v>
      </c>
      <c r="BH130" s="48">
        <v>0</v>
      </c>
      <c r="BI130" s="49">
        <v>0</v>
      </c>
      <c r="BJ130" s="48">
        <v>30</v>
      </c>
      <c r="BK130" s="49">
        <v>100</v>
      </c>
      <c r="BL130" s="48">
        <v>30</v>
      </c>
    </row>
    <row r="131" spans="1:64" ht="15">
      <c r="A131" s="64" t="s">
        <v>231</v>
      </c>
      <c r="B131" s="64" t="s">
        <v>220</v>
      </c>
      <c r="C131" s="65" t="s">
        <v>1532</v>
      </c>
      <c r="D131" s="66">
        <v>10</v>
      </c>
      <c r="E131" s="67" t="s">
        <v>136</v>
      </c>
      <c r="F131" s="68">
        <v>12.5</v>
      </c>
      <c r="G131" s="65"/>
      <c r="H131" s="69"/>
      <c r="I131" s="70"/>
      <c r="J131" s="70"/>
      <c r="K131" s="34" t="s">
        <v>66</v>
      </c>
      <c r="L131" s="77">
        <v>131</v>
      </c>
      <c r="M131" s="77"/>
      <c r="N131" s="72"/>
      <c r="O131" s="79" t="s">
        <v>265</v>
      </c>
      <c r="P131" s="81">
        <v>43543.292650462965</v>
      </c>
      <c r="Q131" s="79" t="s">
        <v>331</v>
      </c>
      <c r="R131" s="79"/>
      <c r="S131" s="79"/>
      <c r="T131" s="79" t="s">
        <v>386</v>
      </c>
      <c r="U131" s="82" t="s">
        <v>423</v>
      </c>
      <c r="V131" s="82" t="s">
        <v>423</v>
      </c>
      <c r="W131" s="81">
        <v>43543.292650462965</v>
      </c>
      <c r="X131" s="82" t="s">
        <v>513</v>
      </c>
      <c r="Y131" s="79"/>
      <c r="Z131" s="79"/>
      <c r="AA131" s="85" t="s">
        <v>593</v>
      </c>
      <c r="AB131" s="79"/>
      <c r="AC131" s="79" t="b">
        <v>0</v>
      </c>
      <c r="AD131" s="79">
        <v>2</v>
      </c>
      <c r="AE131" s="85" t="s">
        <v>607</v>
      </c>
      <c r="AF131" s="79" t="b">
        <v>0</v>
      </c>
      <c r="AG131" s="79" t="s">
        <v>616</v>
      </c>
      <c r="AH131" s="79"/>
      <c r="AI131" s="85" t="s">
        <v>607</v>
      </c>
      <c r="AJ131" s="79" t="b">
        <v>0</v>
      </c>
      <c r="AK131" s="79">
        <v>0</v>
      </c>
      <c r="AL131" s="85" t="s">
        <v>607</v>
      </c>
      <c r="AM131" s="79" t="s">
        <v>620</v>
      </c>
      <c r="AN131" s="79" t="b">
        <v>0</v>
      </c>
      <c r="AO131" s="85" t="s">
        <v>593</v>
      </c>
      <c r="AP131" s="79" t="s">
        <v>176</v>
      </c>
      <c r="AQ131" s="79">
        <v>0</v>
      </c>
      <c r="AR131" s="79">
        <v>0</v>
      </c>
      <c r="AS131" s="79"/>
      <c r="AT131" s="79"/>
      <c r="AU131" s="79"/>
      <c r="AV131" s="79"/>
      <c r="AW131" s="79"/>
      <c r="AX131" s="79"/>
      <c r="AY131" s="79"/>
      <c r="AZ131" s="79"/>
      <c r="BA131">
        <v>7</v>
      </c>
      <c r="BB131" s="78" t="str">
        <f>REPLACE(INDEX(GroupVertices[Group],MATCH(Edges[[#This Row],[Vertex 1]],GroupVertices[Vertex],0)),1,1,"")</f>
        <v>3</v>
      </c>
      <c r="BC131" s="78" t="str">
        <f>REPLACE(INDEX(GroupVertices[Group],MATCH(Edges[[#This Row],[Vertex 2]],GroupVertices[Vertex],0)),1,1,"")</f>
        <v>1</v>
      </c>
      <c r="BD131" s="48"/>
      <c r="BE131" s="49"/>
      <c r="BF131" s="48"/>
      <c r="BG131" s="49"/>
      <c r="BH131" s="48"/>
      <c r="BI131" s="49"/>
      <c r="BJ131" s="48"/>
      <c r="BK131" s="49"/>
      <c r="BL131" s="48"/>
    </row>
    <row r="132" spans="1:64" ht="15">
      <c r="A132" s="64" t="s">
        <v>233</v>
      </c>
      <c r="B132" s="64" t="s">
        <v>220</v>
      </c>
      <c r="C132" s="65" t="s">
        <v>1526</v>
      </c>
      <c r="D132" s="66">
        <v>3</v>
      </c>
      <c r="E132" s="67" t="s">
        <v>132</v>
      </c>
      <c r="F132" s="68">
        <v>32</v>
      </c>
      <c r="G132" s="65"/>
      <c r="H132" s="69"/>
      <c r="I132" s="70"/>
      <c r="J132" s="70"/>
      <c r="K132" s="34" t="s">
        <v>65</v>
      </c>
      <c r="L132" s="77">
        <v>132</v>
      </c>
      <c r="M132" s="77"/>
      <c r="N132" s="72"/>
      <c r="O132" s="79" t="s">
        <v>265</v>
      </c>
      <c r="P132" s="81">
        <v>43543.42880787037</v>
      </c>
      <c r="Q132" s="79" t="s">
        <v>332</v>
      </c>
      <c r="R132" s="79"/>
      <c r="S132" s="79"/>
      <c r="T132" s="79"/>
      <c r="U132" s="79"/>
      <c r="V132" s="82" t="s">
        <v>444</v>
      </c>
      <c r="W132" s="81">
        <v>43543.42880787037</v>
      </c>
      <c r="X132" s="82" t="s">
        <v>514</v>
      </c>
      <c r="Y132" s="79"/>
      <c r="Z132" s="79"/>
      <c r="AA132" s="85" t="s">
        <v>594</v>
      </c>
      <c r="AB132" s="85" t="s">
        <v>601</v>
      </c>
      <c r="AC132" s="79" t="b">
        <v>0</v>
      </c>
      <c r="AD132" s="79">
        <v>0</v>
      </c>
      <c r="AE132" s="85" t="s">
        <v>608</v>
      </c>
      <c r="AF132" s="79" t="b">
        <v>0</v>
      </c>
      <c r="AG132" s="79" t="s">
        <v>614</v>
      </c>
      <c r="AH132" s="79"/>
      <c r="AI132" s="85" t="s">
        <v>607</v>
      </c>
      <c r="AJ132" s="79" t="b">
        <v>0</v>
      </c>
      <c r="AK132" s="79">
        <v>0</v>
      </c>
      <c r="AL132" s="85" t="s">
        <v>607</v>
      </c>
      <c r="AM132" s="79" t="s">
        <v>621</v>
      </c>
      <c r="AN132" s="79" t="b">
        <v>0</v>
      </c>
      <c r="AO132" s="85" t="s">
        <v>601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c r="BE132" s="49"/>
      <c r="BF132" s="48"/>
      <c r="BG132" s="49"/>
      <c r="BH132" s="48"/>
      <c r="BI132" s="49"/>
      <c r="BJ132" s="48"/>
      <c r="BK132" s="49"/>
      <c r="BL132" s="48"/>
    </row>
    <row r="133" spans="1:64" ht="15">
      <c r="A133" s="64" t="s">
        <v>233</v>
      </c>
      <c r="B133" s="64" t="s">
        <v>231</v>
      </c>
      <c r="C133" s="65" t="s">
        <v>1526</v>
      </c>
      <c r="D133" s="66">
        <v>3</v>
      </c>
      <c r="E133" s="67" t="s">
        <v>132</v>
      </c>
      <c r="F133" s="68">
        <v>32</v>
      </c>
      <c r="G133" s="65"/>
      <c r="H133" s="69"/>
      <c r="I133" s="70"/>
      <c r="J133" s="70"/>
      <c r="K133" s="34" t="s">
        <v>65</v>
      </c>
      <c r="L133" s="77">
        <v>133</v>
      </c>
      <c r="M133" s="77"/>
      <c r="N133" s="72"/>
      <c r="O133" s="79" t="s">
        <v>264</v>
      </c>
      <c r="P133" s="81">
        <v>43543.42880787037</v>
      </c>
      <c r="Q133" s="79" t="s">
        <v>332</v>
      </c>
      <c r="R133" s="79"/>
      <c r="S133" s="79"/>
      <c r="T133" s="79"/>
      <c r="U133" s="79"/>
      <c r="V133" s="82" t="s">
        <v>444</v>
      </c>
      <c r="W133" s="81">
        <v>43543.42880787037</v>
      </c>
      <c r="X133" s="82" t="s">
        <v>514</v>
      </c>
      <c r="Y133" s="79"/>
      <c r="Z133" s="79"/>
      <c r="AA133" s="85" t="s">
        <v>594</v>
      </c>
      <c r="AB133" s="85" t="s">
        <v>601</v>
      </c>
      <c r="AC133" s="79" t="b">
        <v>0</v>
      </c>
      <c r="AD133" s="79">
        <v>0</v>
      </c>
      <c r="AE133" s="85" t="s">
        <v>608</v>
      </c>
      <c r="AF133" s="79" t="b">
        <v>0</v>
      </c>
      <c r="AG133" s="79" t="s">
        <v>614</v>
      </c>
      <c r="AH133" s="79"/>
      <c r="AI133" s="85" t="s">
        <v>607</v>
      </c>
      <c r="AJ133" s="79" t="b">
        <v>0</v>
      </c>
      <c r="AK133" s="79">
        <v>0</v>
      </c>
      <c r="AL133" s="85" t="s">
        <v>607</v>
      </c>
      <c r="AM133" s="79" t="s">
        <v>621</v>
      </c>
      <c r="AN133" s="79" t="b">
        <v>0</v>
      </c>
      <c r="AO133" s="85" t="s">
        <v>601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hyperlinks>
    <hyperlink ref="R4" r:id="rId1" display="https://lnkd.in/d868Dxm"/>
    <hyperlink ref="R5" r:id="rId2" display="https://www.b-elle.nl/interviews/succesverhalen/toegang-tot-8-miljard-mensen-in-je-netwerk"/>
    <hyperlink ref="R6" r:id="rId3" display="https://www.lared.nl/2019/02/miriam-notten-docent-public-affairs-programma-aan-ul/"/>
    <hyperlink ref="R12" r:id="rId4" display="https://twitter.com/miriamnotten/status/1106511111778639873"/>
    <hyperlink ref="R16" r:id="rId5" display="https://www.linkedin.com/feed/update/urn:li:activity:6496302246232367104/"/>
    <hyperlink ref="R18" r:id="rId6" display="https://lnkd.in/d868Dxm"/>
    <hyperlink ref="R21" r:id="rId7" display="https://twitter.com/Daniel_Laurison/status/1085925946903924738"/>
    <hyperlink ref="R23" r:id="rId8" display="https://twitter.com/LaRedNetwerk/status/1103968654327193605"/>
    <hyperlink ref="R24" r:id="rId9" display="https://twitter.com/LaRedNetwerk/status/1103968654327193605"/>
    <hyperlink ref="R25" r:id="rId10" display="https://twitter.com/LaRedNetwerk/status/1103968654327193605"/>
    <hyperlink ref="R26" r:id="rId11" display="https://twitter.com/LaRedNetwerk/status/1103968654327193605"/>
    <hyperlink ref="R27" r:id="rId12" display="https://twitter.com/LaRedNetwerk/status/1103968654327193605"/>
    <hyperlink ref="R28" r:id="rId13" display="https://twitter.com/LaRedNetwerk/status/1103968654327193605"/>
    <hyperlink ref="R29" r:id="rId14" display="https://twitter.com/LaRedNetwerk/status/1103968654327193605"/>
    <hyperlink ref="R30" r:id="rId15" display="https://twitter.com/LaRedNetwerk/status/1103968654327193605"/>
    <hyperlink ref="R31" r:id="rId16" display="https://twitter.com/LaRedNetwerk/status/1103968654327193605"/>
    <hyperlink ref="R32" r:id="rId17" display="https://twitter.com/LaRedNetwerk/status/1103968654327193605"/>
    <hyperlink ref="R47" r:id="rId18" display="https://twitter.com/i/web/status/1084819397171179520"/>
    <hyperlink ref="R48" r:id="rId19" display="https://twitter.com/i/web/status/1084819628549988352"/>
    <hyperlink ref="R49" r:id="rId20" display="https://www.lared.nl/2019/01/netwerken-en-netwerkbijeenkomsten-wanneer-hoe-en-waarom/?platform=hootsuite"/>
    <hyperlink ref="R50" r:id="rId21" display="https://www.lared.nl/2018/09/netwerkend-werken-kun-je-leren-op-opmerkelijk-gezond-100-sardinie/"/>
    <hyperlink ref="R51" r:id="rId22" display="https://www.lared.nl/2018/09/netwerkend-werken-kun-je-leren-op-opmerkelijk-gezond-100-sardinie/"/>
    <hyperlink ref="R52" r:id="rId23" display="https://www.b-elle.nl/interviews/succesverhalen/toegang-tot-8-miljard-mensen-in-je-netwerk"/>
    <hyperlink ref="R53" r:id="rId24" display="https://www.lared.nl/2019/02/miriam-notten-docent-public-affairs-programma-aan-ul/"/>
    <hyperlink ref="R54" r:id="rId25" display="https://twitter.com/i/web/status/1097516273502687233"/>
    <hyperlink ref="R55" r:id="rId26" display="https://www.lared.nl/"/>
    <hyperlink ref="R72" r:id="rId27" display="https://twitter.com/i/web/status/1106831943574974464"/>
    <hyperlink ref="R77" r:id="rId28" display="https://twitter.com/i/web/status/1097596192320643073"/>
    <hyperlink ref="R78" r:id="rId29" display="https://twitter.com/i/web/status/1097596192320643073"/>
    <hyperlink ref="R87" r:id="rId30" display="https://twitter.com/i/web/status/1097596192320643073"/>
    <hyperlink ref="R88" r:id="rId31" display="https://twitter.com/i/web/status/1105421166590734337"/>
    <hyperlink ref="R92" r:id="rId32" display="https://twitter.com/i/web/status/1106612966751944704"/>
    <hyperlink ref="R97" r:id="rId33" display="https://twitter.com/i/web/status/1105159683160109057"/>
    <hyperlink ref="R100" r:id="rId34" display="https://twitter.com/i/web/status/1105891074923466753"/>
    <hyperlink ref="R101" r:id="rId35" display="https://twitter.com/i/web/status/1106079424611520514"/>
    <hyperlink ref="R103" r:id="rId36" display="https://twitter.com/i/web/status/1106825196621705216"/>
    <hyperlink ref="R104" r:id="rId37" display="https://twitter.com/MiriamNotten/status/1089918997397688320"/>
    <hyperlink ref="R115" r:id="rId38" display="https://lnkd.in/d_ZdpSy"/>
    <hyperlink ref="R117" r:id="rId39" display="https://lnkd.in/d9tY2_u"/>
    <hyperlink ref="R118" r:id="rId40" display="https://lnkd.in/dX7bwAM"/>
    <hyperlink ref="R119" r:id="rId41" display="https://lnkd.in/dyesE6G"/>
    <hyperlink ref="R122" r:id="rId42" display="https://twitter.com/LaRedNetwerk/status/1106487457887997952"/>
    <hyperlink ref="R125" r:id="rId43" display="https://twitter.com/i/web/status/1105797194190389250"/>
    <hyperlink ref="R127" r:id="rId44" display="https://twitter.com/i/web/status/1106487014898180096"/>
    <hyperlink ref="R128" r:id="rId45" display="https://twitter.com/i/web/status/1106823714719576066"/>
    <hyperlink ref="U4" r:id="rId46" display="https://pbs.twimg.com/media/DzN6pELX4AEoNI0.jpg"/>
    <hyperlink ref="U5" r:id="rId47" display="https://pbs.twimg.com/media/DyokYpHWkAIpmuN.jpg"/>
    <hyperlink ref="U6" r:id="rId48" display="https://pbs.twimg.com/media/Dy35KksWwAA8ex9.jpg"/>
    <hyperlink ref="U18" r:id="rId49" display="https://pbs.twimg.com/media/DzN6pELX4AEoNI0.jpg"/>
    <hyperlink ref="U19" r:id="rId50" display="https://pbs.twimg.com/media/D1thONGWoAUbtXn.jpg"/>
    <hyperlink ref="U22" r:id="rId51" display="https://pbs.twimg.com/media/D1IKbdJX0AIX4tu.jpg"/>
    <hyperlink ref="U33" r:id="rId52" display="https://pbs.twimg.com/media/D1u22PwWwAEVUHl.jpg"/>
    <hyperlink ref="U36" r:id="rId53" display="https://pbs.twimg.com/media/D1HpN7sV4AAKpWB.jpg"/>
    <hyperlink ref="U42" r:id="rId54" display="https://pbs.twimg.com/media/DxQ0c3lW0AAO6H6.jpg"/>
    <hyperlink ref="U43" r:id="rId55" display="https://pbs.twimg.com/media/DxQ0c3lW0AAO6H6.jpg"/>
    <hyperlink ref="U46" r:id="rId56" display="https://pbs.twimg.com/media/D1pzYL0XQAAQ-LE.jpg"/>
    <hyperlink ref="U49" r:id="rId57" display="https://pbs.twimg.com/media/DxsqiuKXgAIGJxf.jpg"/>
    <hyperlink ref="U50" r:id="rId58" display="https://pbs.twimg.com/media/DyF2IGCWkAU9zDD.png"/>
    <hyperlink ref="U51" r:id="rId59" display="https://pbs.twimg.com/media/DyQA2ArX4AABlnV.jpg"/>
    <hyperlink ref="U52" r:id="rId60" display="https://pbs.twimg.com/media/DyokYpHWkAIpmuN.jpg"/>
    <hyperlink ref="U53" r:id="rId61" display="https://pbs.twimg.com/media/Dy35KksWwAA8ex9.jpg"/>
    <hyperlink ref="U55" r:id="rId62" display="https://pbs.twimg.com/media/D0Qz1sXWwAAoG8n.png"/>
    <hyperlink ref="U66" r:id="rId63" display="https://pbs.twimg.com/media/D1tgvvgW0AIhfRn.jpg"/>
    <hyperlink ref="U68" r:id="rId64" display="https://pbs.twimg.com/media/DxQ0c3lW0AAO6H6.jpg"/>
    <hyperlink ref="U69" r:id="rId65" display="https://pbs.twimg.com/media/D1pzYL0XQAAQ-LE.jpg"/>
    <hyperlink ref="U70" r:id="rId66" display="https://pbs.twimg.com/media/D1tgvvgW0AIhfRn.jpg"/>
    <hyperlink ref="U73" r:id="rId67" display="https://pbs.twimg.com/media/D14vLq5WoAEnVqx.jpg"/>
    <hyperlink ref="U74" r:id="rId68" display="https://pbs.twimg.com/media/D14vLq5WoAEnVqx.jpg"/>
    <hyperlink ref="U75" r:id="rId69" display="https://pbs.twimg.com/media/D169IkbXcAAy9PC.jpg"/>
    <hyperlink ref="U76" r:id="rId70" display="https://pbs.twimg.com/media/D169IkbXcAAy9PC.jpg"/>
    <hyperlink ref="U81" r:id="rId71" display="https://pbs.twimg.com/media/D1jeLjuXgAAEhSY.jpg"/>
    <hyperlink ref="U83" r:id="rId72" display="https://pbs.twimg.com/media/D1o33EIWwAAHjHb.jpg"/>
    <hyperlink ref="U84" r:id="rId73" display="https://pbs.twimg.com/media/D1x7LuiW0AAPC_0.jpg"/>
    <hyperlink ref="U85" r:id="rId74" display="https://pbs.twimg.com/media/D12FurZW0AAeBHV.jpg"/>
    <hyperlink ref="U86" r:id="rId75" display="https://pbs.twimg.com/media/D17w0t8X4AE8xJ-.jpg"/>
    <hyperlink ref="U89" r:id="rId76" display="https://pbs.twimg.com/media/D1jeLjuXgAAEhSY.jpg"/>
    <hyperlink ref="U91" r:id="rId77" display="https://pbs.twimg.com/media/D1o33EIWwAAHjHb.jpg"/>
    <hyperlink ref="U93" r:id="rId78" display="https://pbs.twimg.com/media/D1x7LuiW0AAPC_0.jpg"/>
    <hyperlink ref="U94" r:id="rId79" display="https://pbs.twimg.com/media/D12FurZW0AAeBHV.jpg"/>
    <hyperlink ref="U95" r:id="rId80" display="https://pbs.twimg.com/media/D17w0t8X4AE8xJ-.jpg"/>
    <hyperlink ref="U96" r:id="rId81" display="https://pbs.twimg.com/media/D1IKbdJX0AIX4tu.jpg"/>
    <hyperlink ref="U98" r:id="rId82" display="https://pbs.twimg.com/media/D1e0Un0WsAg1iBt.jpg"/>
    <hyperlink ref="U102" r:id="rId83" display="https://pbs.twimg.com/media/D1u22PwWwAEVUHl.jpg"/>
    <hyperlink ref="U105" r:id="rId84" display="https://pbs.twimg.com/media/D1HpN7sV4AAKpWB.jpg"/>
    <hyperlink ref="U109" r:id="rId85" display="https://pbs.twimg.com/media/D1mxmPZWsAAyhY3.jpg"/>
    <hyperlink ref="U112" r:id="rId86" display="https://pbs.twimg.com/media/D12PCUmXcAA6Gv-.jpg"/>
    <hyperlink ref="U113" r:id="rId87" display="https://pbs.twimg.com/media/D2ANBSpXQAYGhkH.jpg"/>
    <hyperlink ref="U120" r:id="rId88" display="https://pbs.twimg.com/media/D1e0Un0WsAg1iBt.jpg"/>
    <hyperlink ref="U126" r:id="rId89" display="https://pbs.twimg.com/media/D1mxmPZWsAAyhY3.jpg"/>
    <hyperlink ref="U129" r:id="rId90" display="https://pbs.twimg.com/media/D12PCUmXcAA6Gv-.jpg"/>
    <hyperlink ref="U130" r:id="rId91" display="https://pbs.twimg.com/media/D17a26qWsAAtRs0.jpg"/>
    <hyperlink ref="U131" r:id="rId92" display="https://pbs.twimg.com/media/D2ANBSpXQAYGhkH.jpg"/>
    <hyperlink ref="V3" r:id="rId93" display="http://pbs.twimg.com/profile_images/745275060601126912/RsDgTRww_normal.jpg"/>
    <hyperlink ref="V4" r:id="rId94" display="https://pbs.twimg.com/media/DzN6pELX4AEoNI0.jpg"/>
    <hyperlink ref="V5" r:id="rId95" display="https://pbs.twimg.com/media/DyokYpHWkAIpmuN.jpg"/>
    <hyperlink ref="V6" r:id="rId96" display="https://pbs.twimg.com/media/Dy35KksWwAA8ex9.jpg"/>
    <hyperlink ref="V7" r:id="rId97" display="http://pbs.twimg.com/profile_images/1102331293294100480/3jQRH2X4_normal.jpg"/>
    <hyperlink ref="V8" r:id="rId98" display="http://pbs.twimg.com/profile_images/96744347/Ronald_Foto_web_normal.jpg"/>
    <hyperlink ref="V9" r:id="rId99" display="http://pbs.twimg.com/profile_images/1031109922111586304/O73czF7V_normal.jpg"/>
    <hyperlink ref="V10" r:id="rId100" display="http://pbs.twimg.com/profile_images/1031109922111586304/O73czF7V_normal.jpg"/>
    <hyperlink ref="V11" r:id="rId101" display="http://pbs.twimg.com/profile_images/1031109922111586304/O73czF7V_normal.jpg"/>
    <hyperlink ref="V12" r:id="rId102" display="http://pbs.twimg.com/profile_images/417606401926524929/cKpdnk6e_normal.jpeg"/>
    <hyperlink ref="V13" r:id="rId103" display="http://pbs.twimg.com/profile_images/826048635410448384/yRhyr1iT_normal.jpg"/>
    <hyperlink ref="V14" r:id="rId104" display="http://pbs.twimg.com/profile_images/1044606085477421057/HaU6fNUA_normal.jpg"/>
    <hyperlink ref="V15" r:id="rId105" display="http://pbs.twimg.com/profile_images/1044606085477421057/HaU6fNUA_normal.jpg"/>
    <hyperlink ref="V16" r:id="rId106" display="http://pbs.twimg.com/profile_images/580342938170839041/8V0EZhtk_normal.jpg"/>
    <hyperlink ref="V17" r:id="rId107" display="http://pbs.twimg.com/profile_images/580342938170839041/8V0EZhtk_normal.jpg"/>
    <hyperlink ref="V18" r:id="rId108" display="https://pbs.twimg.com/media/DzN6pELX4AEoNI0.jpg"/>
    <hyperlink ref="V19" r:id="rId109" display="https://pbs.twimg.com/media/D1thONGWoAUbtXn.jpg"/>
    <hyperlink ref="V20" r:id="rId110" display="http://pbs.twimg.com/profile_images/580342938170839041/8V0EZhtk_normal.jpg"/>
    <hyperlink ref="V21" r:id="rId111" display="http://pbs.twimg.com/profile_images/580342938170839041/8V0EZhtk_normal.jpg"/>
    <hyperlink ref="V22" r:id="rId112" display="https://pbs.twimg.com/media/D1IKbdJX0AIX4tu.jpg"/>
    <hyperlink ref="V23" r:id="rId113" display="http://pbs.twimg.com/profile_images/580342938170839041/8V0EZhtk_normal.jpg"/>
    <hyperlink ref="V24" r:id="rId114" display="http://pbs.twimg.com/profile_images/580342938170839041/8V0EZhtk_normal.jpg"/>
    <hyperlink ref="V25" r:id="rId115" display="http://pbs.twimg.com/profile_images/580342938170839041/8V0EZhtk_normal.jpg"/>
    <hyperlink ref="V26" r:id="rId116" display="http://pbs.twimg.com/profile_images/580342938170839041/8V0EZhtk_normal.jpg"/>
    <hyperlink ref="V27" r:id="rId117" display="http://pbs.twimg.com/profile_images/580342938170839041/8V0EZhtk_normal.jpg"/>
    <hyperlink ref="V28" r:id="rId118" display="http://pbs.twimg.com/profile_images/580342938170839041/8V0EZhtk_normal.jpg"/>
    <hyperlink ref="V29" r:id="rId119" display="http://pbs.twimg.com/profile_images/580342938170839041/8V0EZhtk_normal.jpg"/>
    <hyperlink ref="V30" r:id="rId120" display="http://pbs.twimg.com/profile_images/580342938170839041/8V0EZhtk_normal.jpg"/>
    <hyperlink ref="V31" r:id="rId121" display="http://pbs.twimg.com/profile_images/580342938170839041/8V0EZhtk_normal.jpg"/>
    <hyperlink ref="V32" r:id="rId122" display="http://pbs.twimg.com/profile_images/580342938170839041/8V0EZhtk_normal.jpg"/>
    <hyperlink ref="V33" r:id="rId123" display="https://pbs.twimg.com/media/D1u22PwWwAEVUHl.jpg"/>
    <hyperlink ref="V34" r:id="rId124" display="http://pbs.twimg.com/profile_images/975452847205699584/oCe-1cSj_normal.jpg"/>
    <hyperlink ref="V35" r:id="rId125" display="http://pbs.twimg.com/profile_images/975452847205699584/oCe-1cSj_normal.jpg"/>
    <hyperlink ref="V36" r:id="rId126" display="https://pbs.twimg.com/media/D1HpN7sV4AAKpWB.jpg"/>
    <hyperlink ref="V37" r:id="rId127" display="http://pbs.twimg.com/profile_images/480088247561768960/fZRQLG9C_normal.jpeg"/>
    <hyperlink ref="V38" r:id="rId128" display="http://pbs.twimg.com/profile_images/613044186477105152/h065c1YD_normal.jpg"/>
    <hyperlink ref="V39" r:id="rId129" display="http://pbs.twimg.com/profile_images/613044186477105152/h065c1YD_normal.jpg"/>
    <hyperlink ref="V40" r:id="rId130" display="http://pbs.twimg.com/profile_images/1043047398619140096/Ldc8B7Sp_normal.jpg"/>
    <hyperlink ref="V41" r:id="rId131" display="http://pbs.twimg.com/profile_images/1043047398619140096/Ldc8B7Sp_normal.jpg"/>
    <hyperlink ref="V42" r:id="rId132" display="https://pbs.twimg.com/media/DxQ0c3lW0AAO6H6.jpg"/>
    <hyperlink ref="V43" r:id="rId133" display="https://pbs.twimg.com/media/DxQ0c3lW0AAO6H6.jpg"/>
    <hyperlink ref="V44" r:id="rId134" display="http://pbs.twimg.com/profile_images/1095409886589079552/TbEaorem_normal.jpg"/>
    <hyperlink ref="V45" r:id="rId135" display="http://pbs.twimg.com/profile_images/1095409886589079552/TbEaorem_normal.jpg"/>
    <hyperlink ref="V46" r:id="rId136" display="https://pbs.twimg.com/media/D1pzYL0XQAAQ-LE.jpg"/>
    <hyperlink ref="V47" r:id="rId137" display="http://pbs.twimg.com/profile_images/1640571216/klein_logo_normal.PNG"/>
    <hyperlink ref="V48" r:id="rId138" display="http://pbs.twimg.com/profile_images/1640571216/klein_logo_normal.PNG"/>
    <hyperlink ref="V49" r:id="rId139" display="https://pbs.twimg.com/media/DxsqiuKXgAIGJxf.jpg"/>
    <hyperlink ref="V50" r:id="rId140" display="https://pbs.twimg.com/media/DyF2IGCWkAU9zDD.png"/>
    <hyperlink ref="V51" r:id="rId141" display="https://pbs.twimg.com/media/DyQA2ArX4AABlnV.jpg"/>
    <hyperlink ref="V52" r:id="rId142" display="https://pbs.twimg.com/media/DyokYpHWkAIpmuN.jpg"/>
    <hyperlink ref="V53" r:id="rId143" display="https://pbs.twimg.com/media/Dy35KksWwAA8ex9.jpg"/>
    <hyperlink ref="V54" r:id="rId144" display="http://pbs.twimg.com/profile_images/1640571216/klein_logo_normal.PNG"/>
    <hyperlink ref="V55" r:id="rId145" display="https://pbs.twimg.com/media/D0Qz1sXWwAAoG8n.png"/>
    <hyperlink ref="V56" r:id="rId146" display="http://pbs.twimg.com/profile_images/580342938170839041/8V0EZhtk_normal.jpg"/>
    <hyperlink ref="V57" r:id="rId147" display="http://pbs.twimg.com/profile_images/580342938170839041/8V0EZhtk_normal.jpg"/>
    <hyperlink ref="V58" r:id="rId148" display="http://pbs.twimg.com/profile_images/580342938170839041/8V0EZhtk_normal.jpg"/>
    <hyperlink ref="V59" r:id="rId149" display="http://pbs.twimg.com/profile_images/580342938170839041/8V0EZhtk_normal.jpg"/>
    <hyperlink ref="V60" r:id="rId150" display="http://pbs.twimg.com/profile_images/580342938170839041/8V0EZhtk_normal.jpg"/>
    <hyperlink ref="V61" r:id="rId151" display="http://pbs.twimg.com/profile_images/580342938170839041/8V0EZhtk_normal.jpg"/>
    <hyperlink ref="V62" r:id="rId152" display="http://pbs.twimg.com/profile_images/580342938170839041/8V0EZhtk_normal.jpg"/>
    <hyperlink ref="V63" r:id="rId153" display="http://pbs.twimg.com/profile_images/580342938170839041/8V0EZhtk_normal.jpg"/>
    <hyperlink ref="V64" r:id="rId154" display="http://pbs.twimg.com/profile_images/580342938170839041/8V0EZhtk_normal.jpg"/>
    <hyperlink ref="V65" r:id="rId155" display="http://pbs.twimg.com/profile_images/1092491121056452615/oNxdVbGf_normal.jpg"/>
    <hyperlink ref="V66" r:id="rId156" display="https://pbs.twimg.com/media/D1tgvvgW0AIhfRn.jpg"/>
    <hyperlink ref="V67" r:id="rId157" display="http://pbs.twimg.com/profile_images/580342938170839041/8V0EZhtk_normal.jpg"/>
    <hyperlink ref="V68" r:id="rId158" display="https://pbs.twimg.com/media/DxQ0c3lW0AAO6H6.jpg"/>
    <hyperlink ref="V69" r:id="rId159" display="https://pbs.twimg.com/media/D1pzYL0XQAAQ-LE.jpg"/>
    <hyperlink ref="V70" r:id="rId160" display="https://pbs.twimg.com/media/D1tgvvgW0AIhfRn.jpg"/>
    <hyperlink ref="V71" r:id="rId161" display="http://pbs.twimg.com/profile_images/1092491121056452615/oNxdVbGf_normal.jpg"/>
    <hyperlink ref="V72" r:id="rId162" display="http://pbs.twimg.com/profile_images/1092491121056452615/oNxdVbGf_normal.jpg"/>
    <hyperlink ref="V73" r:id="rId163" display="https://pbs.twimg.com/media/D14vLq5WoAEnVqx.jpg"/>
    <hyperlink ref="V74" r:id="rId164" display="https://pbs.twimg.com/media/D14vLq5WoAEnVqx.jpg"/>
    <hyperlink ref="V75" r:id="rId165" display="https://pbs.twimg.com/media/D169IkbXcAAy9PC.jpg"/>
    <hyperlink ref="V76" r:id="rId166" display="https://pbs.twimg.com/media/D169IkbXcAAy9PC.jpg"/>
    <hyperlink ref="V77" r:id="rId167" display="http://pbs.twimg.com/profile_images/704957781951037440/_zzjNnqF_normal.jpg"/>
    <hyperlink ref="V78" r:id="rId168" display="http://pbs.twimg.com/profile_images/704957781951037440/_zzjNnqF_normal.jpg"/>
    <hyperlink ref="V79" r:id="rId169" display="http://pbs.twimg.com/profile_images/930124507075014656/unu07SwY_normal.jpg"/>
    <hyperlink ref="V80" r:id="rId170" display="http://pbs.twimg.com/profile_images/930124507075014656/unu07SwY_normal.jpg"/>
    <hyperlink ref="V81" r:id="rId171" display="https://pbs.twimg.com/media/D1jeLjuXgAAEhSY.jpg"/>
    <hyperlink ref="V82" r:id="rId172" display="http://pbs.twimg.com/profile_images/704957781951037440/_zzjNnqF_normal.jpg"/>
    <hyperlink ref="V83" r:id="rId173" display="https://pbs.twimg.com/media/D1o33EIWwAAHjHb.jpg"/>
    <hyperlink ref="V84" r:id="rId174" display="https://pbs.twimg.com/media/D1x7LuiW0AAPC_0.jpg"/>
    <hyperlink ref="V85" r:id="rId175" display="https://pbs.twimg.com/media/D12FurZW0AAeBHV.jpg"/>
    <hyperlink ref="V86" r:id="rId176" display="https://pbs.twimg.com/media/D17w0t8X4AE8xJ-.jpg"/>
    <hyperlink ref="V87" r:id="rId177" display="http://pbs.twimg.com/profile_images/704957781951037440/_zzjNnqF_normal.jpg"/>
    <hyperlink ref="V88" r:id="rId178" display="http://pbs.twimg.com/profile_images/704957781951037440/_zzjNnqF_normal.jpg"/>
    <hyperlink ref="V89" r:id="rId179" display="https://pbs.twimg.com/media/D1jeLjuXgAAEhSY.jpg"/>
    <hyperlink ref="V90" r:id="rId180" display="http://pbs.twimg.com/profile_images/704957781951037440/_zzjNnqF_normal.jpg"/>
    <hyperlink ref="V91" r:id="rId181" display="https://pbs.twimg.com/media/D1o33EIWwAAHjHb.jpg"/>
    <hyperlink ref="V92" r:id="rId182" display="http://pbs.twimg.com/profile_images/704957781951037440/_zzjNnqF_normal.jpg"/>
    <hyperlink ref="V93" r:id="rId183" display="https://pbs.twimg.com/media/D1x7LuiW0AAPC_0.jpg"/>
    <hyperlink ref="V94" r:id="rId184" display="https://pbs.twimg.com/media/D12FurZW0AAeBHV.jpg"/>
    <hyperlink ref="V95" r:id="rId185" display="https://pbs.twimg.com/media/D17w0t8X4AE8xJ-.jpg"/>
    <hyperlink ref="V96" r:id="rId186" display="https://pbs.twimg.com/media/D1IKbdJX0AIX4tu.jpg"/>
    <hyperlink ref="V97" r:id="rId187" display="http://pbs.twimg.com/profile_images/580342938170839041/8V0EZhtk_normal.jpg"/>
    <hyperlink ref="V98" r:id="rId188" display="https://pbs.twimg.com/media/D1e0Un0WsAg1iBt.jpg"/>
    <hyperlink ref="V99" r:id="rId189" display="http://pbs.twimg.com/profile_images/580342938170839041/8V0EZhtk_normal.jpg"/>
    <hyperlink ref="V100" r:id="rId190" display="http://pbs.twimg.com/profile_images/580342938170839041/8V0EZhtk_normal.jpg"/>
    <hyperlink ref="V101" r:id="rId191" display="http://pbs.twimg.com/profile_images/580342938170839041/8V0EZhtk_normal.jpg"/>
    <hyperlink ref="V102" r:id="rId192" display="https://pbs.twimg.com/media/D1u22PwWwAEVUHl.jpg"/>
    <hyperlink ref="V103" r:id="rId193" display="http://pbs.twimg.com/profile_images/580342938170839041/8V0EZhtk_normal.jpg"/>
    <hyperlink ref="V104" r:id="rId194" display="http://pbs.twimg.com/profile_images/480088247561768960/fZRQLG9C_normal.jpeg"/>
    <hyperlink ref="V105" r:id="rId195" display="https://pbs.twimg.com/media/D1HpN7sV4AAKpWB.jpg"/>
    <hyperlink ref="V106" r:id="rId196" display="http://pbs.twimg.com/profile_images/480088247561768960/fZRQLG9C_normal.jpeg"/>
    <hyperlink ref="V107" r:id="rId197" display="http://pbs.twimg.com/profile_images/1105726796392218624/o9pmcTR5_normal.png"/>
    <hyperlink ref="V108" r:id="rId198" display="http://pbs.twimg.com/profile_images/1105726796392218624/o9pmcTR5_normal.png"/>
    <hyperlink ref="V109" r:id="rId199" display="https://pbs.twimg.com/media/D1mxmPZWsAAyhY3.jpg"/>
    <hyperlink ref="V110" r:id="rId200" display="http://pbs.twimg.com/profile_images/937612034438557696/RAe9Iv4l_normal.jpg"/>
    <hyperlink ref="V111" r:id="rId201" display="http://pbs.twimg.com/profile_images/937612034438557696/RAe9Iv4l_normal.jpg"/>
    <hyperlink ref="V112" r:id="rId202" display="https://pbs.twimg.com/media/D12PCUmXcAA6Gv-.jpg"/>
    <hyperlink ref="V113" r:id="rId203" display="https://pbs.twimg.com/media/D2ANBSpXQAYGhkH.jpg"/>
    <hyperlink ref="V114" r:id="rId204" display="http://pbs.twimg.com/profile_images/1046301062196600832/3FhsfZvt_normal.jpg"/>
    <hyperlink ref="V115" r:id="rId205" display="http://pbs.twimg.com/profile_images/580342938170839041/8V0EZhtk_normal.jpg"/>
    <hyperlink ref="V116" r:id="rId206" display="http://pbs.twimg.com/profile_images/580342938170839041/8V0EZhtk_normal.jpg"/>
    <hyperlink ref="V117" r:id="rId207" display="http://pbs.twimg.com/profile_images/580342938170839041/8V0EZhtk_normal.jpg"/>
    <hyperlink ref="V118" r:id="rId208" display="http://pbs.twimg.com/profile_images/580342938170839041/8V0EZhtk_normal.jpg"/>
    <hyperlink ref="V119" r:id="rId209" display="http://pbs.twimg.com/profile_images/580342938170839041/8V0EZhtk_normal.jpg"/>
    <hyperlink ref="V120" r:id="rId210" display="https://pbs.twimg.com/media/D1e0Un0WsAg1iBt.jpg"/>
    <hyperlink ref="V121" r:id="rId211" display="http://pbs.twimg.com/profile_images/580342938170839041/8V0EZhtk_normal.jpg"/>
    <hyperlink ref="V122" r:id="rId212" display="http://pbs.twimg.com/profile_images/580342938170839041/8V0EZhtk_normal.jpg"/>
    <hyperlink ref="V123" r:id="rId213" display="http://pbs.twimg.com/profile_images/1105726796392218624/o9pmcTR5_normal.png"/>
    <hyperlink ref="V124" r:id="rId214" display="http://pbs.twimg.com/profile_images/1105726796392218624/o9pmcTR5_normal.png"/>
    <hyperlink ref="V125" r:id="rId215" display="http://pbs.twimg.com/profile_images/1105726796392218624/o9pmcTR5_normal.png"/>
    <hyperlink ref="V126" r:id="rId216" display="https://pbs.twimg.com/media/D1mxmPZWsAAyhY3.jpg"/>
    <hyperlink ref="V127" r:id="rId217" display="http://pbs.twimg.com/profile_images/1105726796392218624/o9pmcTR5_normal.png"/>
    <hyperlink ref="V128" r:id="rId218" display="http://pbs.twimg.com/profile_images/1105726796392218624/o9pmcTR5_normal.png"/>
    <hyperlink ref="V129" r:id="rId219" display="https://pbs.twimg.com/media/D12PCUmXcAA6Gv-.jpg"/>
    <hyperlink ref="V130" r:id="rId220" display="https://pbs.twimg.com/media/D17a26qWsAAtRs0.jpg"/>
    <hyperlink ref="V131" r:id="rId221" display="https://pbs.twimg.com/media/D2ANBSpXQAYGhkH.jpg"/>
    <hyperlink ref="V132" r:id="rId222" display="http://pbs.twimg.com/profile_images/1046301062196600832/3FhsfZvt_normal.jpg"/>
    <hyperlink ref="V133" r:id="rId223" display="http://pbs.twimg.com/profile_images/1046301062196600832/3FhsfZvt_normal.jpg"/>
    <hyperlink ref="X3" r:id="rId224" display="https://twitter.com/#!/tatianavanr/status/1097222788790792193"/>
    <hyperlink ref="X4" r:id="rId225" display="https://twitter.com/#!/larednetwerk/status/1095354706203983878"/>
    <hyperlink ref="X5" r:id="rId226" display="https://twitter.com/#!/larednetwerk/status/1092725908887293952"/>
    <hyperlink ref="X6" r:id="rId227" display="https://twitter.com/#!/larednetwerk/status/1093804286813843456"/>
    <hyperlink ref="X7" r:id="rId228" display="https://twitter.com/#!/jellemarchand/status/1100102781543874560"/>
    <hyperlink ref="X8" r:id="rId229" display="https://twitter.com/#!/rovanes/status/1100174849601867776"/>
    <hyperlink ref="X9" r:id="rId230" display="https://twitter.com/#!/rwinw/status/1106509517691473921"/>
    <hyperlink ref="X10" r:id="rId231" display="https://twitter.com/#!/rwinw/status/1106509517691473921"/>
    <hyperlink ref="X11" r:id="rId232" display="https://twitter.com/#!/rwinw/status/1106509517691473921"/>
    <hyperlink ref="X12" r:id="rId233" display="https://twitter.com/#!/vinales_info/status/1106569103714803712"/>
    <hyperlink ref="X13" r:id="rId234" display="https://twitter.com/#!/dejonge_hans/status/1106571129479745536"/>
    <hyperlink ref="X14" r:id="rId235" display="https://twitter.com/#!/martinvtuijl61/status/1106613511864680448"/>
    <hyperlink ref="X15" r:id="rId236" display="https://twitter.com/#!/martinvtuijl61/status/1106613511864680448"/>
    <hyperlink ref="X16" r:id="rId237" display="https://twitter.com/#!/miriamnotten/status/1090560719974739969"/>
    <hyperlink ref="X17" r:id="rId238" display="https://twitter.com/#!/miriamnotten/status/1093945705595572226"/>
    <hyperlink ref="X18" r:id="rId239" display="https://twitter.com/#!/larednetwerk/status/1095354706203983878"/>
    <hyperlink ref="X19" r:id="rId240" display="https://twitter.com/#!/mariekeblok/status/1106585035778519041"/>
    <hyperlink ref="X20" r:id="rId241" display="https://twitter.com/#!/miriamnotten/status/1095418925574246405"/>
    <hyperlink ref="X21" r:id="rId242" display="https://twitter.com/#!/miriamnotten/status/1103951014779080704"/>
    <hyperlink ref="X22" r:id="rId243" display="https://twitter.com/#!/miriamnotten/status/1103956351653421056"/>
    <hyperlink ref="X23" r:id="rId244" display="https://twitter.com/#!/miriamnotten/status/1103975231788584962"/>
    <hyperlink ref="X24" r:id="rId245" display="https://twitter.com/#!/miriamnotten/status/1103975231788584962"/>
    <hyperlink ref="X25" r:id="rId246" display="https://twitter.com/#!/miriamnotten/status/1103975231788584962"/>
    <hyperlink ref="X26" r:id="rId247" display="https://twitter.com/#!/miriamnotten/status/1103975231788584962"/>
    <hyperlink ref="X27" r:id="rId248" display="https://twitter.com/#!/miriamnotten/status/1103975231788584962"/>
    <hyperlink ref="X28" r:id="rId249" display="https://twitter.com/#!/miriamnotten/status/1103975231788584962"/>
    <hyperlink ref="X29" r:id="rId250" display="https://twitter.com/#!/miriamnotten/status/1103975231788584962"/>
    <hyperlink ref="X30" r:id="rId251" display="https://twitter.com/#!/miriamnotten/status/1103975231788584962"/>
    <hyperlink ref="X31" r:id="rId252" display="https://twitter.com/#!/miriamnotten/status/1103975231788584962"/>
    <hyperlink ref="X32" r:id="rId253" display="https://twitter.com/#!/miriamnotten/status/1103975231788584962"/>
    <hyperlink ref="X33" r:id="rId254" display="https://twitter.com/#!/miriamnotten/status/1106679181381914624"/>
    <hyperlink ref="X34" r:id="rId255" display="https://twitter.com/#!/kirstenrolink/status/1103942913510252544"/>
    <hyperlink ref="X35" r:id="rId256" display="https://twitter.com/#!/kirstenrolink/status/1103942913510252544"/>
    <hyperlink ref="X36" r:id="rId257" display="https://twitter.com/#!/nstroeker/status/1103919829013037059"/>
    <hyperlink ref="X37" r:id="rId258" display="https://twitter.com/#!/nstroeker/status/1106846716056219648"/>
    <hyperlink ref="X38" r:id="rId259" display="https://twitter.com/#!/yvonnevansark/status/1106853502666579969"/>
    <hyperlink ref="X39" r:id="rId260" display="https://twitter.com/#!/yvonnevansark/status/1106853502666579969"/>
    <hyperlink ref="X40" r:id="rId261" display="https://twitter.com/#!/annettedolle/status/1107183246507413505"/>
    <hyperlink ref="X41" r:id="rId262" display="https://twitter.com/#!/annettedolle/status/1107183246507413505"/>
    <hyperlink ref="X42" r:id="rId263" display="https://twitter.com/#!/reneeprins3112/status/1086551095822950401"/>
    <hyperlink ref="X43" r:id="rId264" display="https://twitter.com/#!/reneeprins3112/status/1086551095822950401"/>
    <hyperlink ref="X44" r:id="rId265" display="https://twitter.com/#!/manonvandersar/status/1106577488199778312"/>
    <hyperlink ref="X45" r:id="rId266" display="https://twitter.com/#!/manonvandersar/status/1106577488199778312"/>
    <hyperlink ref="X46" r:id="rId267" display="https://twitter.com/#!/reneeprins3112/status/1106323527660199937"/>
    <hyperlink ref="X47" r:id="rId268" display="https://twitter.com/#!/larednetwerk/status/1084819397171179520"/>
    <hyperlink ref="X48" r:id="rId269" display="https://twitter.com/#!/larednetwerk/status/1084819628549988352"/>
    <hyperlink ref="X49" r:id="rId270" display="https://twitter.com/#!/larednetwerk/status/1088510512672006149"/>
    <hyperlink ref="X50" r:id="rId271" display="https://twitter.com/#!/larednetwerk/status/1090282542069137411"/>
    <hyperlink ref="X51" r:id="rId272" display="https://twitter.com/#!/larednetwerk/status/1090998098489499649"/>
    <hyperlink ref="X52" r:id="rId273" display="https://twitter.com/#!/larednetwerk/status/1092725908887293952"/>
    <hyperlink ref="X53" r:id="rId274" display="https://twitter.com/#!/larednetwerk/status/1093804286813843456"/>
    <hyperlink ref="X54" r:id="rId275" display="https://twitter.com/#!/larednetwerk/status/1097516273502687233"/>
    <hyperlink ref="X55" r:id="rId276" display="https://twitter.com/#!/larednetwerk/status/1100062388781486080"/>
    <hyperlink ref="X56" r:id="rId277" display="https://twitter.com/#!/miriamnotten/status/1088512769014546433"/>
    <hyperlink ref="X57" r:id="rId278" display="https://twitter.com/#!/miriamnotten/status/1090305071550734336"/>
    <hyperlink ref="X58" r:id="rId279" display="https://twitter.com/#!/miriamnotten/status/1091035613724397569"/>
    <hyperlink ref="X59" r:id="rId280" display="https://twitter.com/#!/miriamnotten/status/1092807965290172416"/>
    <hyperlink ref="X60" r:id="rId281" display="https://twitter.com/#!/miriamnotten/status/1093945705595572226"/>
    <hyperlink ref="X61" r:id="rId282" display="https://twitter.com/#!/miriamnotten/status/1095418925574246405"/>
    <hyperlink ref="X62" r:id="rId283" display="https://twitter.com/#!/miriamnotten/status/1097555829266501632"/>
    <hyperlink ref="X63" r:id="rId284" display="https://twitter.com/#!/miriamnotten/status/1100087384824258560"/>
    <hyperlink ref="X64" r:id="rId285" display="https://twitter.com/#!/miriamnotten/status/1106678065747451904"/>
    <hyperlink ref="X65" r:id="rId286" display="https://twitter.com/#!/reneeprins3112/status/1097565395752497152"/>
    <hyperlink ref="X66" r:id="rId287" display="https://twitter.com/#!/reneeprins3112/status/1106584516636958721"/>
    <hyperlink ref="X67" r:id="rId288" display="https://twitter.com/#!/miriamnotten/status/1106678065747451904"/>
    <hyperlink ref="X68" r:id="rId289" display="https://twitter.com/#!/reneeprins3112/status/1086551095822950401"/>
    <hyperlink ref="X69" r:id="rId290" display="https://twitter.com/#!/reneeprins3112/status/1106323527660199937"/>
    <hyperlink ref="X70" r:id="rId291" display="https://twitter.com/#!/reneeprins3112/status/1106584516636958721"/>
    <hyperlink ref="X71" r:id="rId292" display="https://twitter.com/#!/reneeprins3112/status/1106703977100595200"/>
    <hyperlink ref="X72" r:id="rId293" display="https://twitter.com/#!/reneeprins3112/status/1106831943574974464"/>
    <hyperlink ref="X73" r:id="rId294" display="https://twitter.com/#!/reneeprins3112/status/1107374475522334720"/>
    <hyperlink ref="X74" r:id="rId295" display="https://twitter.com/#!/reneeprins3112/status/1107374475522334720"/>
    <hyperlink ref="X75" r:id="rId296" display="https://twitter.com/#!/boukebo/status/1107530521444319232"/>
    <hyperlink ref="X76" r:id="rId297" display="https://twitter.com/#!/boukebo/status/1107530521444319232"/>
    <hyperlink ref="X77" r:id="rId298" display="https://twitter.com/#!/madelondejong/status/1097596192320643073"/>
    <hyperlink ref="X78" r:id="rId299" display="https://twitter.com/#!/madelondejong/status/1097596192320643073"/>
    <hyperlink ref="X79" r:id="rId300" display="https://twitter.com/#!/marius_mpoweru/status/1105880675150893056"/>
    <hyperlink ref="X80" r:id="rId301" display="https://twitter.com/#!/marius_mpoweru/status/1105880675150893056"/>
    <hyperlink ref="X81" r:id="rId302" display="https://twitter.com/#!/madelondejong/status/1105878025575546880"/>
    <hyperlink ref="X82" r:id="rId303" display="https://twitter.com/#!/madelondejong/status/1105892952629538816"/>
    <hyperlink ref="X83" r:id="rId304" display="https://twitter.com/#!/madelondejong/status/1106258091602046979"/>
    <hyperlink ref="X84" r:id="rId305" display="https://twitter.com/#!/madelondejong/status/1106895062380802048"/>
    <hyperlink ref="X85" r:id="rId306" display="https://twitter.com/#!/madelondejong/status/1107188133697867778"/>
    <hyperlink ref="X86" r:id="rId307" display="https://twitter.com/#!/madelondejong/status/1107587373439901696"/>
    <hyperlink ref="X87" r:id="rId308" display="https://twitter.com/#!/madelondejong/status/1097596192320643073"/>
    <hyperlink ref="X88" r:id="rId309" display="https://twitter.com/#!/madelondejong/status/1105421166590734337"/>
    <hyperlink ref="X89" r:id="rId310" display="https://twitter.com/#!/madelondejong/status/1105878025575546880"/>
    <hyperlink ref="X90" r:id="rId311" display="https://twitter.com/#!/madelondejong/status/1105892952629538816"/>
    <hyperlink ref="X91" r:id="rId312" display="https://twitter.com/#!/madelondejong/status/1106258091602046979"/>
    <hyperlink ref="X92" r:id="rId313" display="https://twitter.com/#!/madelondejong/status/1106612966751944704"/>
    <hyperlink ref="X93" r:id="rId314" display="https://twitter.com/#!/madelondejong/status/1106895062380802048"/>
    <hyperlink ref="X94" r:id="rId315" display="https://twitter.com/#!/madelondejong/status/1107188133697867778"/>
    <hyperlink ref="X95" r:id="rId316" display="https://twitter.com/#!/madelondejong/status/1107587373439901696"/>
    <hyperlink ref="X96" r:id="rId317" display="https://twitter.com/#!/miriamnotten/status/1103956351653421056"/>
    <hyperlink ref="X97" r:id="rId318" display="https://twitter.com/#!/miriamnotten/status/1105159683160109057"/>
    <hyperlink ref="X98" r:id="rId319" display="https://twitter.com/#!/miriamnotten/status/1105550505349132299"/>
    <hyperlink ref="X99" r:id="rId320" display="https://twitter.com/#!/miriamnotten/status/1105570072150659072"/>
    <hyperlink ref="X100" r:id="rId321" display="https://twitter.com/#!/miriamnotten/status/1105891074923466753"/>
    <hyperlink ref="X101" r:id="rId322" display="https://twitter.com/#!/miriamnotten/status/1106079424611520514"/>
    <hyperlink ref="X102" r:id="rId323" display="https://twitter.com/#!/miriamnotten/status/1106679181381914624"/>
    <hyperlink ref="X103" r:id="rId324" display="https://twitter.com/#!/miriamnotten/status/1106825196621705216"/>
    <hyperlink ref="X104" r:id="rId325" display="https://twitter.com/#!/nstroeker/status/1089951475915202561"/>
    <hyperlink ref="X105" r:id="rId326" display="https://twitter.com/#!/nstroeker/status/1103919829013037059"/>
    <hyperlink ref="X106" r:id="rId327" display="https://twitter.com/#!/nstroeker/status/1106846716056219648"/>
    <hyperlink ref="X107" r:id="rId328" display="https://twitter.com/#!/resourcerer/status/1105566188015419394"/>
    <hyperlink ref="X108" r:id="rId329" display="https://twitter.com/#!/resourcerer/status/1105726344346796034"/>
    <hyperlink ref="X109" r:id="rId330" display="https://twitter.com/#!/resourcerer/status/1106110465783013376"/>
    <hyperlink ref="X110" r:id="rId331" display="https://twitter.com/#!/marcelvandriel/status/1107216751299710977"/>
    <hyperlink ref="X111" r:id="rId332" display="https://twitter.com/#!/marcelvandriel/status/1107216751299710977"/>
    <hyperlink ref="X112" r:id="rId333" display="https://twitter.com/#!/resourcerer/status/1107198371926818817"/>
    <hyperlink ref="X113" r:id="rId334" display="https://twitter.com/#!/resourcerer/status/1107899862346092544"/>
    <hyperlink ref="X114" r:id="rId335" display="https://twitter.com/#!/greald/status/1107949203278438400"/>
    <hyperlink ref="X115" r:id="rId336" display="https://twitter.com/#!/miriamnotten/status/1088526440499433473"/>
    <hyperlink ref="X116" r:id="rId337" display="https://twitter.com/#!/miriamnotten/status/1089918997397688320"/>
    <hyperlink ref="X117" r:id="rId338" display="https://twitter.com/#!/miriamnotten/status/1090536619713662976"/>
    <hyperlink ref="X118" r:id="rId339" display="https://twitter.com/#!/miriamnotten/status/1097078179267858432"/>
    <hyperlink ref="X119" r:id="rId340" display="https://twitter.com/#!/miriamnotten/status/1100502061328805888"/>
    <hyperlink ref="X120" r:id="rId341" display="https://twitter.com/#!/miriamnotten/status/1105550505349132299"/>
    <hyperlink ref="X121" r:id="rId342" display="https://twitter.com/#!/miriamnotten/status/1105570072150659072"/>
    <hyperlink ref="X122" r:id="rId343" display="https://twitter.com/#!/miriamnotten/status/1106511111778639873"/>
    <hyperlink ref="X123" r:id="rId344" display="https://twitter.com/#!/resourcerer/status/1105566188015419394"/>
    <hyperlink ref="X124" r:id="rId345" display="https://twitter.com/#!/resourcerer/status/1105726344346796034"/>
    <hyperlink ref="X125" r:id="rId346" display="https://twitter.com/#!/resourcerer/status/1105797194190389250"/>
    <hyperlink ref="X126" r:id="rId347" display="https://twitter.com/#!/resourcerer/status/1106110465783013376"/>
    <hyperlink ref="X127" r:id="rId348" display="https://twitter.com/#!/resourcerer/status/1106487014898180096"/>
    <hyperlink ref="X128" r:id="rId349" display="https://twitter.com/#!/resourcerer/status/1106823714719576066"/>
    <hyperlink ref="X129" r:id="rId350" display="https://twitter.com/#!/resourcerer/status/1107198371926818817"/>
    <hyperlink ref="X130" r:id="rId351" display="https://twitter.com/#!/resourcerer/status/1107563214429188096"/>
    <hyperlink ref="X131" r:id="rId352" display="https://twitter.com/#!/resourcerer/status/1107899862346092544"/>
    <hyperlink ref="X132" r:id="rId353" display="https://twitter.com/#!/greald/status/1107949203278438400"/>
    <hyperlink ref="X133" r:id="rId354" display="https://twitter.com/#!/greald/status/1107949203278438400"/>
    <hyperlink ref="AZ42" r:id="rId355" display="https://api.twitter.com/1.1/geo/id/894c8c60d80227e7.json"/>
    <hyperlink ref="AZ43" r:id="rId356" display="https://api.twitter.com/1.1/geo/id/894c8c60d80227e7.json"/>
    <hyperlink ref="AZ68" r:id="rId357" display="https://api.twitter.com/1.1/geo/id/894c8c60d80227e7.json"/>
    <hyperlink ref="AZ103" r:id="rId358" display="https://api.twitter.com/1.1/geo/id/cf302a6a5afefaaa.json"/>
  </hyperlinks>
  <printOptions/>
  <pageMargins left="0.7" right="0.7" top="0.75" bottom="0.75" header="0.3" footer="0.3"/>
  <pageSetup horizontalDpi="600" verticalDpi="600" orientation="portrait" r:id="rId362"/>
  <legacyDrawing r:id="rId360"/>
  <tableParts>
    <tablePart r:id="rId3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1350</v>
      </c>
      <c r="B1" s="13" t="s">
        <v>1499</v>
      </c>
      <c r="C1" s="13" t="s">
        <v>1500</v>
      </c>
      <c r="D1" s="13" t="s">
        <v>144</v>
      </c>
      <c r="E1" s="13" t="s">
        <v>1502</v>
      </c>
      <c r="F1" s="13" t="s">
        <v>1503</v>
      </c>
      <c r="G1" s="13" t="s">
        <v>1504</v>
      </c>
    </row>
    <row r="2" spans="1:7" ht="15">
      <c r="A2" s="78" t="s">
        <v>1153</v>
      </c>
      <c r="B2" s="78">
        <v>3</v>
      </c>
      <c r="C2" s="122">
        <v>0.0016910935738444193</v>
      </c>
      <c r="D2" s="78" t="s">
        <v>1501</v>
      </c>
      <c r="E2" s="78"/>
      <c r="F2" s="78"/>
      <c r="G2" s="78"/>
    </row>
    <row r="3" spans="1:7" ht="15">
      <c r="A3" s="78" t="s">
        <v>1154</v>
      </c>
      <c r="B3" s="78">
        <v>23</v>
      </c>
      <c r="C3" s="122">
        <v>0.012965050732807215</v>
      </c>
      <c r="D3" s="78" t="s">
        <v>1501</v>
      </c>
      <c r="E3" s="78"/>
      <c r="F3" s="78"/>
      <c r="G3" s="78"/>
    </row>
    <row r="4" spans="1:7" ht="15">
      <c r="A4" s="78" t="s">
        <v>1155</v>
      </c>
      <c r="B4" s="78">
        <v>0</v>
      </c>
      <c r="C4" s="122">
        <v>0</v>
      </c>
      <c r="D4" s="78" t="s">
        <v>1501</v>
      </c>
      <c r="E4" s="78"/>
      <c r="F4" s="78"/>
      <c r="G4" s="78"/>
    </row>
    <row r="5" spans="1:7" ht="15">
      <c r="A5" s="78" t="s">
        <v>1156</v>
      </c>
      <c r="B5" s="78">
        <v>1748</v>
      </c>
      <c r="C5" s="122">
        <v>0.9853438556933483</v>
      </c>
      <c r="D5" s="78" t="s">
        <v>1501</v>
      </c>
      <c r="E5" s="78"/>
      <c r="F5" s="78"/>
      <c r="G5" s="78"/>
    </row>
    <row r="6" spans="1:7" ht="15">
      <c r="A6" s="78" t="s">
        <v>1157</v>
      </c>
      <c r="B6" s="78">
        <v>1774</v>
      </c>
      <c r="C6" s="122">
        <v>1</v>
      </c>
      <c r="D6" s="78" t="s">
        <v>1501</v>
      </c>
      <c r="E6" s="78"/>
      <c r="F6" s="78"/>
      <c r="G6" s="78"/>
    </row>
    <row r="7" spans="1:7" ht="15">
      <c r="A7" s="84" t="s">
        <v>1158</v>
      </c>
      <c r="B7" s="84">
        <v>58</v>
      </c>
      <c r="C7" s="123">
        <v>0.020003066132892596</v>
      </c>
      <c r="D7" s="84" t="s">
        <v>1501</v>
      </c>
      <c r="E7" s="84" t="b">
        <v>0</v>
      </c>
      <c r="F7" s="84" t="b">
        <v>0</v>
      </c>
      <c r="G7" s="84" t="b">
        <v>0</v>
      </c>
    </row>
    <row r="8" spans="1:7" ht="15">
      <c r="A8" s="84" t="s">
        <v>220</v>
      </c>
      <c r="B8" s="84">
        <v>47</v>
      </c>
      <c r="C8" s="123">
        <v>0.008544335324952622</v>
      </c>
      <c r="D8" s="84" t="s">
        <v>1501</v>
      </c>
      <c r="E8" s="84" t="b">
        <v>0</v>
      </c>
      <c r="F8" s="84" t="b">
        <v>0</v>
      </c>
      <c r="G8" s="84" t="b">
        <v>0</v>
      </c>
    </row>
    <row r="9" spans="1:7" ht="15">
      <c r="A9" s="84" t="s">
        <v>1159</v>
      </c>
      <c r="B9" s="84">
        <v>42</v>
      </c>
      <c r="C9" s="123">
        <v>0.014986763509065174</v>
      </c>
      <c r="D9" s="84" t="s">
        <v>1501</v>
      </c>
      <c r="E9" s="84" t="b">
        <v>0</v>
      </c>
      <c r="F9" s="84" t="b">
        <v>0</v>
      </c>
      <c r="G9" s="84" t="b">
        <v>0</v>
      </c>
    </row>
    <row r="10" spans="1:7" ht="15">
      <c r="A10" s="84" t="s">
        <v>1160</v>
      </c>
      <c r="B10" s="84">
        <v>41</v>
      </c>
      <c r="C10" s="123">
        <v>0.016216360481462817</v>
      </c>
      <c r="D10" s="84" t="s">
        <v>1501</v>
      </c>
      <c r="E10" s="84" t="b">
        <v>0</v>
      </c>
      <c r="F10" s="84" t="b">
        <v>0</v>
      </c>
      <c r="G10" s="84" t="b">
        <v>0</v>
      </c>
    </row>
    <row r="11" spans="1:7" ht="15">
      <c r="A11" s="84" t="s">
        <v>1161</v>
      </c>
      <c r="B11" s="84">
        <v>27</v>
      </c>
      <c r="C11" s="123">
        <v>0.009634347970113326</v>
      </c>
      <c r="D11" s="84" t="s">
        <v>1501</v>
      </c>
      <c r="E11" s="84" t="b">
        <v>0</v>
      </c>
      <c r="F11" s="84" t="b">
        <v>0</v>
      </c>
      <c r="G11" s="84" t="b">
        <v>0</v>
      </c>
    </row>
    <row r="12" spans="1:7" ht="15">
      <c r="A12" s="84" t="s">
        <v>386</v>
      </c>
      <c r="B12" s="84">
        <v>27</v>
      </c>
      <c r="C12" s="123">
        <v>0.009634347970113326</v>
      </c>
      <c r="D12" s="84" t="s">
        <v>1501</v>
      </c>
      <c r="E12" s="84" t="b">
        <v>0</v>
      </c>
      <c r="F12" s="84" t="b">
        <v>0</v>
      </c>
      <c r="G12" s="84" t="b">
        <v>0</v>
      </c>
    </row>
    <row r="13" spans="1:7" ht="15">
      <c r="A13" s="84" t="s">
        <v>1165</v>
      </c>
      <c r="B13" s="84">
        <v>27</v>
      </c>
      <c r="C13" s="123">
        <v>0.009634347970113326</v>
      </c>
      <c r="D13" s="84" t="s">
        <v>1501</v>
      </c>
      <c r="E13" s="84" t="b">
        <v>0</v>
      </c>
      <c r="F13" s="84" t="b">
        <v>0</v>
      </c>
      <c r="G13" s="84" t="b">
        <v>0</v>
      </c>
    </row>
    <row r="14" spans="1:7" ht="15">
      <c r="A14" s="84" t="s">
        <v>1167</v>
      </c>
      <c r="B14" s="84">
        <v>27</v>
      </c>
      <c r="C14" s="123">
        <v>0.009634347970113326</v>
      </c>
      <c r="D14" s="84" t="s">
        <v>1501</v>
      </c>
      <c r="E14" s="84" t="b">
        <v>0</v>
      </c>
      <c r="F14" s="84" t="b">
        <v>0</v>
      </c>
      <c r="G14" s="84" t="b">
        <v>0</v>
      </c>
    </row>
    <row r="15" spans="1:7" ht="15">
      <c r="A15" s="84" t="s">
        <v>1168</v>
      </c>
      <c r="B15" s="84">
        <v>27</v>
      </c>
      <c r="C15" s="123">
        <v>0.009634347970113326</v>
      </c>
      <c r="D15" s="84" t="s">
        <v>1501</v>
      </c>
      <c r="E15" s="84" t="b">
        <v>0</v>
      </c>
      <c r="F15" s="84" t="b">
        <v>0</v>
      </c>
      <c r="G15" s="84" t="b">
        <v>0</v>
      </c>
    </row>
    <row r="16" spans="1:7" ht="15">
      <c r="A16" s="84" t="s">
        <v>1169</v>
      </c>
      <c r="B16" s="84">
        <v>27</v>
      </c>
      <c r="C16" s="123">
        <v>0.009634347970113326</v>
      </c>
      <c r="D16" s="84" t="s">
        <v>1501</v>
      </c>
      <c r="E16" s="84" t="b">
        <v>0</v>
      </c>
      <c r="F16" s="84" t="b">
        <v>0</v>
      </c>
      <c r="G16" s="84" t="b">
        <v>0</v>
      </c>
    </row>
    <row r="17" spans="1:7" ht="15">
      <c r="A17" s="84" t="s">
        <v>1170</v>
      </c>
      <c r="B17" s="84">
        <v>27</v>
      </c>
      <c r="C17" s="123">
        <v>0.009634347970113326</v>
      </c>
      <c r="D17" s="84" t="s">
        <v>1501</v>
      </c>
      <c r="E17" s="84" t="b">
        <v>0</v>
      </c>
      <c r="F17" s="84" t="b">
        <v>0</v>
      </c>
      <c r="G17" s="84" t="b">
        <v>0</v>
      </c>
    </row>
    <row r="18" spans="1:7" ht="15">
      <c r="A18" s="84" t="s">
        <v>1351</v>
      </c>
      <c r="B18" s="84">
        <v>27</v>
      </c>
      <c r="C18" s="123">
        <v>0.009634347970113326</v>
      </c>
      <c r="D18" s="84" t="s">
        <v>1501</v>
      </c>
      <c r="E18" s="84" t="b">
        <v>0</v>
      </c>
      <c r="F18" s="84" t="b">
        <v>0</v>
      </c>
      <c r="G18" s="84" t="b">
        <v>0</v>
      </c>
    </row>
    <row r="19" spans="1:7" ht="15">
      <c r="A19" s="84" t="s">
        <v>1164</v>
      </c>
      <c r="B19" s="84">
        <v>23</v>
      </c>
      <c r="C19" s="123">
        <v>0.01170252988586566</v>
      </c>
      <c r="D19" s="84" t="s">
        <v>1501</v>
      </c>
      <c r="E19" s="84" t="b">
        <v>0</v>
      </c>
      <c r="F19" s="84" t="b">
        <v>0</v>
      </c>
      <c r="G19" s="84" t="b">
        <v>0</v>
      </c>
    </row>
    <row r="20" spans="1:7" ht="15">
      <c r="A20" s="84" t="s">
        <v>1163</v>
      </c>
      <c r="B20" s="84">
        <v>22</v>
      </c>
      <c r="C20" s="123">
        <v>0.011631876017694717</v>
      </c>
      <c r="D20" s="84" t="s">
        <v>1501</v>
      </c>
      <c r="E20" s="84" t="b">
        <v>0</v>
      </c>
      <c r="F20" s="84" t="b">
        <v>0</v>
      </c>
      <c r="G20" s="84" t="b">
        <v>0</v>
      </c>
    </row>
    <row r="21" spans="1:7" ht="15">
      <c r="A21" s="84" t="s">
        <v>1352</v>
      </c>
      <c r="B21" s="84">
        <v>15</v>
      </c>
      <c r="C21" s="123">
        <v>0.008248850922120979</v>
      </c>
      <c r="D21" s="84" t="s">
        <v>1501</v>
      </c>
      <c r="E21" s="84" t="b">
        <v>0</v>
      </c>
      <c r="F21" s="84" t="b">
        <v>0</v>
      </c>
      <c r="G21" s="84" t="b">
        <v>0</v>
      </c>
    </row>
    <row r="22" spans="1:7" ht="15">
      <c r="A22" s="84" t="s">
        <v>1353</v>
      </c>
      <c r="B22" s="84">
        <v>15</v>
      </c>
      <c r="C22" s="123">
        <v>0.008248850922120979</v>
      </c>
      <c r="D22" s="84" t="s">
        <v>1501</v>
      </c>
      <c r="E22" s="84" t="b">
        <v>0</v>
      </c>
      <c r="F22" s="84" t="b">
        <v>0</v>
      </c>
      <c r="G22" s="84" t="b">
        <v>0</v>
      </c>
    </row>
    <row r="23" spans="1:7" ht="15">
      <c r="A23" s="84" t="s">
        <v>1354</v>
      </c>
      <c r="B23" s="84">
        <v>15</v>
      </c>
      <c r="C23" s="123">
        <v>0.008248850922120979</v>
      </c>
      <c r="D23" s="84" t="s">
        <v>1501</v>
      </c>
      <c r="E23" s="84" t="b">
        <v>0</v>
      </c>
      <c r="F23" s="84" t="b">
        <v>0</v>
      </c>
      <c r="G23" s="84" t="b">
        <v>0</v>
      </c>
    </row>
    <row r="24" spans="1:7" ht="15">
      <c r="A24" s="84" t="s">
        <v>1173</v>
      </c>
      <c r="B24" s="84">
        <v>14</v>
      </c>
      <c r="C24" s="123">
        <v>0.00801623851618145</v>
      </c>
      <c r="D24" s="84" t="s">
        <v>1501</v>
      </c>
      <c r="E24" s="84" t="b">
        <v>0</v>
      </c>
      <c r="F24" s="84" t="b">
        <v>0</v>
      </c>
      <c r="G24" s="84" t="b">
        <v>0</v>
      </c>
    </row>
    <row r="25" spans="1:7" ht="15">
      <c r="A25" s="84" t="s">
        <v>213</v>
      </c>
      <c r="B25" s="84">
        <v>13</v>
      </c>
      <c r="C25" s="123">
        <v>0.007760140885708313</v>
      </c>
      <c r="D25" s="84" t="s">
        <v>1501</v>
      </c>
      <c r="E25" s="84" t="b">
        <v>0</v>
      </c>
      <c r="F25" s="84" t="b">
        <v>0</v>
      </c>
      <c r="G25" s="84" t="b">
        <v>0</v>
      </c>
    </row>
    <row r="26" spans="1:7" ht="15">
      <c r="A26" s="84" t="s">
        <v>223</v>
      </c>
      <c r="B26" s="84">
        <v>11</v>
      </c>
      <c r="C26" s="123">
        <v>0.007169947292111122</v>
      </c>
      <c r="D26" s="84" t="s">
        <v>1501</v>
      </c>
      <c r="E26" s="84" t="b">
        <v>0</v>
      </c>
      <c r="F26" s="84" t="b">
        <v>0</v>
      </c>
      <c r="G26" s="84" t="b">
        <v>0</v>
      </c>
    </row>
    <row r="27" spans="1:7" ht="15">
      <c r="A27" s="84" t="s">
        <v>1174</v>
      </c>
      <c r="B27" s="84">
        <v>10</v>
      </c>
      <c r="C27" s="123">
        <v>0.006831240446232553</v>
      </c>
      <c r="D27" s="84" t="s">
        <v>1501</v>
      </c>
      <c r="E27" s="84" t="b">
        <v>0</v>
      </c>
      <c r="F27" s="84" t="b">
        <v>0</v>
      </c>
      <c r="G27" s="84" t="b">
        <v>0</v>
      </c>
    </row>
    <row r="28" spans="1:7" ht="15">
      <c r="A28" s="84" t="s">
        <v>1355</v>
      </c>
      <c r="B28" s="84">
        <v>9</v>
      </c>
      <c r="C28" s="123">
        <v>0.00680786686838124</v>
      </c>
      <c r="D28" s="84" t="s">
        <v>1501</v>
      </c>
      <c r="E28" s="84" t="b">
        <v>0</v>
      </c>
      <c r="F28" s="84" t="b">
        <v>0</v>
      </c>
      <c r="G28" s="84" t="b">
        <v>0</v>
      </c>
    </row>
    <row r="29" spans="1:7" ht="15">
      <c r="A29" s="84" t="s">
        <v>1356</v>
      </c>
      <c r="B29" s="84">
        <v>9</v>
      </c>
      <c r="C29" s="123">
        <v>0.0076584331539142955</v>
      </c>
      <c r="D29" s="84" t="s">
        <v>1501</v>
      </c>
      <c r="E29" s="84" t="b">
        <v>0</v>
      </c>
      <c r="F29" s="84" t="b">
        <v>0</v>
      </c>
      <c r="G29" s="84" t="b">
        <v>0</v>
      </c>
    </row>
    <row r="30" spans="1:7" ht="15">
      <c r="A30" s="84" t="s">
        <v>383</v>
      </c>
      <c r="B30" s="84">
        <v>9</v>
      </c>
      <c r="C30" s="123">
        <v>0.006459627305577586</v>
      </c>
      <c r="D30" s="84" t="s">
        <v>1501</v>
      </c>
      <c r="E30" s="84" t="b">
        <v>0</v>
      </c>
      <c r="F30" s="84" t="b">
        <v>0</v>
      </c>
      <c r="G30" s="84" t="b">
        <v>0</v>
      </c>
    </row>
    <row r="31" spans="1:7" ht="15">
      <c r="A31" s="84" t="s">
        <v>1185</v>
      </c>
      <c r="B31" s="84">
        <v>8</v>
      </c>
      <c r="C31" s="123">
        <v>0.006402371842527605</v>
      </c>
      <c r="D31" s="84" t="s">
        <v>1501</v>
      </c>
      <c r="E31" s="84" t="b">
        <v>0</v>
      </c>
      <c r="F31" s="84" t="b">
        <v>0</v>
      </c>
      <c r="G31" s="84" t="b">
        <v>0</v>
      </c>
    </row>
    <row r="32" spans="1:7" ht="15">
      <c r="A32" s="84" t="s">
        <v>1357</v>
      </c>
      <c r="B32" s="84">
        <v>8</v>
      </c>
      <c r="C32" s="123">
        <v>0.006051437216338881</v>
      </c>
      <c r="D32" s="84" t="s">
        <v>1501</v>
      </c>
      <c r="E32" s="84" t="b">
        <v>0</v>
      </c>
      <c r="F32" s="84" t="b">
        <v>0</v>
      </c>
      <c r="G32" s="84" t="b">
        <v>0</v>
      </c>
    </row>
    <row r="33" spans="1:7" ht="15">
      <c r="A33" s="84" t="s">
        <v>1128</v>
      </c>
      <c r="B33" s="84">
        <v>8</v>
      </c>
      <c r="C33" s="123">
        <v>0.006051437216338881</v>
      </c>
      <c r="D33" s="84" t="s">
        <v>1501</v>
      </c>
      <c r="E33" s="84" t="b">
        <v>0</v>
      </c>
      <c r="F33" s="84" t="b">
        <v>0</v>
      </c>
      <c r="G33" s="84" t="b">
        <v>0</v>
      </c>
    </row>
    <row r="34" spans="1:7" ht="15">
      <c r="A34" s="84" t="s">
        <v>1358</v>
      </c>
      <c r="B34" s="84">
        <v>7</v>
      </c>
      <c r="C34" s="123">
        <v>0.006375824416483716</v>
      </c>
      <c r="D34" s="84" t="s">
        <v>1501</v>
      </c>
      <c r="E34" s="84" t="b">
        <v>0</v>
      </c>
      <c r="F34" s="84" t="b">
        <v>0</v>
      </c>
      <c r="G34" s="84" t="b">
        <v>0</v>
      </c>
    </row>
    <row r="35" spans="1:7" ht="15">
      <c r="A35" s="84" t="s">
        <v>231</v>
      </c>
      <c r="B35" s="84">
        <v>6</v>
      </c>
      <c r="C35" s="123">
        <v>0.005105622102609531</v>
      </c>
      <c r="D35" s="84" t="s">
        <v>1501</v>
      </c>
      <c r="E35" s="84" t="b">
        <v>0</v>
      </c>
      <c r="F35" s="84" t="b">
        <v>0</v>
      </c>
      <c r="G35" s="84" t="b">
        <v>0</v>
      </c>
    </row>
    <row r="36" spans="1:7" ht="15">
      <c r="A36" s="84" t="s">
        <v>1359</v>
      </c>
      <c r="B36" s="84">
        <v>6</v>
      </c>
      <c r="C36" s="123">
        <v>0.005105622102609531</v>
      </c>
      <c r="D36" s="84" t="s">
        <v>1501</v>
      </c>
      <c r="E36" s="84" t="b">
        <v>0</v>
      </c>
      <c r="F36" s="84" t="b">
        <v>0</v>
      </c>
      <c r="G36" s="84" t="b">
        <v>0</v>
      </c>
    </row>
    <row r="37" spans="1:7" ht="15">
      <c r="A37" s="84" t="s">
        <v>1175</v>
      </c>
      <c r="B37" s="84">
        <v>6</v>
      </c>
      <c r="C37" s="123">
        <v>0.005105622102609531</v>
      </c>
      <c r="D37" s="84" t="s">
        <v>1501</v>
      </c>
      <c r="E37" s="84" t="b">
        <v>0</v>
      </c>
      <c r="F37" s="84" t="b">
        <v>1</v>
      </c>
      <c r="G37" s="84" t="b">
        <v>0</v>
      </c>
    </row>
    <row r="38" spans="1:7" ht="15">
      <c r="A38" s="84" t="s">
        <v>1360</v>
      </c>
      <c r="B38" s="84">
        <v>5</v>
      </c>
      <c r="C38" s="123">
        <v>0.004554160297488369</v>
      </c>
      <c r="D38" s="84" t="s">
        <v>1501</v>
      </c>
      <c r="E38" s="84" t="b">
        <v>0</v>
      </c>
      <c r="F38" s="84" t="b">
        <v>0</v>
      </c>
      <c r="G38" s="84" t="b">
        <v>0</v>
      </c>
    </row>
    <row r="39" spans="1:7" ht="15">
      <c r="A39" s="84" t="s">
        <v>1361</v>
      </c>
      <c r="B39" s="84">
        <v>5</v>
      </c>
      <c r="C39" s="123">
        <v>0.004554160297488369</v>
      </c>
      <c r="D39" s="84" t="s">
        <v>1501</v>
      </c>
      <c r="E39" s="84" t="b">
        <v>0</v>
      </c>
      <c r="F39" s="84" t="b">
        <v>0</v>
      </c>
      <c r="G39" s="84" t="b">
        <v>0</v>
      </c>
    </row>
    <row r="40" spans="1:7" ht="15">
      <c r="A40" s="84" t="s">
        <v>226</v>
      </c>
      <c r="B40" s="84">
        <v>5</v>
      </c>
      <c r="C40" s="123">
        <v>0.004554160297488369</v>
      </c>
      <c r="D40" s="84" t="s">
        <v>1501</v>
      </c>
      <c r="E40" s="84" t="b">
        <v>0</v>
      </c>
      <c r="F40" s="84" t="b">
        <v>0</v>
      </c>
      <c r="G40" s="84" t="b">
        <v>0</v>
      </c>
    </row>
    <row r="41" spans="1:7" ht="15">
      <c r="A41" s="84" t="s">
        <v>1362</v>
      </c>
      <c r="B41" s="84">
        <v>5</v>
      </c>
      <c r="C41" s="123">
        <v>0.004554160297488369</v>
      </c>
      <c r="D41" s="84" t="s">
        <v>1501</v>
      </c>
      <c r="E41" s="84" t="b">
        <v>0</v>
      </c>
      <c r="F41" s="84" t="b">
        <v>0</v>
      </c>
      <c r="G41" s="84" t="b">
        <v>0</v>
      </c>
    </row>
    <row r="42" spans="1:7" ht="15">
      <c r="A42" s="84" t="s">
        <v>1363</v>
      </c>
      <c r="B42" s="84">
        <v>5</v>
      </c>
      <c r="C42" s="123">
        <v>0.004554160297488369</v>
      </c>
      <c r="D42" s="84" t="s">
        <v>1501</v>
      </c>
      <c r="E42" s="84" t="b">
        <v>0</v>
      </c>
      <c r="F42" s="84" t="b">
        <v>0</v>
      </c>
      <c r="G42" s="84" t="b">
        <v>0</v>
      </c>
    </row>
    <row r="43" spans="1:7" ht="15">
      <c r="A43" s="84" t="s">
        <v>1364</v>
      </c>
      <c r="B43" s="84">
        <v>5</v>
      </c>
      <c r="C43" s="123">
        <v>0.004554160297488369</v>
      </c>
      <c r="D43" s="84" t="s">
        <v>1501</v>
      </c>
      <c r="E43" s="84" t="b">
        <v>0</v>
      </c>
      <c r="F43" s="84" t="b">
        <v>0</v>
      </c>
      <c r="G43" s="84" t="b">
        <v>0</v>
      </c>
    </row>
    <row r="44" spans="1:7" ht="15">
      <c r="A44" s="84" t="s">
        <v>1365</v>
      </c>
      <c r="B44" s="84">
        <v>5</v>
      </c>
      <c r="C44" s="123">
        <v>0.004554160297488369</v>
      </c>
      <c r="D44" s="84" t="s">
        <v>1501</v>
      </c>
      <c r="E44" s="84" t="b">
        <v>0</v>
      </c>
      <c r="F44" s="84" t="b">
        <v>0</v>
      </c>
      <c r="G44" s="84" t="b">
        <v>0</v>
      </c>
    </row>
    <row r="45" spans="1:7" ht="15">
      <c r="A45" s="84" t="s">
        <v>1181</v>
      </c>
      <c r="B45" s="84">
        <v>5</v>
      </c>
      <c r="C45" s="123">
        <v>0.004554160297488369</v>
      </c>
      <c r="D45" s="84" t="s">
        <v>1501</v>
      </c>
      <c r="E45" s="84" t="b">
        <v>0</v>
      </c>
      <c r="F45" s="84" t="b">
        <v>0</v>
      </c>
      <c r="G45" s="84" t="b">
        <v>0</v>
      </c>
    </row>
    <row r="46" spans="1:7" ht="15">
      <c r="A46" s="84" t="s">
        <v>1366</v>
      </c>
      <c r="B46" s="84">
        <v>5</v>
      </c>
      <c r="C46" s="123">
        <v>0.004554160297488369</v>
      </c>
      <c r="D46" s="84" t="s">
        <v>1501</v>
      </c>
      <c r="E46" s="84" t="b">
        <v>0</v>
      </c>
      <c r="F46" s="84" t="b">
        <v>0</v>
      </c>
      <c r="G46" s="84" t="b">
        <v>0</v>
      </c>
    </row>
    <row r="47" spans="1:7" ht="15">
      <c r="A47" s="84" t="s">
        <v>1367</v>
      </c>
      <c r="B47" s="84">
        <v>5</v>
      </c>
      <c r="C47" s="123">
        <v>0.004554160297488369</v>
      </c>
      <c r="D47" s="84" t="s">
        <v>1501</v>
      </c>
      <c r="E47" s="84" t="b">
        <v>0</v>
      </c>
      <c r="F47" s="84" t="b">
        <v>0</v>
      </c>
      <c r="G47" s="84" t="b">
        <v>0</v>
      </c>
    </row>
    <row r="48" spans="1:7" ht="15">
      <c r="A48" s="84" t="s">
        <v>1368</v>
      </c>
      <c r="B48" s="84">
        <v>5</v>
      </c>
      <c r="C48" s="123">
        <v>0.004554160297488369</v>
      </c>
      <c r="D48" s="84" t="s">
        <v>1501</v>
      </c>
      <c r="E48" s="84" t="b">
        <v>0</v>
      </c>
      <c r="F48" s="84" t="b">
        <v>0</v>
      </c>
      <c r="G48" s="84" t="b">
        <v>0</v>
      </c>
    </row>
    <row r="49" spans="1:7" ht="15">
      <c r="A49" s="84" t="s">
        <v>1369</v>
      </c>
      <c r="B49" s="84">
        <v>5</v>
      </c>
      <c r="C49" s="123">
        <v>0.004554160297488369</v>
      </c>
      <c r="D49" s="84" t="s">
        <v>1501</v>
      </c>
      <c r="E49" s="84" t="b">
        <v>0</v>
      </c>
      <c r="F49" s="84" t="b">
        <v>0</v>
      </c>
      <c r="G49" s="84" t="b">
        <v>0</v>
      </c>
    </row>
    <row r="50" spans="1:7" ht="15">
      <c r="A50" s="84" t="s">
        <v>1370</v>
      </c>
      <c r="B50" s="84">
        <v>5</v>
      </c>
      <c r="C50" s="123">
        <v>0.004554160297488369</v>
      </c>
      <c r="D50" s="84" t="s">
        <v>1501</v>
      </c>
      <c r="E50" s="84" t="b">
        <v>0</v>
      </c>
      <c r="F50" s="84" t="b">
        <v>0</v>
      </c>
      <c r="G50" s="84" t="b">
        <v>0</v>
      </c>
    </row>
    <row r="51" spans="1:7" ht="15">
      <c r="A51" s="84" t="s">
        <v>1371</v>
      </c>
      <c r="B51" s="84">
        <v>5</v>
      </c>
      <c r="C51" s="123">
        <v>0.004554160297488369</v>
      </c>
      <c r="D51" s="84" t="s">
        <v>1501</v>
      </c>
      <c r="E51" s="84" t="b">
        <v>0</v>
      </c>
      <c r="F51" s="84" t="b">
        <v>0</v>
      </c>
      <c r="G51" s="84" t="b">
        <v>0</v>
      </c>
    </row>
    <row r="52" spans="1:7" ht="15">
      <c r="A52" s="84" t="s">
        <v>1372</v>
      </c>
      <c r="B52" s="84">
        <v>4</v>
      </c>
      <c r="C52" s="123">
        <v>0.003936550667667114</v>
      </c>
      <c r="D52" s="84" t="s">
        <v>1501</v>
      </c>
      <c r="E52" s="84" t="b">
        <v>0</v>
      </c>
      <c r="F52" s="84" t="b">
        <v>0</v>
      </c>
      <c r="G52" s="84" t="b">
        <v>0</v>
      </c>
    </row>
    <row r="53" spans="1:7" ht="15">
      <c r="A53" s="84" t="s">
        <v>1373</v>
      </c>
      <c r="B53" s="84">
        <v>4</v>
      </c>
      <c r="C53" s="123">
        <v>0.003936550667667114</v>
      </c>
      <c r="D53" s="84" t="s">
        <v>1501</v>
      </c>
      <c r="E53" s="84" t="b">
        <v>0</v>
      </c>
      <c r="F53" s="84" t="b">
        <v>0</v>
      </c>
      <c r="G53" s="84" t="b">
        <v>0</v>
      </c>
    </row>
    <row r="54" spans="1:7" ht="15">
      <c r="A54" s="84" t="s">
        <v>1374</v>
      </c>
      <c r="B54" s="84">
        <v>4</v>
      </c>
      <c r="C54" s="123">
        <v>0.004314580127904028</v>
      </c>
      <c r="D54" s="84" t="s">
        <v>1501</v>
      </c>
      <c r="E54" s="84" t="b">
        <v>0</v>
      </c>
      <c r="F54" s="84" t="b">
        <v>0</v>
      </c>
      <c r="G54" s="84" t="b">
        <v>0</v>
      </c>
    </row>
    <row r="55" spans="1:7" ht="15">
      <c r="A55" s="84" t="s">
        <v>1375</v>
      </c>
      <c r="B55" s="84">
        <v>4</v>
      </c>
      <c r="C55" s="123">
        <v>0.0048473827271647875</v>
      </c>
      <c r="D55" s="84" t="s">
        <v>1501</v>
      </c>
      <c r="E55" s="84" t="b">
        <v>0</v>
      </c>
      <c r="F55" s="84" t="b">
        <v>0</v>
      </c>
      <c r="G55" s="84" t="b">
        <v>0</v>
      </c>
    </row>
    <row r="56" spans="1:7" ht="15">
      <c r="A56" s="84" t="s">
        <v>1376</v>
      </c>
      <c r="B56" s="84">
        <v>4</v>
      </c>
      <c r="C56" s="123">
        <v>0.003936550667667114</v>
      </c>
      <c r="D56" s="84" t="s">
        <v>1501</v>
      </c>
      <c r="E56" s="84" t="b">
        <v>0</v>
      </c>
      <c r="F56" s="84" t="b">
        <v>0</v>
      </c>
      <c r="G56" s="84" t="b">
        <v>0</v>
      </c>
    </row>
    <row r="57" spans="1:7" ht="15">
      <c r="A57" s="84" t="s">
        <v>1377</v>
      </c>
      <c r="B57" s="84">
        <v>4</v>
      </c>
      <c r="C57" s="123">
        <v>0.003936550667667114</v>
      </c>
      <c r="D57" s="84" t="s">
        <v>1501</v>
      </c>
      <c r="E57" s="84" t="b">
        <v>0</v>
      </c>
      <c r="F57" s="84" t="b">
        <v>0</v>
      </c>
      <c r="G57" s="84" t="b">
        <v>0</v>
      </c>
    </row>
    <row r="58" spans="1:7" ht="15">
      <c r="A58" s="84" t="s">
        <v>1378</v>
      </c>
      <c r="B58" s="84">
        <v>4</v>
      </c>
      <c r="C58" s="123">
        <v>0.003936550667667114</v>
      </c>
      <c r="D58" s="84" t="s">
        <v>1501</v>
      </c>
      <c r="E58" s="84" t="b">
        <v>0</v>
      </c>
      <c r="F58" s="84" t="b">
        <v>0</v>
      </c>
      <c r="G58" s="84" t="b">
        <v>0</v>
      </c>
    </row>
    <row r="59" spans="1:7" ht="15">
      <c r="A59" s="84" t="s">
        <v>1379</v>
      </c>
      <c r="B59" s="84">
        <v>4</v>
      </c>
      <c r="C59" s="123">
        <v>0.003936550667667114</v>
      </c>
      <c r="D59" s="84" t="s">
        <v>1501</v>
      </c>
      <c r="E59" s="84" t="b">
        <v>0</v>
      </c>
      <c r="F59" s="84" t="b">
        <v>0</v>
      </c>
      <c r="G59" s="84" t="b">
        <v>0</v>
      </c>
    </row>
    <row r="60" spans="1:7" ht="15">
      <c r="A60" s="84" t="s">
        <v>1380</v>
      </c>
      <c r="B60" s="84">
        <v>4</v>
      </c>
      <c r="C60" s="123">
        <v>0.003936550667667114</v>
      </c>
      <c r="D60" s="84" t="s">
        <v>1501</v>
      </c>
      <c r="E60" s="84" t="b">
        <v>0</v>
      </c>
      <c r="F60" s="84" t="b">
        <v>0</v>
      </c>
      <c r="G60" s="84" t="b">
        <v>0</v>
      </c>
    </row>
    <row r="61" spans="1:7" ht="15">
      <c r="A61" s="84" t="s">
        <v>1381</v>
      </c>
      <c r="B61" s="84">
        <v>4</v>
      </c>
      <c r="C61" s="123">
        <v>0.003936550667667114</v>
      </c>
      <c r="D61" s="84" t="s">
        <v>1501</v>
      </c>
      <c r="E61" s="84" t="b">
        <v>0</v>
      </c>
      <c r="F61" s="84" t="b">
        <v>0</v>
      </c>
      <c r="G61" s="84" t="b">
        <v>0</v>
      </c>
    </row>
    <row r="62" spans="1:7" ht="15">
      <c r="A62" s="84" t="s">
        <v>1184</v>
      </c>
      <c r="B62" s="84">
        <v>4</v>
      </c>
      <c r="C62" s="123">
        <v>0.003936550667667114</v>
      </c>
      <c r="D62" s="84" t="s">
        <v>1501</v>
      </c>
      <c r="E62" s="84" t="b">
        <v>0</v>
      </c>
      <c r="F62" s="84" t="b">
        <v>0</v>
      </c>
      <c r="G62" s="84" t="b">
        <v>0</v>
      </c>
    </row>
    <row r="63" spans="1:7" ht="15">
      <c r="A63" s="84" t="s">
        <v>1183</v>
      </c>
      <c r="B63" s="84">
        <v>4</v>
      </c>
      <c r="C63" s="123">
        <v>0.003936550667667114</v>
      </c>
      <c r="D63" s="84" t="s">
        <v>1501</v>
      </c>
      <c r="E63" s="84" t="b">
        <v>0</v>
      </c>
      <c r="F63" s="84" t="b">
        <v>0</v>
      </c>
      <c r="G63" s="84" t="b">
        <v>0</v>
      </c>
    </row>
    <row r="64" spans="1:7" ht="15">
      <c r="A64" s="84" t="s">
        <v>1131</v>
      </c>
      <c r="B64" s="84">
        <v>4</v>
      </c>
      <c r="C64" s="123">
        <v>0.004314580127904028</v>
      </c>
      <c r="D64" s="84" t="s">
        <v>1501</v>
      </c>
      <c r="E64" s="84" t="b">
        <v>0</v>
      </c>
      <c r="F64" s="84" t="b">
        <v>0</v>
      </c>
      <c r="G64" s="84" t="b">
        <v>0</v>
      </c>
    </row>
    <row r="65" spans="1:7" ht="15">
      <c r="A65" s="84" t="s">
        <v>1382</v>
      </c>
      <c r="B65" s="84">
        <v>4</v>
      </c>
      <c r="C65" s="123">
        <v>0.0048473827271647875</v>
      </c>
      <c r="D65" s="84" t="s">
        <v>1501</v>
      </c>
      <c r="E65" s="84" t="b">
        <v>0</v>
      </c>
      <c r="F65" s="84" t="b">
        <v>0</v>
      </c>
      <c r="G65" s="84" t="b">
        <v>0</v>
      </c>
    </row>
    <row r="66" spans="1:7" ht="15">
      <c r="A66" s="84" t="s">
        <v>1383</v>
      </c>
      <c r="B66" s="84">
        <v>4</v>
      </c>
      <c r="C66" s="123">
        <v>0.0048473827271647875</v>
      </c>
      <c r="D66" s="84" t="s">
        <v>1501</v>
      </c>
      <c r="E66" s="84" t="b">
        <v>0</v>
      </c>
      <c r="F66" s="84" t="b">
        <v>0</v>
      </c>
      <c r="G66" s="84" t="b">
        <v>0</v>
      </c>
    </row>
    <row r="67" spans="1:7" ht="15">
      <c r="A67" s="84" t="s">
        <v>1135</v>
      </c>
      <c r="B67" s="84">
        <v>4</v>
      </c>
      <c r="C67" s="123">
        <v>0.0048473827271647875</v>
      </c>
      <c r="D67" s="84" t="s">
        <v>1501</v>
      </c>
      <c r="E67" s="84" t="b">
        <v>0</v>
      </c>
      <c r="F67" s="84" t="b">
        <v>0</v>
      </c>
      <c r="G67" s="84" t="b">
        <v>0</v>
      </c>
    </row>
    <row r="68" spans="1:7" ht="15">
      <c r="A68" s="84" t="s">
        <v>1136</v>
      </c>
      <c r="B68" s="84">
        <v>4</v>
      </c>
      <c r="C68" s="123">
        <v>0.004314580127904028</v>
      </c>
      <c r="D68" s="84" t="s">
        <v>1501</v>
      </c>
      <c r="E68" s="84" t="b">
        <v>0</v>
      </c>
      <c r="F68" s="84" t="b">
        <v>0</v>
      </c>
      <c r="G68" s="84" t="b">
        <v>0</v>
      </c>
    </row>
    <row r="69" spans="1:7" ht="15">
      <c r="A69" s="84" t="s">
        <v>1179</v>
      </c>
      <c r="B69" s="84">
        <v>4</v>
      </c>
      <c r="C69" s="123">
        <v>0.0048473827271647875</v>
      </c>
      <c r="D69" s="84" t="s">
        <v>1501</v>
      </c>
      <c r="E69" s="84" t="b">
        <v>0</v>
      </c>
      <c r="F69" s="84" t="b">
        <v>0</v>
      </c>
      <c r="G69" s="84" t="b">
        <v>0</v>
      </c>
    </row>
    <row r="70" spans="1:7" ht="15">
      <c r="A70" s="84" t="s">
        <v>1384</v>
      </c>
      <c r="B70" s="84">
        <v>4</v>
      </c>
      <c r="C70" s="123">
        <v>0.003936550667667114</v>
      </c>
      <c r="D70" s="84" t="s">
        <v>1501</v>
      </c>
      <c r="E70" s="84" t="b">
        <v>0</v>
      </c>
      <c r="F70" s="84" t="b">
        <v>0</v>
      </c>
      <c r="G70" s="84" t="b">
        <v>0</v>
      </c>
    </row>
    <row r="71" spans="1:7" ht="15">
      <c r="A71" s="84" t="s">
        <v>1385</v>
      </c>
      <c r="B71" s="84">
        <v>4</v>
      </c>
      <c r="C71" s="123">
        <v>0.003936550667667114</v>
      </c>
      <c r="D71" s="84" t="s">
        <v>1501</v>
      </c>
      <c r="E71" s="84" t="b">
        <v>0</v>
      </c>
      <c r="F71" s="84" t="b">
        <v>0</v>
      </c>
      <c r="G71" s="84" t="b">
        <v>0</v>
      </c>
    </row>
    <row r="72" spans="1:7" ht="15">
      <c r="A72" s="84" t="s">
        <v>1386</v>
      </c>
      <c r="B72" s="84">
        <v>4</v>
      </c>
      <c r="C72" s="123">
        <v>0.003936550667667114</v>
      </c>
      <c r="D72" s="84" t="s">
        <v>1501</v>
      </c>
      <c r="E72" s="84" t="b">
        <v>0</v>
      </c>
      <c r="F72" s="84" t="b">
        <v>0</v>
      </c>
      <c r="G72" s="84" t="b">
        <v>0</v>
      </c>
    </row>
    <row r="73" spans="1:7" ht="15">
      <c r="A73" s="84" t="s">
        <v>1387</v>
      </c>
      <c r="B73" s="84">
        <v>4</v>
      </c>
      <c r="C73" s="123">
        <v>0.003936550667667114</v>
      </c>
      <c r="D73" s="84" t="s">
        <v>1501</v>
      </c>
      <c r="E73" s="84" t="b">
        <v>0</v>
      </c>
      <c r="F73" s="84" t="b">
        <v>0</v>
      </c>
      <c r="G73" s="84" t="b">
        <v>0</v>
      </c>
    </row>
    <row r="74" spans="1:7" ht="15">
      <c r="A74" s="84" t="s">
        <v>1388</v>
      </c>
      <c r="B74" s="84">
        <v>4</v>
      </c>
      <c r="C74" s="123">
        <v>0.003936550667667114</v>
      </c>
      <c r="D74" s="84" t="s">
        <v>1501</v>
      </c>
      <c r="E74" s="84" t="b">
        <v>0</v>
      </c>
      <c r="F74" s="84" t="b">
        <v>0</v>
      </c>
      <c r="G74" s="84" t="b">
        <v>0</v>
      </c>
    </row>
    <row r="75" spans="1:7" ht="15">
      <c r="A75" s="84" t="s">
        <v>1389</v>
      </c>
      <c r="B75" s="84">
        <v>4</v>
      </c>
      <c r="C75" s="123">
        <v>0.003936550667667114</v>
      </c>
      <c r="D75" s="84" t="s">
        <v>1501</v>
      </c>
      <c r="E75" s="84" t="b">
        <v>0</v>
      </c>
      <c r="F75" s="84" t="b">
        <v>0</v>
      </c>
      <c r="G75" s="84" t="b">
        <v>0</v>
      </c>
    </row>
    <row r="76" spans="1:7" ht="15">
      <c r="A76" s="84" t="s">
        <v>1390</v>
      </c>
      <c r="B76" s="84">
        <v>4</v>
      </c>
      <c r="C76" s="123">
        <v>0.003936550667667114</v>
      </c>
      <c r="D76" s="84" t="s">
        <v>1501</v>
      </c>
      <c r="E76" s="84" t="b">
        <v>0</v>
      </c>
      <c r="F76" s="84" t="b">
        <v>0</v>
      </c>
      <c r="G76" s="84" t="b">
        <v>0</v>
      </c>
    </row>
    <row r="77" spans="1:7" ht="15">
      <c r="A77" s="84" t="s">
        <v>1391</v>
      </c>
      <c r="B77" s="84">
        <v>4</v>
      </c>
      <c r="C77" s="123">
        <v>0.003936550667667114</v>
      </c>
      <c r="D77" s="84" t="s">
        <v>1501</v>
      </c>
      <c r="E77" s="84" t="b">
        <v>0</v>
      </c>
      <c r="F77" s="84" t="b">
        <v>0</v>
      </c>
      <c r="G77" s="84" t="b">
        <v>0</v>
      </c>
    </row>
    <row r="78" spans="1:7" ht="15">
      <c r="A78" s="84" t="s">
        <v>1392</v>
      </c>
      <c r="B78" s="84">
        <v>4</v>
      </c>
      <c r="C78" s="123">
        <v>0.003936550667667114</v>
      </c>
      <c r="D78" s="84" t="s">
        <v>1501</v>
      </c>
      <c r="E78" s="84" t="b">
        <v>0</v>
      </c>
      <c r="F78" s="84" t="b">
        <v>0</v>
      </c>
      <c r="G78" s="84" t="b">
        <v>0</v>
      </c>
    </row>
    <row r="79" spans="1:7" ht="15">
      <c r="A79" s="84" t="s">
        <v>1393</v>
      </c>
      <c r="B79" s="84">
        <v>4</v>
      </c>
      <c r="C79" s="123">
        <v>0.003936550667667114</v>
      </c>
      <c r="D79" s="84" t="s">
        <v>1501</v>
      </c>
      <c r="E79" s="84" t="b">
        <v>0</v>
      </c>
      <c r="F79" s="84" t="b">
        <v>0</v>
      </c>
      <c r="G79" s="84" t="b">
        <v>0</v>
      </c>
    </row>
    <row r="80" spans="1:7" ht="15">
      <c r="A80" s="84" t="s">
        <v>1394</v>
      </c>
      <c r="B80" s="84">
        <v>4</v>
      </c>
      <c r="C80" s="123">
        <v>0.003936550667667114</v>
      </c>
      <c r="D80" s="84" t="s">
        <v>1501</v>
      </c>
      <c r="E80" s="84" t="b">
        <v>0</v>
      </c>
      <c r="F80" s="84" t="b">
        <v>0</v>
      </c>
      <c r="G80" s="84" t="b">
        <v>0</v>
      </c>
    </row>
    <row r="81" spans="1:7" ht="15">
      <c r="A81" s="84" t="s">
        <v>1395</v>
      </c>
      <c r="B81" s="84">
        <v>4</v>
      </c>
      <c r="C81" s="123">
        <v>0.003936550667667114</v>
      </c>
      <c r="D81" s="84" t="s">
        <v>1501</v>
      </c>
      <c r="E81" s="84" t="b">
        <v>0</v>
      </c>
      <c r="F81" s="84" t="b">
        <v>0</v>
      </c>
      <c r="G81" s="84" t="b">
        <v>0</v>
      </c>
    </row>
    <row r="82" spans="1:7" ht="15">
      <c r="A82" s="84" t="s">
        <v>1396</v>
      </c>
      <c r="B82" s="84">
        <v>4</v>
      </c>
      <c r="C82" s="123">
        <v>0.003936550667667114</v>
      </c>
      <c r="D82" s="84" t="s">
        <v>1501</v>
      </c>
      <c r="E82" s="84" t="b">
        <v>0</v>
      </c>
      <c r="F82" s="84" t="b">
        <v>0</v>
      </c>
      <c r="G82" s="84" t="b">
        <v>0</v>
      </c>
    </row>
    <row r="83" spans="1:7" ht="15">
      <c r="A83" s="84" t="s">
        <v>395</v>
      </c>
      <c r="B83" s="84">
        <v>4</v>
      </c>
      <c r="C83" s="123">
        <v>0.003936550667667114</v>
      </c>
      <c r="D83" s="84" t="s">
        <v>1501</v>
      </c>
      <c r="E83" s="84" t="b">
        <v>0</v>
      </c>
      <c r="F83" s="84" t="b">
        <v>0</v>
      </c>
      <c r="G83" s="84" t="b">
        <v>0</v>
      </c>
    </row>
    <row r="84" spans="1:7" ht="15">
      <c r="A84" s="84" t="s">
        <v>1397</v>
      </c>
      <c r="B84" s="84">
        <v>4</v>
      </c>
      <c r="C84" s="123">
        <v>0.003936550667667114</v>
      </c>
      <c r="D84" s="84" t="s">
        <v>1501</v>
      </c>
      <c r="E84" s="84" t="b">
        <v>0</v>
      </c>
      <c r="F84" s="84" t="b">
        <v>0</v>
      </c>
      <c r="G84" s="84" t="b">
        <v>0</v>
      </c>
    </row>
    <row r="85" spans="1:7" ht="15">
      <c r="A85" s="84" t="s">
        <v>1398</v>
      </c>
      <c r="B85" s="84">
        <v>4</v>
      </c>
      <c r="C85" s="123">
        <v>0.003936550667667114</v>
      </c>
      <c r="D85" s="84" t="s">
        <v>1501</v>
      </c>
      <c r="E85" s="84" t="b">
        <v>0</v>
      </c>
      <c r="F85" s="84" t="b">
        <v>0</v>
      </c>
      <c r="G85" s="84" t="b">
        <v>0</v>
      </c>
    </row>
    <row r="86" spans="1:7" ht="15">
      <c r="A86" s="84" t="s">
        <v>1399</v>
      </c>
      <c r="B86" s="84">
        <v>4</v>
      </c>
      <c r="C86" s="123">
        <v>0.003936550667667114</v>
      </c>
      <c r="D86" s="84" t="s">
        <v>1501</v>
      </c>
      <c r="E86" s="84" t="b">
        <v>0</v>
      </c>
      <c r="F86" s="84" t="b">
        <v>0</v>
      </c>
      <c r="G86" s="84" t="b">
        <v>0</v>
      </c>
    </row>
    <row r="87" spans="1:7" ht="15">
      <c r="A87" s="84" t="s">
        <v>1129</v>
      </c>
      <c r="B87" s="84">
        <v>4</v>
      </c>
      <c r="C87" s="123">
        <v>0.003936550667667114</v>
      </c>
      <c r="D87" s="84" t="s">
        <v>1501</v>
      </c>
      <c r="E87" s="84" t="b">
        <v>0</v>
      </c>
      <c r="F87" s="84" t="b">
        <v>1</v>
      </c>
      <c r="G87" s="84" t="b">
        <v>0</v>
      </c>
    </row>
    <row r="88" spans="1:7" ht="15">
      <c r="A88" s="84" t="s">
        <v>1400</v>
      </c>
      <c r="B88" s="84">
        <v>4</v>
      </c>
      <c r="C88" s="123">
        <v>0.003936550667667114</v>
      </c>
      <c r="D88" s="84" t="s">
        <v>1501</v>
      </c>
      <c r="E88" s="84" t="b">
        <v>0</v>
      </c>
      <c r="F88" s="84" t="b">
        <v>0</v>
      </c>
      <c r="G88" s="84" t="b">
        <v>0</v>
      </c>
    </row>
    <row r="89" spans="1:7" ht="15">
      <c r="A89" s="84" t="s">
        <v>1401</v>
      </c>
      <c r="B89" s="84">
        <v>3</v>
      </c>
      <c r="C89" s="123">
        <v>0.003235935095928021</v>
      </c>
      <c r="D89" s="84" t="s">
        <v>1501</v>
      </c>
      <c r="E89" s="84" t="b">
        <v>0</v>
      </c>
      <c r="F89" s="84" t="b">
        <v>1</v>
      </c>
      <c r="G89" s="84" t="b">
        <v>0</v>
      </c>
    </row>
    <row r="90" spans="1:7" ht="15">
      <c r="A90" s="84" t="s">
        <v>1402</v>
      </c>
      <c r="B90" s="84">
        <v>3</v>
      </c>
      <c r="C90" s="123">
        <v>0.003235935095928021</v>
      </c>
      <c r="D90" s="84" t="s">
        <v>1501</v>
      </c>
      <c r="E90" s="84" t="b">
        <v>0</v>
      </c>
      <c r="F90" s="84" t="b">
        <v>0</v>
      </c>
      <c r="G90" s="84" t="b">
        <v>0</v>
      </c>
    </row>
    <row r="91" spans="1:7" ht="15">
      <c r="A91" s="84" t="s">
        <v>1403</v>
      </c>
      <c r="B91" s="84">
        <v>3</v>
      </c>
      <c r="C91" s="123">
        <v>0.003235935095928021</v>
      </c>
      <c r="D91" s="84" t="s">
        <v>1501</v>
      </c>
      <c r="E91" s="84" t="b">
        <v>0</v>
      </c>
      <c r="F91" s="84" t="b">
        <v>0</v>
      </c>
      <c r="G91" s="84" t="b">
        <v>0</v>
      </c>
    </row>
    <row r="92" spans="1:7" ht="15">
      <c r="A92" s="84" t="s">
        <v>1404</v>
      </c>
      <c r="B92" s="84">
        <v>3</v>
      </c>
      <c r="C92" s="123">
        <v>0.003235935095928021</v>
      </c>
      <c r="D92" s="84" t="s">
        <v>1501</v>
      </c>
      <c r="E92" s="84" t="b">
        <v>0</v>
      </c>
      <c r="F92" s="84" t="b">
        <v>0</v>
      </c>
      <c r="G92" s="84" t="b">
        <v>0</v>
      </c>
    </row>
    <row r="93" spans="1:7" ht="15">
      <c r="A93" s="84" t="s">
        <v>1405</v>
      </c>
      <c r="B93" s="84">
        <v>3</v>
      </c>
      <c r="C93" s="123">
        <v>0.003235935095928021</v>
      </c>
      <c r="D93" s="84" t="s">
        <v>1501</v>
      </c>
      <c r="E93" s="84" t="b">
        <v>0</v>
      </c>
      <c r="F93" s="84" t="b">
        <v>0</v>
      </c>
      <c r="G93" s="84" t="b">
        <v>0</v>
      </c>
    </row>
    <row r="94" spans="1:7" ht="15">
      <c r="A94" s="84" t="s">
        <v>1406</v>
      </c>
      <c r="B94" s="84">
        <v>3</v>
      </c>
      <c r="C94" s="123">
        <v>0.003235935095928021</v>
      </c>
      <c r="D94" s="84" t="s">
        <v>1501</v>
      </c>
      <c r="E94" s="84" t="b">
        <v>0</v>
      </c>
      <c r="F94" s="84" t="b">
        <v>0</v>
      </c>
      <c r="G94" s="84" t="b">
        <v>0</v>
      </c>
    </row>
    <row r="95" spans="1:7" ht="15">
      <c r="A95" s="84" t="s">
        <v>1407</v>
      </c>
      <c r="B95" s="84">
        <v>3</v>
      </c>
      <c r="C95" s="123">
        <v>0.003235935095928021</v>
      </c>
      <c r="D95" s="84" t="s">
        <v>1501</v>
      </c>
      <c r="E95" s="84" t="b">
        <v>0</v>
      </c>
      <c r="F95" s="84" t="b">
        <v>0</v>
      </c>
      <c r="G95" s="84" t="b">
        <v>0</v>
      </c>
    </row>
    <row r="96" spans="1:7" ht="15">
      <c r="A96" s="84" t="s">
        <v>1408</v>
      </c>
      <c r="B96" s="84">
        <v>3</v>
      </c>
      <c r="C96" s="123">
        <v>0.003235935095928021</v>
      </c>
      <c r="D96" s="84" t="s">
        <v>1501</v>
      </c>
      <c r="E96" s="84" t="b">
        <v>0</v>
      </c>
      <c r="F96" s="84" t="b">
        <v>0</v>
      </c>
      <c r="G96" s="84" t="b">
        <v>0</v>
      </c>
    </row>
    <row r="97" spans="1:7" ht="15">
      <c r="A97" s="84" t="s">
        <v>1409</v>
      </c>
      <c r="B97" s="84">
        <v>3</v>
      </c>
      <c r="C97" s="123">
        <v>0.003235935095928021</v>
      </c>
      <c r="D97" s="84" t="s">
        <v>1501</v>
      </c>
      <c r="E97" s="84" t="b">
        <v>0</v>
      </c>
      <c r="F97" s="84" t="b">
        <v>0</v>
      </c>
      <c r="G97" s="84" t="b">
        <v>0</v>
      </c>
    </row>
    <row r="98" spans="1:7" ht="15">
      <c r="A98" s="84" t="s">
        <v>1410</v>
      </c>
      <c r="B98" s="84">
        <v>3</v>
      </c>
      <c r="C98" s="123">
        <v>0.003235935095928021</v>
      </c>
      <c r="D98" s="84" t="s">
        <v>1501</v>
      </c>
      <c r="E98" s="84" t="b">
        <v>0</v>
      </c>
      <c r="F98" s="84" t="b">
        <v>0</v>
      </c>
      <c r="G98" s="84" t="b">
        <v>0</v>
      </c>
    </row>
    <row r="99" spans="1:7" ht="15">
      <c r="A99" s="84" t="s">
        <v>1411</v>
      </c>
      <c r="B99" s="84">
        <v>3</v>
      </c>
      <c r="C99" s="123">
        <v>0.0036355370453735906</v>
      </c>
      <c r="D99" s="84" t="s">
        <v>1501</v>
      </c>
      <c r="E99" s="84" t="b">
        <v>0</v>
      </c>
      <c r="F99" s="84" t="b">
        <v>0</v>
      </c>
      <c r="G99" s="84" t="b">
        <v>0</v>
      </c>
    </row>
    <row r="100" spans="1:7" ht="15">
      <c r="A100" s="84" t="s">
        <v>1412</v>
      </c>
      <c r="B100" s="84">
        <v>3</v>
      </c>
      <c r="C100" s="123">
        <v>0.003235935095928021</v>
      </c>
      <c r="D100" s="84" t="s">
        <v>1501</v>
      </c>
      <c r="E100" s="84" t="b">
        <v>0</v>
      </c>
      <c r="F100" s="84" t="b">
        <v>0</v>
      </c>
      <c r="G100" s="84" t="b">
        <v>0</v>
      </c>
    </row>
    <row r="101" spans="1:7" ht="15">
      <c r="A101" s="84" t="s">
        <v>1413</v>
      </c>
      <c r="B101" s="84">
        <v>3</v>
      </c>
      <c r="C101" s="123">
        <v>0.003235935095928021</v>
      </c>
      <c r="D101" s="84" t="s">
        <v>1501</v>
      </c>
      <c r="E101" s="84" t="b">
        <v>0</v>
      </c>
      <c r="F101" s="84" t="b">
        <v>0</v>
      </c>
      <c r="G101" s="84" t="b">
        <v>0</v>
      </c>
    </row>
    <row r="102" spans="1:7" ht="15">
      <c r="A102" s="84" t="s">
        <v>1414</v>
      </c>
      <c r="B102" s="84">
        <v>3</v>
      </c>
      <c r="C102" s="123">
        <v>0.0043186610899968465</v>
      </c>
      <c r="D102" s="84" t="s">
        <v>1501</v>
      </c>
      <c r="E102" s="84" t="b">
        <v>0</v>
      </c>
      <c r="F102" s="84" t="b">
        <v>0</v>
      </c>
      <c r="G102" s="84" t="b">
        <v>0</v>
      </c>
    </row>
    <row r="103" spans="1:7" ht="15">
      <c r="A103" s="84" t="s">
        <v>1415</v>
      </c>
      <c r="B103" s="84">
        <v>3</v>
      </c>
      <c r="C103" s="123">
        <v>0.003235935095928021</v>
      </c>
      <c r="D103" s="84" t="s">
        <v>1501</v>
      </c>
      <c r="E103" s="84" t="b">
        <v>0</v>
      </c>
      <c r="F103" s="84" t="b">
        <v>0</v>
      </c>
      <c r="G103" s="84" t="b">
        <v>0</v>
      </c>
    </row>
    <row r="104" spans="1:7" ht="15">
      <c r="A104" s="84" t="s">
        <v>1416</v>
      </c>
      <c r="B104" s="84">
        <v>3</v>
      </c>
      <c r="C104" s="123">
        <v>0.003235935095928021</v>
      </c>
      <c r="D104" s="84" t="s">
        <v>1501</v>
      </c>
      <c r="E104" s="84" t="b">
        <v>0</v>
      </c>
      <c r="F104" s="84" t="b">
        <v>0</v>
      </c>
      <c r="G104" s="84" t="b">
        <v>0</v>
      </c>
    </row>
    <row r="105" spans="1:7" ht="15">
      <c r="A105" s="84" t="s">
        <v>1417</v>
      </c>
      <c r="B105" s="84">
        <v>3</v>
      </c>
      <c r="C105" s="123">
        <v>0.003235935095928021</v>
      </c>
      <c r="D105" s="84" t="s">
        <v>1501</v>
      </c>
      <c r="E105" s="84" t="b">
        <v>0</v>
      </c>
      <c r="F105" s="84" t="b">
        <v>0</v>
      </c>
      <c r="G105" s="84" t="b">
        <v>0</v>
      </c>
    </row>
    <row r="106" spans="1:7" ht="15">
      <c r="A106" s="84" t="s">
        <v>1418</v>
      </c>
      <c r="B106" s="84">
        <v>3</v>
      </c>
      <c r="C106" s="123">
        <v>0.003235935095928021</v>
      </c>
      <c r="D106" s="84" t="s">
        <v>1501</v>
      </c>
      <c r="E106" s="84" t="b">
        <v>0</v>
      </c>
      <c r="F106" s="84" t="b">
        <v>0</v>
      </c>
      <c r="G106" s="84" t="b">
        <v>0</v>
      </c>
    </row>
    <row r="107" spans="1:7" ht="15">
      <c r="A107" s="84" t="s">
        <v>1419</v>
      </c>
      <c r="B107" s="84">
        <v>3</v>
      </c>
      <c r="C107" s="123">
        <v>0.0036355370453735906</v>
      </c>
      <c r="D107" s="84" t="s">
        <v>1501</v>
      </c>
      <c r="E107" s="84" t="b">
        <v>0</v>
      </c>
      <c r="F107" s="84" t="b">
        <v>0</v>
      </c>
      <c r="G107" s="84" t="b">
        <v>0</v>
      </c>
    </row>
    <row r="108" spans="1:7" ht="15">
      <c r="A108" s="84" t="s">
        <v>1420</v>
      </c>
      <c r="B108" s="84">
        <v>3</v>
      </c>
      <c r="C108" s="123">
        <v>0.0036355370453735906</v>
      </c>
      <c r="D108" s="84" t="s">
        <v>1501</v>
      </c>
      <c r="E108" s="84" t="b">
        <v>0</v>
      </c>
      <c r="F108" s="84" t="b">
        <v>0</v>
      </c>
      <c r="G108" s="84" t="b">
        <v>0</v>
      </c>
    </row>
    <row r="109" spans="1:7" ht="15">
      <c r="A109" s="84" t="s">
        <v>1421</v>
      </c>
      <c r="B109" s="84">
        <v>3</v>
      </c>
      <c r="C109" s="123">
        <v>0.0036355370453735906</v>
      </c>
      <c r="D109" s="84" t="s">
        <v>1501</v>
      </c>
      <c r="E109" s="84" t="b">
        <v>0</v>
      </c>
      <c r="F109" s="84" t="b">
        <v>0</v>
      </c>
      <c r="G109" s="84" t="b">
        <v>0</v>
      </c>
    </row>
    <row r="110" spans="1:7" ht="15">
      <c r="A110" s="84" t="s">
        <v>398</v>
      </c>
      <c r="B110" s="84">
        <v>3</v>
      </c>
      <c r="C110" s="123">
        <v>0.003235935095928021</v>
      </c>
      <c r="D110" s="84" t="s">
        <v>1501</v>
      </c>
      <c r="E110" s="84" t="b">
        <v>0</v>
      </c>
      <c r="F110" s="84" t="b">
        <v>0</v>
      </c>
      <c r="G110" s="84" t="b">
        <v>0</v>
      </c>
    </row>
    <row r="111" spans="1:7" ht="15">
      <c r="A111" s="84" t="s">
        <v>1180</v>
      </c>
      <c r="B111" s="84">
        <v>3</v>
      </c>
      <c r="C111" s="123">
        <v>0.003235935095928021</v>
      </c>
      <c r="D111" s="84" t="s">
        <v>1501</v>
      </c>
      <c r="E111" s="84" t="b">
        <v>0</v>
      </c>
      <c r="F111" s="84" t="b">
        <v>0</v>
      </c>
      <c r="G111" s="84" t="b">
        <v>0</v>
      </c>
    </row>
    <row r="112" spans="1:7" ht="15">
      <c r="A112" s="84" t="s">
        <v>1422</v>
      </c>
      <c r="B112" s="84">
        <v>3</v>
      </c>
      <c r="C112" s="123">
        <v>0.003235935095928021</v>
      </c>
      <c r="D112" s="84" t="s">
        <v>1501</v>
      </c>
      <c r="E112" s="84" t="b">
        <v>0</v>
      </c>
      <c r="F112" s="84" t="b">
        <v>0</v>
      </c>
      <c r="G112" s="84" t="b">
        <v>0</v>
      </c>
    </row>
    <row r="113" spans="1:7" ht="15">
      <c r="A113" s="84" t="s">
        <v>1423</v>
      </c>
      <c r="B113" s="84">
        <v>3</v>
      </c>
      <c r="C113" s="123">
        <v>0.003235935095928021</v>
      </c>
      <c r="D113" s="84" t="s">
        <v>1501</v>
      </c>
      <c r="E113" s="84" t="b">
        <v>0</v>
      </c>
      <c r="F113" s="84" t="b">
        <v>0</v>
      </c>
      <c r="G113" s="84" t="b">
        <v>0</v>
      </c>
    </row>
    <row r="114" spans="1:7" ht="15">
      <c r="A114" s="84" t="s">
        <v>1424</v>
      </c>
      <c r="B114" s="84">
        <v>3</v>
      </c>
      <c r="C114" s="123">
        <v>0.003235935095928021</v>
      </c>
      <c r="D114" s="84" t="s">
        <v>1501</v>
      </c>
      <c r="E114" s="84" t="b">
        <v>0</v>
      </c>
      <c r="F114" s="84" t="b">
        <v>0</v>
      </c>
      <c r="G114" s="84" t="b">
        <v>0</v>
      </c>
    </row>
    <row r="115" spans="1:7" ht="15">
      <c r="A115" s="84" t="s">
        <v>1425</v>
      </c>
      <c r="B115" s="84">
        <v>3</v>
      </c>
      <c r="C115" s="123">
        <v>0.003235935095928021</v>
      </c>
      <c r="D115" s="84" t="s">
        <v>1501</v>
      </c>
      <c r="E115" s="84" t="b">
        <v>0</v>
      </c>
      <c r="F115" s="84" t="b">
        <v>0</v>
      </c>
      <c r="G115" s="84" t="b">
        <v>0</v>
      </c>
    </row>
    <row r="116" spans="1:7" ht="15">
      <c r="A116" s="84" t="s">
        <v>1426</v>
      </c>
      <c r="B116" s="84">
        <v>3</v>
      </c>
      <c r="C116" s="123">
        <v>0.003235935095928021</v>
      </c>
      <c r="D116" s="84" t="s">
        <v>1501</v>
      </c>
      <c r="E116" s="84" t="b">
        <v>0</v>
      </c>
      <c r="F116" s="84" t="b">
        <v>0</v>
      </c>
      <c r="G116" s="84" t="b">
        <v>0</v>
      </c>
    </row>
    <row r="117" spans="1:7" ht="15">
      <c r="A117" s="84" t="s">
        <v>1427</v>
      </c>
      <c r="B117" s="84">
        <v>3</v>
      </c>
      <c r="C117" s="123">
        <v>0.003235935095928021</v>
      </c>
      <c r="D117" s="84" t="s">
        <v>1501</v>
      </c>
      <c r="E117" s="84" t="b">
        <v>0</v>
      </c>
      <c r="F117" s="84" t="b">
        <v>0</v>
      </c>
      <c r="G117" s="84" t="b">
        <v>0</v>
      </c>
    </row>
    <row r="118" spans="1:7" ht="15">
      <c r="A118" s="84" t="s">
        <v>394</v>
      </c>
      <c r="B118" s="84">
        <v>3</v>
      </c>
      <c r="C118" s="123">
        <v>0.003235935095928021</v>
      </c>
      <c r="D118" s="84" t="s">
        <v>1501</v>
      </c>
      <c r="E118" s="84" t="b">
        <v>0</v>
      </c>
      <c r="F118" s="84" t="b">
        <v>0</v>
      </c>
      <c r="G118" s="84" t="b">
        <v>0</v>
      </c>
    </row>
    <row r="119" spans="1:7" ht="15">
      <c r="A119" s="84" t="s">
        <v>1428</v>
      </c>
      <c r="B119" s="84">
        <v>3</v>
      </c>
      <c r="C119" s="123">
        <v>0.003235935095928021</v>
      </c>
      <c r="D119" s="84" t="s">
        <v>1501</v>
      </c>
      <c r="E119" s="84" t="b">
        <v>0</v>
      </c>
      <c r="F119" s="84" t="b">
        <v>0</v>
      </c>
      <c r="G119" s="84" t="b">
        <v>0</v>
      </c>
    </row>
    <row r="120" spans="1:7" ht="15">
      <c r="A120" s="84" t="s">
        <v>1429</v>
      </c>
      <c r="B120" s="84">
        <v>3</v>
      </c>
      <c r="C120" s="123">
        <v>0.003235935095928021</v>
      </c>
      <c r="D120" s="84" t="s">
        <v>1501</v>
      </c>
      <c r="E120" s="84" t="b">
        <v>0</v>
      </c>
      <c r="F120" s="84" t="b">
        <v>0</v>
      </c>
      <c r="G120" s="84" t="b">
        <v>0</v>
      </c>
    </row>
    <row r="121" spans="1:7" ht="15">
      <c r="A121" s="84" t="s">
        <v>1430</v>
      </c>
      <c r="B121" s="84">
        <v>3</v>
      </c>
      <c r="C121" s="123">
        <v>0.003235935095928021</v>
      </c>
      <c r="D121" s="84" t="s">
        <v>1501</v>
      </c>
      <c r="E121" s="84" t="b">
        <v>0</v>
      </c>
      <c r="F121" s="84" t="b">
        <v>0</v>
      </c>
      <c r="G121" s="84" t="b">
        <v>0</v>
      </c>
    </row>
    <row r="122" spans="1:7" ht="15">
      <c r="A122" s="84" t="s">
        <v>1431</v>
      </c>
      <c r="B122" s="84">
        <v>3</v>
      </c>
      <c r="C122" s="123">
        <v>0.003235935095928021</v>
      </c>
      <c r="D122" s="84" t="s">
        <v>1501</v>
      </c>
      <c r="E122" s="84" t="b">
        <v>0</v>
      </c>
      <c r="F122" s="84" t="b">
        <v>0</v>
      </c>
      <c r="G122" s="84" t="b">
        <v>0</v>
      </c>
    </row>
    <row r="123" spans="1:7" ht="15">
      <c r="A123" s="84" t="s">
        <v>230</v>
      </c>
      <c r="B123" s="84">
        <v>2</v>
      </c>
      <c r="C123" s="123">
        <v>0.0024236913635823937</v>
      </c>
      <c r="D123" s="84" t="s">
        <v>1501</v>
      </c>
      <c r="E123" s="84" t="b">
        <v>0</v>
      </c>
      <c r="F123" s="84" t="b">
        <v>0</v>
      </c>
      <c r="G123" s="84" t="b">
        <v>0</v>
      </c>
    </row>
    <row r="124" spans="1:7" ht="15">
      <c r="A124" s="84" t="s">
        <v>1432</v>
      </c>
      <c r="B124" s="84">
        <v>2</v>
      </c>
      <c r="C124" s="123">
        <v>0.0024236913635823937</v>
      </c>
      <c r="D124" s="84" t="s">
        <v>1501</v>
      </c>
      <c r="E124" s="84" t="b">
        <v>0</v>
      </c>
      <c r="F124" s="84" t="b">
        <v>0</v>
      </c>
      <c r="G124" s="84" t="b">
        <v>0</v>
      </c>
    </row>
    <row r="125" spans="1:7" ht="15">
      <c r="A125" s="84" t="s">
        <v>229</v>
      </c>
      <c r="B125" s="84">
        <v>2</v>
      </c>
      <c r="C125" s="123">
        <v>0.0024236913635823937</v>
      </c>
      <c r="D125" s="84" t="s">
        <v>1501</v>
      </c>
      <c r="E125" s="84" t="b">
        <v>0</v>
      </c>
      <c r="F125" s="84" t="b">
        <v>0</v>
      </c>
      <c r="G125" s="84" t="b">
        <v>0</v>
      </c>
    </row>
    <row r="126" spans="1:7" ht="15">
      <c r="A126" s="84" t="s">
        <v>1433</v>
      </c>
      <c r="B126" s="84">
        <v>2</v>
      </c>
      <c r="C126" s="123">
        <v>0.0024236913635823937</v>
      </c>
      <c r="D126" s="84" t="s">
        <v>1501</v>
      </c>
      <c r="E126" s="84" t="b">
        <v>0</v>
      </c>
      <c r="F126" s="84" t="b">
        <v>0</v>
      </c>
      <c r="G126" s="84" t="b">
        <v>0</v>
      </c>
    </row>
    <row r="127" spans="1:7" ht="15">
      <c r="A127" s="84" t="s">
        <v>1130</v>
      </c>
      <c r="B127" s="84">
        <v>2</v>
      </c>
      <c r="C127" s="123">
        <v>0.0024236913635823937</v>
      </c>
      <c r="D127" s="84" t="s">
        <v>1501</v>
      </c>
      <c r="E127" s="84" t="b">
        <v>0</v>
      </c>
      <c r="F127" s="84" t="b">
        <v>0</v>
      </c>
      <c r="G127" s="84" t="b">
        <v>0</v>
      </c>
    </row>
    <row r="128" spans="1:7" ht="15">
      <c r="A128" s="84" t="s">
        <v>1434</v>
      </c>
      <c r="B128" s="84">
        <v>2</v>
      </c>
      <c r="C128" s="123">
        <v>0.0024236913635823937</v>
      </c>
      <c r="D128" s="84" t="s">
        <v>1501</v>
      </c>
      <c r="E128" s="84" t="b">
        <v>0</v>
      </c>
      <c r="F128" s="84" t="b">
        <v>0</v>
      </c>
      <c r="G128" s="84" t="b">
        <v>0</v>
      </c>
    </row>
    <row r="129" spans="1:7" ht="15">
      <c r="A129" s="84" t="s">
        <v>1435</v>
      </c>
      <c r="B129" s="84">
        <v>2</v>
      </c>
      <c r="C129" s="123">
        <v>0.0024236913635823937</v>
      </c>
      <c r="D129" s="84" t="s">
        <v>1501</v>
      </c>
      <c r="E129" s="84" t="b">
        <v>0</v>
      </c>
      <c r="F129" s="84" t="b">
        <v>0</v>
      </c>
      <c r="G129" s="84" t="b">
        <v>0</v>
      </c>
    </row>
    <row r="130" spans="1:7" ht="15">
      <c r="A130" s="84" t="s">
        <v>1436</v>
      </c>
      <c r="B130" s="84">
        <v>2</v>
      </c>
      <c r="C130" s="123">
        <v>0.0024236913635823937</v>
      </c>
      <c r="D130" s="84" t="s">
        <v>1501</v>
      </c>
      <c r="E130" s="84" t="b">
        <v>0</v>
      </c>
      <c r="F130" s="84" t="b">
        <v>0</v>
      </c>
      <c r="G130" s="84" t="b">
        <v>0</v>
      </c>
    </row>
    <row r="131" spans="1:7" ht="15">
      <c r="A131" s="84" t="s">
        <v>1437</v>
      </c>
      <c r="B131" s="84">
        <v>2</v>
      </c>
      <c r="C131" s="123">
        <v>0.0024236913635823937</v>
      </c>
      <c r="D131" s="84" t="s">
        <v>1501</v>
      </c>
      <c r="E131" s="84" t="b">
        <v>0</v>
      </c>
      <c r="F131" s="84" t="b">
        <v>0</v>
      </c>
      <c r="G131" s="84" t="b">
        <v>0</v>
      </c>
    </row>
    <row r="132" spans="1:7" ht="15">
      <c r="A132" s="84" t="s">
        <v>1438</v>
      </c>
      <c r="B132" s="84">
        <v>2</v>
      </c>
      <c r="C132" s="123">
        <v>0.0024236913635823937</v>
      </c>
      <c r="D132" s="84" t="s">
        <v>1501</v>
      </c>
      <c r="E132" s="84" t="b">
        <v>0</v>
      </c>
      <c r="F132" s="84" t="b">
        <v>0</v>
      </c>
      <c r="G132" s="84" t="b">
        <v>0</v>
      </c>
    </row>
    <row r="133" spans="1:7" ht="15">
      <c r="A133" s="84" t="s">
        <v>1439</v>
      </c>
      <c r="B133" s="84">
        <v>2</v>
      </c>
      <c r="C133" s="123">
        <v>0.0024236913635823937</v>
      </c>
      <c r="D133" s="84" t="s">
        <v>1501</v>
      </c>
      <c r="E133" s="84" t="b">
        <v>0</v>
      </c>
      <c r="F133" s="84" t="b">
        <v>0</v>
      </c>
      <c r="G133" s="84" t="b">
        <v>0</v>
      </c>
    </row>
    <row r="134" spans="1:7" ht="15">
      <c r="A134" s="84" t="s">
        <v>1440</v>
      </c>
      <c r="B134" s="84">
        <v>2</v>
      </c>
      <c r="C134" s="123">
        <v>0.0024236913635823937</v>
      </c>
      <c r="D134" s="84" t="s">
        <v>1501</v>
      </c>
      <c r="E134" s="84" t="b">
        <v>1</v>
      </c>
      <c r="F134" s="84" t="b">
        <v>0</v>
      </c>
      <c r="G134" s="84" t="b">
        <v>0</v>
      </c>
    </row>
    <row r="135" spans="1:7" ht="15">
      <c r="A135" s="84" t="s">
        <v>1441</v>
      </c>
      <c r="B135" s="84">
        <v>2</v>
      </c>
      <c r="C135" s="123">
        <v>0.0024236913635823937</v>
      </c>
      <c r="D135" s="84" t="s">
        <v>1501</v>
      </c>
      <c r="E135" s="84" t="b">
        <v>0</v>
      </c>
      <c r="F135" s="84" t="b">
        <v>0</v>
      </c>
      <c r="G135" s="84" t="b">
        <v>0</v>
      </c>
    </row>
    <row r="136" spans="1:7" ht="15">
      <c r="A136" s="84" t="s">
        <v>1442</v>
      </c>
      <c r="B136" s="84">
        <v>2</v>
      </c>
      <c r="C136" s="123">
        <v>0.0024236913635823937</v>
      </c>
      <c r="D136" s="84" t="s">
        <v>1501</v>
      </c>
      <c r="E136" s="84" t="b">
        <v>0</v>
      </c>
      <c r="F136" s="84" t="b">
        <v>0</v>
      </c>
      <c r="G136" s="84" t="b">
        <v>0</v>
      </c>
    </row>
    <row r="137" spans="1:7" ht="15">
      <c r="A137" s="84" t="s">
        <v>1443</v>
      </c>
      <c r="B137" s="84">
        <v>2</v>
      </c>
      <c r="C137" s="123">
        <v>0.0024236913635823937</v>
      </c>
      <c r="D137" s="84" t="s">
        <v>1501</v>
      </c>
      <c r="E137" s="84" t="b">
        <v>0</v>
      </c>
      <c r="F137" s="84" t="b">
        <v>0</v>
      </c>
      <c r="G137" s="84" t="b">
        <v>0</v>
      </c>
    </row>
    <row r="138" spans="1:7" ht="15">
      <c r="A138" s="84" t="s">
        <v>1444</v>
      </c>
      <c r="B138" s="84">
        <v>2</v>
      </c>
      <c r="C138" s="123">
        <v>0.0024236913635823937</v>
      </c>
      <c r="D138" s="84" t="s">
        <v>1501</v>
      </c>
      <c r="E138" s="84" t="b">
        <v>0</v>
      </c>
      <c r="F138" s="84" t="b">
        <v>0</v>
      </c>
      <c r="G138" s="84" t="b">
        <v>0</v>
      </c>
    </row>
    <row r="139" spans="1:7" ht="15">
      <c r="A139" s="84" t="s">
        <v>1445</v>
      </c>
      <c r="B139" s="84">
        <v>2</v>
      </c>
      <c r="C139" s="123">
        <v>0.0024236913635823937</v>
      </c>
      <c r="D139" s="84" t="s">
        <v>1501</v>
      </c>
      <c r="E139" s="84" t="b">
        <v>0</v>
      </c>
      <c r="F139" s="84" t="b">
        <v>0</v>
      </c>
      <c r="G139" s="84" t="b">
        <v>0</v>
      </c>
    </row>
    <row r="140" spans="1:7" ht="15">
      <c r="A140" s="84" t="s">
        <v>221</v>
      </c>
      <c r="B140" s="84">
        <v>2</v>
      </c>
      <c r="C140" s="123">
        <v>0.0024236913635823937</v>
      </c>
      <c r="D140" s="84" t="s">
        <v>1501</v>
      </c>
      <c r="E140" s="84" t="b">
        <v>0</v>
      </c>
      <c r="F140" s="84" t="b">
        <v>0</v>
      </c>
      <c r="G140" s="84" t="b">
        <v>0</v>
      </c>
    </row>
    <row r="141" spans="1:7" ht="15">
      <c r="A141" s="84" t="s">
        <v>1446</v>
      </c>
      <c r="B141" s="84">
        <v>2</v>
      </c>
      <c r="C141" s="123">
        <v>0.0024236913635823937</v>
      </c>
      <c r="D141" s="84" t="s">
        <v>1501</v>
      </c>
      <c r="E141" s="84" t="b">
        <v>0</v>
      </c>
      <c r="F141" s="84" t="b">
        <v>0</v>
      </c>
      <c r="G141" s="84" t="b">
        <v>0</v>
      </c>
    </row>
    <row r="142" spans="1:7" ht="15">
      <c r="A142" s="84" t="s">
        <v>1447</v>
      </c>
      <c r="B142" s="84">
        <v>2</v>
      </c>
      <c r="C142" s="123">
        <v>0.0024236913635823937</v>
      </c>
      <c r="D142" s="84" t="s">
        <v>1501</v>
      </c>
      <c r="E142" s="84" t="b">
        <v>0</v>
      </c>
      <c r="F142" s="84" t="b">
        <v>0</v>
      </c>
      <c r="G142" s="84" t="b">
        <v>0</v>
      </c>
    </row>
    <row r="143" spans="1:7" ht="15">
      <c r="A143" s="84" t="s">
        <v>1448</v>
      </c>
      <c r="B143" s="84">
        <v>2</v>
      </c>
      <c r="C143" s="123">
        <v>0.0024236913635823937</v>
      </c>
      <c r="D143" s="84" t="s">
        <v>1501</v>
      </c>
      <c r="E143" s="84" t="b">
        <v>0</v>
      </c>
      <c r="F143" s="84" t="b">
        <v>0</v>
      </c>
      <c r="G143" s="84" t="b">
        <v>0</v>
      </c>
    </row>
    <row r="144" spans="1:7" ht="15">
      <c r="A144" s="84" t="s">
        <v>1449</v>
      </c>
      <c r="B144" s="84">
        <v>2</v>
      </c>
      <c r="C144" s="123">
        <v>0.0024236913635823937</v>
      </c>
      <c r="D144" s="84" t="s">
        <v>1501</v>
      </c>
      <c r="E144" s="84" t="b">
        <v>0</v>
      </c>
      <c r="F144" s="84" t="b">
        <v>0</v>
      </c>
      <c r="G144" s="84" t="b">
        <v>0</v>
      </c>
    </row>
    <row r="145" spans="1:7" ht="15">
      <c r="A145" s="84" t="s">
        <v>1450</v>
      </c>
      <c r="B145" s="84">
        <v>2</v>
      </c>
      <c r="C145" s="123">
        <v>0.0024236913635823937</v>
      </c>
      <c r="D145" s="84" t="s">
        <v>1501</v>
      </c>
      <c r="E145" s="84" t="b">
        <v>0</v>
      </c>
      <c r="F145" s="84" t="b">
        <v>0</v>
      </c>
      <c r="G145" s="84" t="b">
        <v>0</v>
      </c>
    </row>
    <row r="146" spans="1:7" ht="15">
      <c r="A146" s="84" t="s">
        <v>1451</v>
      </c>
      <c r="B146" s="84">
        <v>2</v>
      </c>
      <c r="C146" s="123">
        <v>0.0024236913635823937</v>
      </c>
      <c r="D146" s="84" t="s">
        <v>1501</v>
      </c>
      <c r="E146" s="84" t="b">
        <v>0</v>
      </c>
      <c r="F146" s="84" t="b">
        <v>0</v>
      </c>
      <c r="G146" s="84" t="b">
        <v>0</v>
      </c>
    </row>
    <row r="147" spans="1:7" ht="15">
      <c r="A147" s="84" t="s">
        <v>1452</v>
      </c>
      <c r="B147" s="84">
        <v>2</v>
      </c>
      <c r="C147" s="123">
        <v>0.0024236913635823937</v>
      </c>
      <c r="D147" s="84" t="s">
        <v>1501</v>
      </c>
      <c r="E147" s="84" t="b">
        <v>0</v>
      </c>
      <c r="F147" s="84" t="b">
        <v>0</v>
      </c>
      <c r="G147" s="84" t="b">
        <v>0</v>
      </c>
    </row>
    <row r="148" spans="1:7" ht="15">
      <c r="A148" s="84" t="s">
        <v>1453</v>
      </c>
      <c r="B148" s="84">
        <v>2</v>
      </c>
      <c r="C148" s="123">
        <v>0.0024236913635823937</v>
      </c>
      <c r="D148" s="84" t="s">
        <v>1501</v>
      </c>
      <c r="E148" s="84" t="b">
        <v>0</v>
      </c>
      <c r="F148" s="84" t="b">
        <v>0</v>
      </c>
      <c r="G148" s="84" t="b">
        <v>0</v>
      </c>
    </row>
    <row r="149" spans="1:7" ht="15">
      <c r="A149" s="84" t="s">
        <v>1454</v>
      </c>
      <c r="B149" s="84">
        <v>2</v>
      </c>
      <c r="C149" s="123">
        <v>0.0024236913635823937</v>
      </c>
      <c r="D149" s="84" t="s">
        <v>1501</v>
      </c>
      <c r="E149" s="84" t="b">
        <v>0</v>
      </c>
      <c r="F149" s="84" t="b">
        <v>0</v>
      </c>
      <c r="G149" s="84" t="b">
        <v>0</v>
      </c>
    </row>
    <row r="150" spans="1:7" ht="15">
      <c r="A150" s="84" t="s">
        <v>1455</v>
      </c>
      <c r="B150" s="84">
        <v>2</v>
      </c>
      <c r="C150" s="123">
        <v>0.002879107393331231</v>
      </c>
      <c r="D150" s="84" t="s">
        <v>1501</v>
      </c>
      <c r="E150" s="84" t="b">
        <v>0</v>
      </c>
      <c r="F150" s="84" t="b">
        <v>0</v>
      </c>
      <c r="G150" s="84" t="b">
        <v>0</v>
      </c>
    </row>
    <row r="151" spans="1:7" ht="15">
      <c r="A151" s="84" t="s">
        <v>1456</v>
      </c>
      <c r="B151" s="84">
        <v>2</v>
      </c>
      <c r="C151" s="123">
        <v>0.0024236913635823937</v>
      </c>
      <c r="D151" s="84" t="s">
        <v>1501</v>
      </c>
      <c r="E151" s="84" t="b">
        <v>0</v>
      </c>
      <c r="F151" s="84" t="b">
        <v>0</v>
      </c>
      <c r="G151" s="84" t="b">
        <v>0</v>
      </c>
    </row>
    <row r="152" spans="1:7" ht="15">
      <c r="A152" s="84" t="s">
        <v>1457</v>
      </c>
      <c r="B152" s="84">
        <v>2</v>
      </c>
      <c r="C152" s="123">
        <v>0.0024236913635823937</v>
      </c>
      <c r="D152" s="84" t="s">
        <v>1501</v>
      </c>
      <c r="E152" s="84" t="b">
        <v>0</v>
      </c>
      <c r="F152" s="84" t="b">
        <v>0</v>
      </c>
      <c r="G152" s="84" t="b">
        <v>0</v>
      </c>
    </row>
    <row r="153" spans="1:7" ht="15">
      <c r="A153" s="84" t="s">
        <v>1458</v>
      </c>
      <c r="B153" s="84">
        <v>2</v>
      </c>
      <c r="C153" s="123">
        <v>0.0024236913635823937</v>
      </c>
      <c r="D153" s="84" t="s">
        <v>1501</v>
      </c>
      <c r="E153" s="84" t="b">
        <v>0</v>
      </c>
      <c r="F153" s="84" t="b">
        <v>0</v>
      </c>
      <c r="G153" s="84" t="b">
        <v>0</v>
      </c>
    </row>
    <row r="154" spans="1:7" ht="15">
      <c r="A154" s="84" t="s">
        <v>1459</v>
      </c>
      <c r="B154" s="84">
        <v>2</v>
      </c>
      <c r="C154" s="123">
        <v>0.0024236913635823937</v>
      </c>
      <c r="D154" s="84" t="s">
        <v>1501</v>
      </c>
      <c r="E154" s="84" t="b">
        <v>0</v>
      </c>
      <c r="F154" s="84" t="b">
        <v>0</v>
      </c>
      <c r="G154" s="84" t="b">
        <v>0</v>
      </c>
    </row>
    <row r="155" spans="1:7" ht="15">
      <c r="A155" s="84" t="s">
        <v>1460</v>
      </c>
      <c r="B155" s="84">
        <v>2</v>
      </c>
      <c r="C155" s="123">
        <v>0.0024236913635823937</v>
      </c>
      <c r="D155" s="84" t="s">
        <v>1501</v>
      </c>
      <c r="E155" s="84" t="b">
        <v>0</v>
      </c>
      <c r="F155" s="84" t="b">
        <v>0</v>
      </c>
      <c r="G155" s="84" t="b">
        <v>0</v>
      </c>
    </row>
    <row r="156" spans="1:7" ht="15">
      <c r="A156" s="84" t="s">
        <v>1461</v>
      </c>
      <c r="B156" s="84">
        <v>2</v>
      </c>
      <c r="C156" s="123">
        <v>0.0024236913635823937</v>
      </c>
      <c r="D156" s="84" t="s">
        <v>1501</v>
      </c>
      <c r="E156" s="84" t="b">
        <v>0</v>
      </c>
      <c r="F156" s="84" t="b">
        <v>0</v>
      </c>
      <c r="G156" s="84" t="b">
        <v>0</v>
      </c>
    </row>
    <row r="157" spans="1:7" ht="15">
      <c r="A157" s="84" t="s">
        <v>1462</v>
      </c>
      <c r="B157" s="84">
        <v>2</v>
      </c>
      <c r="C157" s="123">
        <v>0.0024236913635823937</v>
      </c>
      <c r="D157" s="84" t="s">
        <v>1501</v>
      </c>
      <c r="E157" s="84" t="b">
        <v>0</v>
      </c>
      <c r="F157" s="84" t="b">
        <v>0</v>
      </c>
      <c r="G157" s="84" t="b">
        <v>0</v>
      </c>
    </row>
    <row r="158" spans="1:7" ht="15">
      <c r="A158" s="84" t="s">
        <v>1463</v>
      </c>
      <c r="B158" s="84">
        <v>2</v>
      </c>
      <c r="C158" s="123">
        <v>0.0024236913635823937</v>
      </c>
      <c r="D158" s="84" t="s">
        <v>1501</v>
      </c>
      <c r="E158" s="84" t="b">
        <v>0</v>
      </c>
      <c r="F158" s="84" t="b">
        <v>0</v>
      </c>
      <c r="G158" s="84" t="b">
        <v>0</v>
      </c>
    </row>
    <row r="159" spans="1:7" ht="15">
      <c r="A159" s="84" t="s">
        <v>1464</v>
      </c>
      <c r="B159" s="84">
        <v>2</v>
      </c>
      <c r="C159" s="123">
        <v>0.0024236913635823937</v>
      </c>
      <c r="D159" s="84" t="s">
        <v>1501</v>
      </c>
      <c r="E159" s="84" t="b">
        <v>0</v>
      </c>
      <c r="F159" s="84" t="b">
        <v>0</v>
      </c>
      <c r="G159" s="84" t="b">
        <v>0</v>
      </c>
    </row>
    <row r="160" spans="1:7" ht="15">
      <c r="A160" s="84" t="s">
        <v>1182</v>
      </c>
      <c r="B160" s="84">
        <v>2</v>
      </c>
      <c r="C160" s="123">
        <v>0.0024236913635823937</v>
      </c>
      <c r="D160" s="84" t="s">
        <v>1501</v>
      </c>
      <c r="E160" s="84" t="b">
        <v>0</v>
      </c>
      <c r="F160" s="84" t="b">
        <v>0</v>
      </c>
      <c r="G160" s="84" t="b">
        <v>0</v>
      </c>
    </row>
    <row r="161" spans="1:7" ht="15">
      <c r="A161" s="84" t="s">
        <v>1186</v>
      </c>
      <c r="B161" s="84">
        <v>2</v>
      </c>
      <c r="C161" s="123">
        <v>0.0024236913635823937</v>
      </c>
      <c r="D161" s="84" t="s">
        <v>1501</v>
      </c>
      <c r="E161" s="84" t="b">
        <v>0</v>
      </c>
      <c r="F161" s="84" t="b">
        <v>0</v>
      </c>
      <c r="G161" s="84" t="b">
        <v>0</v>
      </c>
    </row>
    <row r="162" spans="1:7" ht="15">
      <c r="A162" s="84" t="s">
        <v>1465</v>
      </c>
      <c r="B162" s="84">
        <v>2</v>
      </c>
      <c r="C162" s="123">
        <v>0.0024236913635823937</v>
      </c>
      <c r="D162" s="84" t="s">
        <v>1501</v>
      </c>
      <c r="E162" s="84" t="b">
        <v>0</v>
      </c>
      <c r="F162" s="84" t="b">
        <v>0</v>
      </c>
      <c r="G162" s="84" t="b">
        <v>0</v>
      </c>
    </row>
    <row r="163" spans="1:7" ht="15">
      <c r="A163" s="84" t="s">
        <v>1466</v>
      </c>
      <c r="B163" s="84">
        <v>2</v>
      </c>
      <c r="C163" s="123">
        <v>0.0024236913635823937</v>
      </c>
      <c r="D163" s="84" t="s">
        <v>1501</v>
      </c>
      <c r="E163" s="84" t="b">
        <v>0</v>
      </c>
      <c r="F163" s="84" t="b">
        <v>0</v>
      </c>
      <c r="G163" s="84" t="b">
        <v>0</v>
      </c>
    </row>
    <row r="164" spans="1:7" ht="15">
      <c r="A164" s="84" t="s">
        <v>1467</v>
      </c>
      <c r="B164" s="84">
        <v>2</v>
      </c>
      <c r="C164" s="123">
        <v>0.0024236913635823937</v>
      </c>
      <c r="D164" s="84" t="s">
        <v>1501</v>
      </c>
      <c r="E164" s="84" t="b">
        <v>0</v>
      </c>
      <c r="F164" s="84" t="b">
        <v>0</v>
      </c>
      <c r="G164" s="84" t="b">
        <v>0</v>
      </c>
    </row>
    <row r="165" spans="1:7" ht="15">
      <c r="A165" s="84" t="s">
        <v>237</v>
      </c>
      <c r="B165" s="84">
        <v>2</v>
      </c>
      <c r="C165" s="123">
        <v>0.0024236913635823937</v>
      </c>
      <c r="D165" s="84" t="s">
        <v>1501</v>
      </c>
      <c r="E165" s="84" t="b">
        <v>0</v>
      </c>
      <c r="F165" s="84" t="b">
        <v>0</v>
      </c>
      <c r="G165" s="84" t="b">
        <v>0</v>
      </c>
    </row>
    <row r="166" spans="1:7" ht="15">
      <c r="A166" s="84" t="s">
        <v>1468</v>
      </c>
      <c r="B166" s="84">
        <v>2</v>
      </c>
      <c r="C166" s="123">
        <v>0.0024236913635823937</v>
      </c>
      <c r="D166" s="84" t="s">
        <v>1501</v>
      </c>
      <c r="E166" s="84" t="b">
        <v>0</v>
      </c>
      <c r="F166" s="84" t="b">
        <v>0</v>
      </c>
      <c r="G166" s="84" t="b">
        <v>0</v>
      </c>
    </row>
    <row r="167" spans="1:7" ht="15">
      <c r="A167" s="84" t="s">
        <v>1469</v>
      </c>
      <c r="B167" s="84">
        <v>2</v>
      </c>
      <c r="C167" s="123">
        <v>0.0024236913635823937</v>
      </c>
      <c r="D167" s="84" t="s">
        <v>1501</v>
      </c>
      <c r="E167" s="84" t="b">
        <v>0</v>
      </c>
      <c r="F167" s="84" t="b">
        <v>0</v>
      </c>
      <c r="G167" s="84" t="b">
        <v>0</v>
      </c>
    </row>
    <row r="168" spans="1:7" ht="15">
      <c r="A168" s="84" t="s">
        <v>1470</v>
      </c>
      <c r="B168" s="84">
        <v>2</v>
      </c>
      <c r="C168" s="123">
        <v>0.0024236913635823937</v>
      </c>
      <c r="D168" s="84" t="s">
        <v>1501</v>
      </c>
      <c r="E168" s="84" t="b">
        <v>0</v>
      </c>
      <c r="F168" s="84" t="b">
        <v>0</v>
      </c>
      <c r="G168" s="84" t="b">
        <v>0</v>
      </c>
    </row>
    <row r="169" spans="1:7" ht="15">
      <c r="A169" s="84" t="s">
        <v>1471</v>
      </c>
      <c r="B169" s="84">
        <v>2</v>
      </c>
      <c r="C169" s="123">
        <v>0.0024236913635823937</v>
      </c>
      <c r="D169" s="84" t="s">
        <v>1501</v>
      </c>
      <c r="E169" s="84" t="b">
        <v>0</v>
      </c>
      <c r="F169" s="84" t="b">
        <v>0</v>
      </c>
      <c r="G169" s="84" t="b">
        <v>0</v>
      </c>
    </row>
    <row r="170" spans="1:7" ht="15">
      <c r="A170" s="84" t="s">
        <v>1472</v>
      </c>
      <c r="B170" s="84">
        <v>2</v>
      </c>
      <c r="C170" s="123">
        <v>0.0024236913635823937</v>
      </c>
      <c r="D170" s="84" t="s">
        <v>1501</v>
      </c>
      <c r="E170" s="84" t="b">
        <v>0</v>
      </c>
      <c r="F170" s="84" t="b">
        <v>0</v>
      </c>
      <c r="G170" s="84" t="b">
        <v>0</v>
      </c>
    </row>
    <row r="171" spans="1:7" ht="15">
      <c r="A171" s="84" t="s">
        <v>1473</v>
      </c>
      <c r="B171" s="84">
        <v>2</v>
      </c>
      <c r="C171" s="123">
        <v>0.0024236913635823937</v>
      </c>
      <c r="D171" s="84" t="s">
        <v>1501</v>
      </c>
      <c r="E171" s="84" t="b">
        <v>0</v>
      </c>
      <c r="F171" s="84" t="b">
        <v>0</v>
      </c>
      <c r="G171" s="84" t="b">
        <v>0</v>
      </c>
    </row>
    <row r="172" spans="1:7" ht="15">
      <c r="A172" s="84" t="s">
        <v>1474</v>
      </c>
      <c r="B172" s="84">
        <v>2</v>
      </c>
      <c r="C172" s="123">
        <v>0.0024236913635823937</v>
      </c>
      <c r="D172" s="84" t="s">
        <v>1501</v>
      </c>
      <c r="E172" s="84" t="b">
        <v>0</v>
      </c>
      <c r="F172" s="84" t="b">
        <v>0</v>
      </c>
      <c r="G172" s="84" t="b">
        <v>0</v>
      </c>
    </row>
    <row r="173" spans="1:7" ht="15">
      <c r="A173" s="84" t="s">
        <v>1475</v>
      </c>
      <c r="B173" s="84">
        <v>2</v>
      </c>
      <c r="C173" s="123">
        <v>0.0024236913635823937</v>
      </c>
      <c r="D173" s="84" t="s">
        <v>1501</v>
      </c>
      <c r="E173" s="84" t="b">
        <v>0</v>
      </c>
      <c r="F173" s="84" t="b">
        <v>0</v>
      </c>
      <c r="G173" s="84" t="b">
        <v>0</v>
      </c>
    </row>
    <row r="174" spans="1:7" ht="15">
      <c r="A174" s="84" t="s">
        <v>1476</v>
      </c>
      <c r="B174" s="84">
        <v>2</v>
      </c>
      <c r="C174" s="123">
        <v>0.0024236913635823937</v>
      </c>
      <c r="D174" s="84" t="s">
        <v>1501</v>
      </c>
      <c r="E174" s="84" t="b">
        <v>0</v>
      </c>
      <c r="F174" s="84" t="b">
        <v>0</v>
      </c>
      <c r="G174" s="84" t="b">
        <v>0</v>
      </c>
    </row>
    <row r="175" spans="1:7" ht="15">
      <c r="A175" s="84" t="s">
        <v>1477</v>
      </c>
      <c r="B175" s="84">
        <v>2</v>
      </c>
      <c r="C175" s="123">
        <v>0.0024236913635823937</v>
      </c>
      <c r="D175" s="84" t="s">
        <v>1501</v>
      </c>
      <c r="E175" s="84" t="b">
        <v>0</v>
      </c>
      <c r="F175" s="84" t="b">
        <v>0</v>
      </c>
      <c r="G175" s="84" t="b">
        <v>0</v>
      </c>
    </row>
    <row r="176" spans="1:7" ht="15">
      <c r="A176" s="84" t="s">
        <v>1478</v>
      </c>
      <c r="B176" s="84">
        <v>2</v>
      </c>
      <c r="C176" s="123">
        <v>0.0024236913635823937</v>
      </c>
      <c r="D176" s="84" t="s">
        <v>1501</v>
      </c>
      <c r="E176" s="84" t="b">
        <v>0</v>
      </c>
      <c r="F176" s="84" t="b">
        <v>0</v>
      </c>
      <c r="G176" s="84" t="b">
        <v>0</v>
      </c>
    </row>
    <row r="177" spans="1:7" ht="15">
      <c r="A177" s="84" t="s">
        <v>1479</v>
      </c>
      <c r="B177" s="84">
        <v>2</v>
      </c>
      <c r="C177" s="123">
        <v>0.0024236913635823937</v>
      </c>
      <c r="D177" s="84" t="s">
        <v>1501</v>
      </c>
      <c r="E177" s="84" t="b">
        <v>0</v>
      </c>
      <c r="F177" s="84" t="b">
        <v>0</v>
      </c>
      <c r="G177" s="84" t="b">
        <v>0</v>
      </c>
    </row>
    <row r="178" spans="1:7" ht="15">
      <c r="A178" s="84" t="s">
        <v>1480</v>
      </c>
      <c r="B178" s="84">
        <v>2</v>
      </c>
      <c r="C178" s="123">
        <v>0.0024236913635823937</v>
      </c>
      <c r="D178" s="84" t="s">
        <v>1501</v>
      </c>
      <c r="E178" s="84" t="b">
        <v>0</v>
      </c>
      <c r="F178" s="84" t="b">
        <v>0</v>
      </c>
      <c r="G178" s="84" t="b">
        <v>0</v>
      </c>
    </row>
    <row r="179" spans="1:7" ht="15">
      <c r="A179" s="84" t="s">
        <v>1481</v>
      </c>
      <c r="B179" s="84">
        <v>2</v>
      </c>
      <c r="C179" s="123">
        <v>0.0024236913635823937</v>
      </c>
      <c r="D179" s="84" t="s">
        <v>1501</v>
      </c>
      <c r="E179" s="84" t="b">
        <v>0</v>
      </c>
      <c r="F179" s="84" t="b">
        <v>0</v>
      </c>
      <c r="G179" s="84" t="b">
        <v>0</v>
      </c>
    </row>
    <row r="180" spans="1:7" ht="15">
      <c r="A180" s="84" t="s">
        <v>1482</v>
      </c>
      <c r="B180" s="84">
        <v>2</v>
      </c>
      <c r="C180" s="123">
        <v>0.0024236913635823937</v>
      </c>
      <c r="D180" s="84" t="s">
        <v>1501</v>
      </c>
      <c r="E180" s="84" t="b">
        <v>0</v>
      </c>
      <c r="F180" s="84" t="b">
        <v>0</v>
      </c>
      <c r="G180" s="84" t="b">
        <v>0</v>
      </c>
    </row>
    <row r="181" spans="1:7" ht="15">
      <c r="A181" s="84" t="s">
        <v>1483</v>
      </c>
      <c r="B181" s="84">
        <v>2</v>
      </c>
      <c r="C181" s="123">
        <v>0.0024236913635823937</v>
      </c>
      <c r="D181" s="84" t="s">
        <v>1501</v>
      </c>
      <c r="E181" s="84" t="b">
        <v>0</v>
      </c>
      <c r="F181" s="84" t="b">
        <v>0</v>
      </c>
      <c r="G181" s="84" t="b">
        <v>0</v>
      </c>
    </row>
    <row r="182" spans="1:7" ht="15">
      <c r="A182" s="84" t="s">
        <v>1484</v>
      </c>
      <c r="B182" s="84">
        <v>2</v>
      </c>
      <c r="C182" s="123">
        <v>0.0024236913635823937</v>
      </c>
      <c r="D182" s="84" t="s">
        <v>1501</v>
      </c>
      <c r="E182" s="84" t="b">
        <v>0</v>
      </c>
      <c r="F182" s="84" t="b">
        <v>1</v>
      </c>
      <c r="G182" s="84" t="b">
        <v>0</v>
      </c>
    </row>
    <row r="183" spans="1:7" ht="15">
      <c r="A183" s="84" t="s">
        <v>1485</v>
      </c>
      <c r="B183" s="84">
        <v>2</v>
      </c>
      <c r="C183" s="123">
        <v>0.0024236913635823937</v>
      </c>
      <c r="D183" s="84" t="s">
        <v>1501</v>
      </c>
      <c r="E183" s="84" t="b">
        <v>0</v>
      </c>
      <c r="F183" s="84" t="b">
        <v>0</v>
      </c>
      <c r="G183" s="84" t="b">
        <v>0</v>
      </c>
    </row>
    <row r="184" spans="1:7" ht="15">
      <c r="A184" s="84" t="s">
        <v>1486</v>
      </c>
      <c r="B184" s="84">
        <v>2</v>
      </c>
      <c r="C184" s="123">
        <v>0.0024236913635823937</v>
      </c>
      <c r="D184" s="84" t="s">
        <v>1501</v>
      </c>
      <c r="E184" s="84" t="b">
        <v>0</v>
      </c>
      <c r="F184" s="84" t="b">
        <v>0</v>
      </c>
      <c r="G184" s="84" t="b">
        <v>0</v>
      </c>
    </row>
    <row r="185" spans="1:7" ht="15">
      <c r="A185" s="84" t="s">
        <v>1487</v>
      </c>
      <c r="B185" s="84">
        <v>2</v>
      </c>
      <c r="C185" s="123">
        <v>0.0024236913635823937</v>
      </c>
      <c r="D185" s="84" t="s">
        <v>1501</v>
      </c>
      <c r="E185" s="84" t="b">
        <v>0</v>
      </c>
      <c r="F185" s="84" t="b">
        <v>0</v>
      </c>
      <c r="G185" s="84" t="b">
        <v>0</v>
      </c>
    </row>
    <row r="186" spans="1:7" ht="15">
      <c r="A186" s="84" t="s">
        <v>1488</v>
      </c>
      <c r="B186" s="84">
        <v>2</v>
      </c>
      <c r="C186" s="123">
        <v>0.0024236913635823937</v>
      </c>
      <c r="D186" s="84" t="s">
        <v>1501</v>
      </c>
      <c r="E186" s="84" t="b">
        <v>0</v>
      </c>
      <c r="F186" s="84" t="b">
        <v>0</v>
      </c>
      <c r="G186" s="84" t="b">
        <v>0</v>
      </c>
    </row>
    <row r="187" spans="1:7" ht="15">
      <c r="A187" s="84" t="s">
        <v>1489</v>
      </c>
      <c r="B187" s="84">
        <v>2</v>
      </c>
      <c r="C187" s="123">
        <v>0.0024236913635823937</v>
      </c>
      <c r="D187" s="84" t="s">
        <v>1501</v>
      </c>
      <c r="E187" s="84" t="b">
        <v>0</v>
      </c>
      <c r="F187" s="84" t="b">
        <v>0</v>
      </c>
      <c r="G187" s="84" t="b">
        <v>0</v>
      </c>
    </row>
    <row r="188" spans="1:7" ht="15">
      <c r="A188" s="84" t="s">
        <v>1490</v>
      </c>
      <c r="B188" s="84">
        <v>2</v>
      </c>
      <c r="C188" s="123">
        <v>0.0024236913635823937</v>
      </c>
      <c r="D188" s="84" t="s">
        <v>1501</v>
      </c>
      <c r="E188" s="84" t="b">
        <v>0</v>
      </c>
      <c r="F188" s="84" t="b">
        <v>0</v>
      </c>
      <c r="G188" s="84" t="b">
        <v>0</v>
      </c>
    </row>
    <row r="189" spans="1:7" ht="15">
      <c r="A189" s="84" t="s">
        <v>1491</v>
      </c>
      <c r="B189" s="84">
        <v>2</v>
      </c>
      <c r="C189" s="123">
        <v>0.0024236913635823937</v>
      </c>
      <c r="D189" s="84" t="s">
        <v>1501</v>
      </c>
      <c r="E189" s="84" t="b">
        <v>0</v>
      </c>
      <c r="F189" s="84" t="b">
        <v>0</v>
      </c>
      <c r="G189" s="84" t="b">
        <v>0</v>
      </c>
    </row>
    <row r="190" spans="1:7" ht="15">
      <c r="A190" s="84" t="s">
        <v>1492</v>
      </c>
      <c r="B190" s="84">
        <v>2</v>
      </c>
      <c r="C190" s="123">
        <v>0.0024236913635823937</v>
      </c>
      <c r="D190" s="84" t="s">
        <v>1501</v>
      </c>
      <c r="E190" s="84" t="b">
        <v>0</v>
      </c>
      <c r="F190" s="84" t="b">
        <v>0</v>
      </c>
      <c r="G190" s="84" t="b">
        <v>0</v>
      </c>
    </row>
    <row r="191" spans="1:7" ht="15">
      <c r="A191" s="84" t="s">
        <v>1493</v>
      </c>
      <c r="B191" s="84">
        <v>2</v>
      </c>
      <c r="C191" s="123">
        <v>0.0024236913635823937</v>
      </c>
      <c r="D191" s="84" t="s">
        <v>1501</v>
      </c>
      <c r="E191" s="84" t="b">
        <v>0</v>
      </c>
      <c r="F191" s="84" t="b">
        <v>0</v>
      </c>
      <c r="G191" s="84" t="b">
        <v>0</v>
      </c>
    </row>
    <row r="192" spans="1:7" ht="15">
      <c r="A192" s="84" t="s">
        <v>1494</v>
      </c>
      <c r="B192" s="84">
        <v>2</v>
      </c>
      <c r="C192" s="123">
        <v>0.0024236913635823937</v>
      </c>
      <c r="D192" s="84" t="s">
        <v>1501</v>
      </c>
      <c r="E192" s="84" t="b">
        <v>0</v>
      </c>
      <c r="F192" s="84" t="b">
        <v>0</v>
      </c>
      <c r="G192" s="84" t="b">
        <v>0</v>
      </c>
    </row>
    <row r="193" spans="1:7" ht="15">
      <c r="A193" s="84" t="s">
        <v>1495</v>
      </c>
      <c r="B193" s="84">
        <v>2</v>
      </c>
      <c r="C193" s="123">
        <v>0.0024236913635823937</v>
      </c>
      <c r="D193" s="84" t="s">
        <v>1501</v>
      </c>
      <c r="E193" s="84" t="b">
        <v>0</v>
      </c>
      <c r="F193" s="84" t="b">
        <v>0</v>
      </c>
      <c r="G193" s="84" t="b">
        <v>0</v>
      </c>
    </row>
    <row r="194" spans="1:7" ht="15">
      <c r="A194" s="84" t="s">
        <v>1496</v>
      </c>
      <c r="B194" s="84">
        <v>2</v>
      </c>
      <c r="C194" s="123">
        <v>0.0024236913635823937</v>
      </c>
      <c r="D194" s="84" t="s">
        <v>1501</v>
      </c>
      <c r="E194" s="84" t="b">
        <v>0</v>
      </c>
      <c r="F194" s="84" t="b">
        <v>0</v>
      </c>
      <c r="G194" s="84" t="b">
        <v>0</v>
      </c>
    </row>
    <row r="195" spans="1:7" ht="15">
      <c r="A195" s="84" t="s">
        <v>1497</v>
      </c>
      <c r="B195" s="84">
        <v>2</v>
      </c>
      <c r="C195" s="123">
        <v>0.0024236913635823937</v>
      </c>
      <c r="D195" s="84" t="s">
        <v>1501</v>
      </c>
      <c r="E195" s="84" t="b">
        <v>0</v>
      </c>
      <c r="F195" s="84" t="b">
        <v>0</v>
      </c>
      <c r="G195" s="84" t="b">
        <v>0</v>
      </c>
    </row>
    <row r="196" spans="1:7" ht="15">
      <c r="A196" s="84" t="s">
        <v>1498</v>
      </c>
      <c r="B196" s="84">
        <v>2</v>
      </c>
      <c r="C196" s="123">
        <v>0.0024236913635823937</v>
      </c>
      <c r="D196" s="84" t="s">
        <v>1501</v>
      </c>
      <c r="E196" s="84" t="b">
        <v>0</v>
      </c>
      <c r="F196" s="84" t="b">
        <v>0</v>
      </c>
      <c r="G196" s="84" t="b">
        <v>0</v>
      </c>
    </row>
    <row r="197" spans="1:7" ht="15">
      <c r="A197" s="84" t="s">
        <v>1158</v>
      </c>
      <c r="B197" s="84">
        <v>15</v>
      </c>
      <c r="C197" s="123">
        <v>0.017873955004412512</v>
      </c>
      <c r="D197" s="84" t="s">
        <v>1069</v>
      </c>
      <c r="E197" s="84" t="b">
        <v>0</v>
      </c>
      <c r="F197" s="84" t="b">
        <v>0</v>
      </c>
      <c r="G197" s="84" t="b">
        <v>0</v>
      </c>
    </row>
    <row r="198" spans="1:7" ht="15">
      <c r="A198" s="84" t="s">
        <v>1160</v>
      </c>
      <c r="B198" s="84">
        <v>13</v>
      </c>
      <c r="C198" s="123">
        <v>0.012606862421454496</v>
      </c>
      <c r="D198" s="84" t="s">
        <v>1069</v>
      </c>
      <c r="E198" s="84" t="b">
        <v>0</v>
      </c>
      <c r="F198" s="84" t="b">
        <v>0</v>
      </c>
      <c r="G198" s="84" t="b">
        <v>0</v>
      </c>
    </row>
    <row r="199" spans="1:7" ht="15">
      <c r="A199" s="84" t="s">
        <v>1163</v>
      </c>
      <c r="B199" s="84">
        <v>10</v>
      </c>
      <c r="C199" s="123">
        <v>0.011915970002941676</v>
      </c>
      <c r="D199" s="84" t="s">
        <v>1069</v>
      </c>
      <c r="E199" s="84" t="b">
        <v>0</v>
      </c>
      <c r="F199" s="84" t="b">
        <v>0</v>
      </c>
      <c r="G199" s="84" t="b">
        <v>0</v>
      </c>
    </row>
    <row r="200" spans="1:7" ht="15">
      <c r="A200" s="84" t="s">
        <v>1159</v>
      </c>
      <c r="B200" s="84">
        <v>10</v>
      </c>
      <c r="C200" s="123">
        <v>0.011915970002941676</v>
      </c>
      <c r="D200" s="84" t="s">
        <v>1069</v>
      </c>
      <c r="E200" s="84" t="b">
        <v>0</v>
      </c>
      <c r="F200" s="84" t="b">
        <v>0</v>
      </c>
      <c r="G200" s="84" t="b">
        <v>0</v>
      </c>
    </row>
    <row r="201" spans="1:7" ht="15">
      <c r="A201" s="84" t="s">
        <v>213</v>
      </c>
      <c r="B201" s="84">
        <v>9</v>
      </c>
      <c r="C201" s="123">
        <v>0.008727827830237726</v>
      </c>
      <c r="D201" s="84" t="s">
        <v>1069</v>
      </c>
      <c r="E201" s="84" t="b">
        <v>0</v>
      </c>
      <c r="F201" s="84" t="b">
        <v>0</v>
      </c>
      <c r="G201" s="84" t="b">
        <v>0</v>
      </c>
    </row>
    <row r="202" spans="1:7" ht="15">
      <c r="A202" s="84" t="s">
        <v>1164</v>
      </c>
      <c r="B202" s="84">
        <v>8</v>
      </c>
      <c r="C202" s="123">
        <v>0.011908841623137701</v>
      </c>
      <c r="D202" s="84" t="s">
        <v>1069</v>
      </c>
      <c r="E202" s="84" t="b">
        <v>0</v>
      </c>
      <c r="F202" s="84" t="b">
        <v>0</v>
      </c>
      <c r="G202" s="84" t="b">
        <v>0</v>
      </c>
    </row>
    <row r="203" spans="1:7" ht="15">
      <c r="A203" s="84" t="s">
        <v>223</v>
      </c>
      <c r="B203" s="84">
        <v>8</v>
      </c>
      <c r="C203" s="123">
        <v>0.008589817514911282</v>
      </c>
      <c r="D203" s="84" t="s">
        <v>1069</v>
      </c>
      <c r="E203" s="84" t="b">
        <v>0</v>
      </c>
      <c r="F203" s="84" t="b">
        <v>0</v>
      </c>
      <c r="G203" s="84" t="b">
        <v>0</v>
      </c>
    </row>
    <row r="204" spans="1:7" ht="15">
      <c r="A204" s="84" t="s">
        <v>1161</v>
      </c>
      <c r="B204" s="84">
        <v>7</v>
      </c>
      <c r="C204" s="123">
        <v>0.008341179002059173</v>
      </c>
      <c r="D204" s="84" t="s">
        <v>1069</v>
      </c>
      <c r="E204" s="84" t="b">
        <v>0</v>
      </c>
      <c r="F204" s="84" t="b">
        <v>0</v>
      </c>
      <c r="G204" s="84" t="b">
        <v>0</v>
      </c>
    </row>
    <row r="205" spans="1:7" ht="15">
      <c r="A205" s="84" t="s">
        <v>386</v>
      </c>
      <c r="B205" s="84">
        <v>7</v>
      </c>
      <c r="C205" s="123">
        <v>0.008341179002059173</v>
      </c>
      <c r="D205" s="84" t="s">
        <v>1069</v>
      </c>
      <c r="E205" s="84" t="b">
        <v>0</v>
      </c>
      <c r="F205" s="84" t="b">
        <v>0</v>
      </c>
      <c r="G205" s="84" t="b">
        <v>0</v>
      </c>
    </row>
    <row r="206" spans="1:7" ht="15">
      <c r="A206" s="84" t="s">
        <v>1165</v>
      </c>
      <c r="B206" s="84">
        <v>7</v>
      </c>
      <c r="C206" s="123">
        <v>0.008341179002059173</v>
      </c>
      <c r="D206" s="84" t="s">
        <v>1069</v>
      </c>
      <c r="E206" s="84" t="b">
        <v>0</v>
      </c>
      <c r="F206" s="84" t="b">
        <v>0</v>
      </c>
      <c r="G206" s="84" t="b">
        <v>0</v>
      </c>
    </row>
    <row r="207" spans="1:7" ht="15">
      <c r="A207" s="84" t="s">
        <v>1167</v>
      </c>
      <c r="B207" s="84">
        <v>7</v>
      </c>
      <c r="C207" s="123">
        <v>0.008341179002059173</v>
      </c>
      <c r="D207" s="84" t="s">
        <v>1069</v>
      </c>
      <c r="E207" s="84" t="b">
        <v>0</v>
      </c>
      <c r="F207" s="84" t="b">
        <v>0</v>
      </c>
      <c r="G207" s="84" t="b">
        <v>0</v>
      </c>
    </row>
    <row r="208" spans="1:7" ht="15">
      <c r="A208" s="84" t="s">
        <v>1168</v>
      </c>
      <c r="B208" s="84">
        <v>7</v>
      </c>
      <c r="C208" s="123">
        <v>0.008341179002059173</v>
      </c>
      <c r="D208" s="84" t="s">
        <v>1069</v>
      </c>
      <c r="E208" s="84" t="b">
        <v>0</v>
      </c>
      <c r="F208" s="84" t="b">
        <v>0</v>
      </c>
      <c r="G208" s="84" t="b">
        <v>0</v>
      </c>
    </row>
    <row r="209" spans="1:7" ht="15">
      <c r="A209" s="84" t="s">
        <v>1169</v>
      </c>
      <c r="B209" s="84">
        <v>7</v>
      </c>
      <c r="C209" s="123">
        <v>0.008341179002059173</v>
      </c>
      <c r="D209" s="84" t="s">
        <v>1069</v>
      </c>
      <c r="E209" s="84" t="b">
        <v>0</v>
      </c>
      <c r="F209" s="84" t="b">
        <v>0</v>
      </c>
      <c r="G209" s="84" t="b">
        <v>0</v>
      </c>
    </row>
    <row r="210" spans="1:7" ht="15">
      <c r="A210" s="84" t="s">
        <v>1170</v>
      </c>
      <c r="B210" s="84">
        <v>7</v>
      </c>
      <c r="C210" s="123">
        <v>0.008341179002059173</v>
      </c>
      <c r="D210" s="84" t="s">
        <v>1069</v>
      </c>
      <c r="E210" s="84" t="b">
        <v>0</v>
      </c>
      <c r="F210" s="84" t="b">
        <v>0</v>
      </c>
      <c r="G210" s="84" t="b">
        <v>0</v>
      </c>
    </row>
    <row r="211" spans="1:7" ht="15">
      <c r="A211" s="84" t="s">
        <v>1351</v>
      </c>
      <c r="B211" s="84">
        <v>7</v>
      </c>
      <c r="C211" s="123">
        <v>0.008341179002059173</v>
      </c>
      <c r="D211" s="84" t="s">
        <v>1069</v>
      </c>
      <c r="E211" s="84" t="b">
        <v>0</v>
      </c>
      <c r="F211" s="84" t="b">
        <v>0</v>
      </c>
      <c r="G211" s="84" t="b">
        <v>0</v>
      </c>
    </row>
    <row r="212" spans="1:7" ht="15">
      <c r="A212" s="84" t="s">
        <v>1355</v>
      </c>
      <c r="B212" s="84">
        <v>6</v>
      </c>
      <c r="C212" s="123">
        <v>0.008931631217353275</v>
      </c>
      <c r="D212" s="84" t="s">
        <v>1069</v>
      </c>
      <c r="E212" s="84" t="b">
        <v>0</v>
      </c>
      <c r="F212" s="84" t="b">
        <v>0</v>
      </c>
      <c r="G212" s="84" t="b">
        <v>0</v>
      </c>
    </row>
    <row r="213" spans="1:7" ht="15">
      <c r="A213" s="84" t="s">
        <v>1356</v>
      </c>
      <c r="B213" s="84">
        <v>5</v>
      </c>
      <c r="C213" s="123">
        <v>0.008427883870233993</v>
      </c>
      <c r="D213" s="84" t="s">
        <v>1069</v>
      </c>
      <c r="E213" s="84" t="b">
        <v>0</v>
      </c>
      <c r="F213" s="84" t="b">
        <v>0</v>
      </c>
      <c r="G213" s="84" t="b">
        <v>0</v>
      </c>
    </row>
    <row r="214" spans="1:7" ht="15">
      <c r="A214" s="84" t="s">
        <v>1173</v>
      </c>
      <c r="B214" s="84">
        <v>5</v>
      </c>
      <c r="C214" s="123">
        <v>0.007443026014461062</v>
      </c>
      <c r="D214" s="84" t="s">
        <v>1069</v>
      </c>
      <c r="E214" s="84" t="b">
        <v>0</v>
      </c>
      <c r="F214" s="84" t="b">
        <v>0</v>
      </c>
      <c r="G214" s="84" t="b">
        <v>0</v>
      </c>
    </row>
    <row r="215" spans="1:7" ht="15">
      <c r="A215" s="84" t="s">
        <v>220</v>
      </c>
      <c r="B215" s="84">
        <v>4</v>
      </c>
      <c r="C215" s="123">
        <v>0.007758069182433536</v>
      </c>
      <c r="D215" s="84" t="s">
        <v>1069</v>
      </c>
      <c r="E215" s="84" t="b">
        <v>0</v>
      </c>
      <c r="F215" s="84" t="b">
        <v>0</v>
      </c>
      <c r="G215" s="84" t="b">
        <v>0</v>
      </c>
    </row>
    <row r="216" spans="1:7" ht="15">
      <c r="A216" s="84" t="s">
        <v>1358</v>
      </c>
      <c r="B216" s="84">
        <v>4</v>
      </c>
      <c r="C216" s="123">
        <v>0.007758069182433536</v>
      </c>
      <c r="D216" s="84" t="s">
        <v>1069</v>
      </c>
      <c r="E216" s="84" t="b">
        <v>0</v>
      </c>
      <c r="F216" s="84" t="b">
        <v>0</v>
      </c>
      <c r="G216" s="84" t="b">
        <v>0</v>
      </c>
    </row>
    <row r="217" spans="1:7" ht="15">
      <c r="A217" s="84" t="s">
        <v>1135</v>
      </c>
      <c r="B217" s="84">
        <v>4</v>
      </c>
      <c r="C217" s="123">
        <v>0.00918970543491875</v>
      </c>
      <c r="D217" s="84" t="s">
        <v>1069</v>
      </c>
      <c r="E217" s="84" t="b">
        <v>0</v>
      </c>
      <c r="F217" s="84" t="b">
        <v>0</v>
      </c>
      <c r="G217" s="84" t="b">
        <v>0</v>
      </c>
    </row>
    <row r="218" spans="1:7" ht="15">
      <c r="A218" s="84" t="s">
        <v>1136</v>
      </c>
      <c r="B218" s="84">
        <v>4</v>
      </c>
      <c r="C218" s="123">
        <v>0.007758069182433536</v>
      </c>
      <c r="D218" s="84" t="s">
        <v>1069</v>
      </c>
      <c r="E218" s="84" t="b">
        <v>0</v>
      </c>
      <c r="F218" s="84" t="b">
        <v>0</v>
      </c>
      <c r="G218" s="84" t="b">
        <v>0</v>
      </c>
    </row>
    <row r="219" spans="1:7" ht="15">
      <c r="A219" s="84" t="s">
        <v>1369</v>
      </c>
      <c r="B219" s="84">
        <v>4</v>
      </c>
      <c r="C219" s="123">
        <v>0.006742307096187196</v>
      </c>
      <c r="D219" s="84" t="s">
        <v>1069</v>
      </c>
      <c r="E219" s="84" t="b">
        <v>0</v>
      </c>
      <c r="F219" s="84" t="b">
        <v>0</v>
      </c>
      <c r="G219" s="84" t="b">
        <v>0</v>
      </c>
    </row>
    <row r="220" spans="1:7" ht="15">
      <c r="A220" s="84" t="s">
        <v>383</v>
      </c>
      <c r="B220" s="84">
        <v>3</v>
      </c>
      <c r="C220" s="123">
        <v>0.0058185518868251514</v>
      </c>
      <c r="D220" s="84" t="s">
        <v>1069</v>
      </c>
      <c r="E220" s="84" t="b">
        <v>0</v>
      </c>
      <c r="F220" s="84" t="b">
        <v>0</v>
      </c>
      <c r="G220" s="84" t="b">
        <v>0</v>
      </c>
    </row>
    <row r="221" spans="1:7" ht="15">
      <c r="A221" s="84" t="s">
        <v>1419</v>
      </c>
      <c r="B221" s="84">
        <v>3</v>
      </c>
      <c r="C221" s="123">
        <v>0.006892279076189062</v>
      </c>
      <c r="D221" s="84" t="s">
        <v>1069</v>
      </c>
      <c r="E221" s="84" t="b">
        <v>0</v>
      </c>
      <c r="F221" s="84" t="b">
        <v>0</v>
      </c>
      <c r="G221" s="84" t="b">
        <v>0</v>
      </c>
    </row>
    <row r="222" spans="1:7" ht="15">
      <c r="A222" s="84" t="s">
        <v>1421</v>
      </c>
      <c r="B222" s="84">
        <v>3</v>
      </c>
      <c r="C222" s="123">
        <v>0.006892279076189062</v>
      </c>
      <c r="D222" s="84" t="s">
        <v>1069</v>
      </c>
      <c r="E222" s="84" t="b">
        <v>0</v>
      </c>
      <c r="F222" s="84" t="b">
        <v>0</v>
      </c>
      <c r="G222" s="84" t="b">
        <v>0</v>
      </c>
    </row>
    <row r="223" spans="1:7" ht="15">
      <c r="A223" s="84" t="s">
        <v>1420</v>
      </c>
      <c r="B223" s="84">
        <v>3</v>
      </c>
      <c r="C223" s="123">
        <v>0.006892279076189062</v>
      </c>
      <c r="D223" s="84" t="s">
        <v>1069</v>
      </c>
      <c r="E223" s="84" t="b">
        <v>0</v>
      </c>
      <c r="F223" s="84" t="b">
        <v>0</v>
      </c>
      <c r="G223" s="84" t="b">
        <v>0</v>
      </c>
    </row>
    <row r="224" spans="1:7" ht="15">
      <c r="A224" s="84" t="s">
        <v>1357</v>
      </c>
      <c r="B224" s="84">
        <v>3</v>
      </c>
      <c r="C224" s="123">
        <v>0.0058185518868251514</v>
      </c>
      <c r="D224" s="84" t="s">
        <v>1069</v>
      </c>
      <c r="E224" s="84" t="b">
        <v>0</v>
      </c>
      <c r="F224" s="84" t="b">
        <v>0</v>
      </c>
      <c r="G224" s="84" t="b">
        <v>0</v>
      </c>
    </row>
    <row r="225" spans="1:7" ht="15">
      <c r="A225" s="84" t="s">
        <v>1368</v>
      </c>
      <c r="B225" s="84">
        <v>3</v>
      </c>
      <c r="C225" s="123">
        <v>0.0058185518868251514</v>
      </c>
      <c r="D225" s="84" t="s">
        <v>1069</v>
      </c>
      <c r="E225" s="84" t="b">
        <v>0</v>
      </c>
      <c r="F225" s="84" t="b">
        <v>0</v>
      </c>
      <c r="G225" s="84" t="b">
        <v>0</v>
      </c>
    </row>
    <row r="226" spans="1:7" ht="15">
      <c r="A226" s="84" t="s">
        <v>1367</v>
      </c>
      <c r="B226" s="84">
        <v>3</v>
      </c>
      <c r="C226" s="123">
        <v>0.0058185518868251514</v>
      </c>
      <c r="D226" s="84" t="s">
        <v>1069</v>
      </c>
      <c r="E226" s="84" t="b">
        <v>0</v>
      </c>
      <c r="F226" s="84" t="b">
        <v>0</v>
      </c>
      <c r="G226" s="84" t="b">
        <v>0</v>
      </c>
    </row>
    <row r="227" spans="1:7" ht="15">
      <c r="A227" s="84" t="s">
        <v>1174</v>
      </c>
      <c r="B227" s="84">
        <v>3</v>
      </c>
      <c r="C227" s="123">
        <v>0.0058185518868251514</v>
      </c>
      <c r="D227" s="84" t="s">
        <v>1069</v>
      </c>
      <c r="E227" s="84" t="b">
        <v>0</v>
      </c>
      <c r="F227" s="84" t="b">
        <v>0</v>
      </c>
      <c r="G227" s="84" t="b">
        <v>0</v>
      </c>
    </row>
    <row r="228" spans="1:7" ht="15">
      <c r="A228" s="84" t="s">
        <v>1414</v>
      </c>
      <c r="B228" s="84">
        <v>3</v>
      </c>
      <c r="C228" s="123">
        <v>0.008727827830237728</v>
      </c>
      <c r="D228" s="84" t="s">
        <v>1069</v>
      </c>
      <c r="E228" s="84" t="b">
        <v>0</v>
      </c>
      <c r="F228" s="84" t="b">
        <v>0</v>
      </c>
      <c r="G228" s="84" t="b">
        <v>0</v>
      </c>
    </row>
    <row r="229" spans="1:7" ht="15">
      <c r="A229" s="84" t="s">
        <v>1352</v>
      </c>
      <c r="B229" s="84">
        <v>3</v>
      </c>
      <c r="C229" s="123">
        <v>0.0058185518868251514</v>
      </c>
      <c r="D229" s="84" t="s">
        <v>1069</v>
      </c>
      <c r="E229" s="84" t="b">
        <v>0</v>
      </c>
      <c r="F229" s="84" t="b">
        <v>0</v>
      </c>
      <c r="G229" s="84" t="b">
        <v>0</v>
      </c>
    </row>
    <row r="230" spans="1:7" ht="15">
      <c r="A230" s="84" t="s">
        <v>1353</v>
      </c>
      <c r="B230" s="84">
        <v>3</v>
      </c>
      <c r="C230" s="123">
        <v>0.0058185518868251514</v>
      </c>
      <c r="D230" s="84" t="s">
        <v>1069</v>
      </c>
      <c r="E230" s="84" t="b">
        <v>0</v>
      </c>
      <c r="F230" s="84" t="b">
        <v>0</v>
      </c>
      <c r="G230" s="84" t="b">
        <v>0</v>
      </c>
    </row>
    <row r="231" spans="1:7" ht="15">
      <c r="A231" s="84" t="s">
        <v>1354</v>
      </c>
      <c r="B231" s="84">
        <v>3</v>
      </c>
      <c r="C231" s="123">
        <v>0.0058185518868251514</v>
      </c>
      <c r="D231" s="84" t="s">
        <v>1069</v>
      </c>
      <c r="E231" s="84" t="b">
        <v>0</v>
      </c>
      <c r="F231" s="84" t="b">
        <v>0</v>
      </c>
      <c r="G231" s="84" t="b">
        <v>0</v>
      </c>
    </row>
    <row r="232" spans="1:7" ht="15">
      <c r="A232" s="84" t="s">
        <v>1375</v>
      </c>
      <c r="B232" s="84">
        <v>2</v>
      </c>
      <c r="C232" s="123">
        <v>0.005818551886825152</v>
      </c>
      <c r="D232" s="84" t="s">
        <v>1069</v>
      </c>
      <c r="E232" s="84" t="b">
        <v>0</v>
      </c>
      <c r="F232" s="84" t="b">
        <v>0</v>
      </c>
      <c r="G232" s="84" t="b">
        <v>0</v>
      </c>
    </row>
    <row r="233" spans="1:7" ht="15">
      <c r="A233" s="84" t="s">
        <v>1371</v>
      </c>
      <c r="B233" s="84">
        <v>2</v>
      </c>
      <c r="C233" s="123">
        <v>0.004594852717459375</v>
      </c>
      <c r="D233" s="84" t="s">
        <v>1069</v>
      </c>
      <c r="E233" s="84" t="b">
        <v>0</v>
      </c>
      <c r="F233" s="84" t="b">
        <v>0</v>
      </c>
      <c r="G233" s="84" t="b">
        <v>0</v>
      </c>
    </row>
    <row r="234" spans="1:7" ht="15">
      <c r="A234" s="84" t="s">
        <v>394</v>
      </c>
      <c r="B234" s="84">
        <v>2</v>
      </c>
      <c r="C234" s="123">
        <v>0.004594852717459375</v>
      </c>
      <c r="D234" s="84" t="s">
        <v>1069</v>
      </c>
      <c r="E234" s="84" t="b">
        <v>0</v>
      </c>
      <c r="F234" s="84" t="b">
        <v>0</v>
      </c>
      <c r="G234" s="84" t="b">
        <v>0</v>
      </c>
    </row>
    <row r="235" spans="1:7" ht="15">
      <c r="A235" s="84" t="s">
        <v>1463</v>
      </c>
      <c r="B235" s="84">
        <v>2</v>
      </c>
      <c r="C235" s="123">
        <v>0.004594852717459375</v>
      </c>
      <c r="D235" s="84" t="s">
        <v>1069</v>
      </c>
      <c r="E235" s="84" t="b">
        <v>0</v>
      </c>
      <c r="F235" s="84" t="b">
        <v>0</v>
      </c>
      <c r="G235" s="84" t="b">
        <v>0</v>
      </c>
    </row>
    <row r="236" spans="1:7" ht="15">
      <c r="A236" s="84" t="s">
        <v>1185</v>
      </c>
      <c r="B236" s="84">
        <v>2</v>
      </c>
      <c r="C236" s="123">
        <v>0.004594852717459375</v>
      </c>
      <c r="D236" s="84" t="s">
        <v>1069</v>
      </c>
      <c r="E236" s="84" t="b">
        <v>0</v>
      </c>
      <c r="F236" s="84" t="b">
        <v>0</v>
      </c>
      <c r="G236" s="84" t="b">
        <v>0</v>
      </c>
    </row>
    <row r="237" spans="1:7" ht="15">
      <c r="A237" s="84" t="s">
        <v>1464</v>
      </c>
      <c r="B237" s="84">
        <v>2</v>
      </c>
      <c r="C237" s="123">
        <v>0.004594852717459375</v>
      </c>
      <c r="D237" s="84" t="s">
        <v>1069</v>
      </c>
      <c r="E237" s="84" t="b">
        <v>0</v>
      </c>
      <c r="F237" s="84" t="b">
        <v>0</v>
      </c>
      <c r="G237" s="84" t="b">
        <v>0</v>
      </c>
    </row>
    <row r="238" spans="1:7" ht="15">
      <c r="A238" s="84" t="s">
        <v>1373</v>
      </c>
      <c r="B238" s="84">
        <v>2</v>
      </c>
      <c r="C238" s="123">
        <v>0.004594852717459375</v>
      </c>
      <c r="D238" s="84" t="s">
        <v>1069</v>
      </c>
      <c r="E238" s="84" t="b">
        <v>0</v>
      </c>
      <c r="F238" s="84" t="b">
        <v>0</v>
      </c>
      <c r="G238" s="84" t="b">
        <v>0</v>
      </c>
    </row>
    <row r="239" spans="1:7" ht="15">
      <c r="A239" s="84" t="s">
        <v>1411</v>
      </c>
      <c r="B239" s="84">
        <v>2</v>
      </c>
      <c r="C239" s="123">
        <v>0.005818551886825152</v>
      </c>
      <c r="D239" s="84" t="s">
        <v>1069</v>
      </c>
      <c r="E239" s="84" t="b">
        <v>0</v>
      </c>
      <c r="F239" s="84" t="b">
        <v>0</v>
      </c>
      <c r="G239" s="84" t="b">
        <v>0</v>
      </c>
    </row>
    <row r="240" spans="1:7" ht="15">
      <c r="A240" s="84" t="s">
        <v>1426</v>
      </c>
      <c r="B240" s="84">
        <v>2</v>
      </c>
      <c r="C240" s="123">
        <v>0.004594852717459375</v>
      </c>
      <c r="D240" s="84" t="s">
        <v>1069</v>
      </c>
      <c r="E240" s="84" t="b">
        <v>0</v>
      </c>
      <c r="F240" s="84" t="b">
        <v>0</v>
      </c>
      <c r="G240" s="84" t="b">
        <v>0</v>
      </c>
    </row>
    <row r="241" spans="1:7" ht="15">
      <c r="A241" s="84" t="s">
        <v>1381</v>
      </c>
      <c r="B241" s="84">
        <v>2</v>
      </c>
      <c r="C241" s="123">
        <v>0.004594852717459375</v>
      </c>
      <c r="D241" s="84" t="s">
        <v>1069</v>
      </c>
      <c r="E241" s="84" t="b">
        <v>0</v>
      </c>
      <c r="F241" s="84" t="b">
        <v>0</v>
      </c>
      <c r="G241" s="84" t="b">
        <v>0</v>
      </c>
    </row>
    <row r="242" spans="1:7" ht="15">
      <c r="A242" s="84" t="s">
        <v>1496</v>
      </c>
      <c r="B242" s="84">
        <v>2</v>
      </c>
      <c r="C242" s="123">
        <v>0.004594852717459375</v>
      </c>
      <c r="D242" s="84" t="s">
        <v>1069</v>
      </c>
      <c r="E242" s="84" t="b">
        <v>0</v>
      </c>
      <c r="F242" s="84" t="b">
        <v>0</v>
      </c>
      <c r="G242" s="84" t="b">
        <v>0</v>
      </c>
    </row>
    <row r="243" spans="1:7" ht="15">
      <c r="A243" s="84" t="s">
        <v>1497</v>
      </c>
      <c r="B243" s="84">
        <v>2</v>
      </c>
      <c r="C243" s="123">
        <v>0.004594852717459375</v>
      </c>
      <c r="D243" s="84" t="s">
        <v>1069</v>
      </c>
      <c r="E243" s="84" t="b">
        <v>0</v>
      </c>
      <c r="F243" s="84" t="b">
        <v>0</v>
      </c>
      <c r="G243" s="84" t="b">
        <v>0</v>
      </c>
    </row>
    <row r="244" spans="1:7" ht="15">
      <c r="A244" s="84" t="s">
        <v>1498</v>
      </c>
      <c r="B244" s="84">
        <v>2</v>
      </c>
      <c r="C244" s="123">
        <v>0.004594852717459375</v>
      </c>
      <c r="D244" s="84" t="s">
        <v>1069</v>
      </c>
      <c r="E244" s="84" t="b">
        <v>0</v>
      </c>
      <c r="F244" s="84" t="b">
        <v>0</v>
      </c>
      <c r="G244" s="84" t="b">
        <v>0</v>
      </c>
    </row>
    <row r="245" spans="1:7" ht="15">
      <c r="A245" s="84" t="s">
        <v>1424</v>
      </c>
      <c r="B245" s="84">
        <v>2</v>
      </c>
      <c r="C245" s="123">
        <v>0.004594852717459375</v>
      </c>
      <c r="D245" s="84" t="s">
        <v>1069</v>
      </c>
      <c r="E245" s="84" t="b">
        <v>0</v>
      </c>
      <c r="F245" s="84" t="b">
        <v>0</v>
      </c>
      <c r="G245" s="84" t="b">
        <v>0</v>
      </c>
    </row>
    <row r="246" spans="1:7" ht="15">
      <c r="A246" s="84" t="s">
        <v>1416</v>
      </c>
      <c r="B246" s="84">
        <v>2</v>
      </c>
      <c r="C246" s="123">
        <v>0.004594852717459375</v>
      </c>
      <c r="D246" s="84" t="s">
        <v>1069</v>
      </c>
      <c r="E246" s="84" t="b">
        <v>0</v>
      </c>
      <c r="F246" s="84" t="b">
        <v>0</v>
      </c>
      <c r="G246" s="84" t="b">
        <v>0</v>
      </c>
    </row>
    <row r="247" spans="1:7" ht="15">
      <c r="A247" s="84" t="s">
        <v>1379</v>
      </c>
      <c r="B247" s="84">
        <v>2</v>
      </c>
      <c r="C247" s="123">
        <v>0.004594852717459375</v>
      </c>
      <c r="D247" s="84" t="s">
        <v>1069</v>
      </c>
      <c r="E247" s="84" t="b">
        <v>0</v>
      </c>
      <c r="F247" s="84" t="b">
        <v>0</v>
      </c>
      <c r="G247" s="84" t="b">
        <v>0</v>
      </c>
    </row>
    <row r="248" spans="1:7" ht="15">
      <c r="A248" s="84" t="s">
        <v>1377</v>
      </c>
      <c r="B248" s="84">
        <v>2</v>
      </c>
      <c r="C248" s="123">
        <v>0.004594852717459375</v>
      </c>
      <c r="D248" s="84" t="s">
        <v>1069</v>
      </c>
      <c r="E248" s="84" t="b">
        <v>0</v>
      </c>
      <c r="F248" s="84" t="b">
        <v>0</v>
      </c>
      <c r="G248" s="84" t="b">
        <v>0</v>
      </c>
    </row>
    <row r="249" spans="1:7" ht="15">
      <c r="A249" s="84" t="s">
        <v>1427</v>
      </c>
      <c r="B249" s="84">
        <v>2</v>
      </c>
      <c r="C249" s="123">
        <v>0.004594852717459375</v>
      </c>
      <c r="D249" s="84" t="s">
        <v>1069</v>
      </c>
      <c r="E249" s="84" t="b">
        <v>0</v>
      </c>
      <c r="F249" s="84" t="b">
        <v>0</v>
      </c>
      <c r="G249" s="84" t="b">
        <v>0</v>
      </c>
    </row>
    <row r="250" spans="1:7" ht="15">
      <c r="A250" s="84" t="s">
        <v>1462</v>
      </c>
      <c r="B250" s="84">
        <v>2</v>
      </c>
      <c r="C250" s="123">
        <v>0.004594852717459375</v>
      </c>
      <c r="D250" s="84" t="s">
        <v>1069</v>
      </c>
      <c r="E250" s="84" t="b">
        <v>0</v>
      </c>
      <c r="F250" s="84" t="b">
        <v>0</v>
      </c>
      <c r="G250" s="84" t="b">
        <v>0</v>
      </c>
    </row>
    <row r="251" spans="1:7" ht="15">
      <c r="A251" s="84" t="s">
        <v>1376</v>
      </c>
      <c r="B251" s="84">
        <v>2</v>
      </c>
      <c r="C251" s="123">
        <v>0.004594852717459375</v>
      </c>
      <c r="D251" s="84" t="s">
        <v>1069</v>
      </c>
      <c r="E251" s="84" t="b">
        <v>0</v>
      </c>
      <c r="F251" s="84" t="b">
        <v>0</v>
      </c>
      <c r="G251" s="84" t="b">
        <v>0</v>
      </c>
    </row>
    <row r="252" spans="1:7" ht="15">
      <c r="A252" s="84" t="s">
        <v>1361</v>
      </c>
      <c r="B252" s="84">
        <v>2</v>
      </c>
      <c r="C252" s="123">
        <v>0.004594852717459375</v>
      </c>
      <c r="D252" s="84" t="s">
        <v>1069</v>
      </c>
      <c r="E252" s="84" t="b">
        <v>0</v>
      </c>
      <c r="F252" s="84" t="b">
        <v>0</v>
      </c>
      <c r="G252" s="84" t="b">
        <v>0</v>
      </c>
    </row>
    <row r="253" spans="1:7" ht="15">
      <c r="A253" s="84" t="s">
        <v>1181</v>
      </c>
      <c r="B253" s="84">
        <v>2</v>
      </c>
      <c r="C253" s="123">
        <v>0.004594852717459375</v>
      </c>
      <c r="D253" s="84" t="s">
        <v>1069</v>
      </c>
      <c r="E253" s="84" t="b">
        <v>0</v>
      </c>
      <c r="F253" s="84" t="b">
        <v>0</v>
      </c>
      <c r="G253" s="84" t="b">
        <v>0</v>
      </c>
    </row>
    <row r="254" spans="1:7" ht="15">
      <c r="A254" s="84" t="s">
        <v>1380</v>
      </c>
      <c r="B254" s="84">
        <v>2</v>
      </c>
      <c r="C254" s="123">
        <v>0.004594852717459375</v>
      </c>
      <c r="D254" s="84" t="s">
        <v>1069</v>
      </c>
      <c r="E254" s="84" t="b">
        <v>0</v>
      </c>
      <c r="F254" s="84" t="b">
        <v>0</v>
      </c>
      <c r="G254" s="84" t="b">
        <v>0</v>
      </c>
    </row>
    <row r="255" spans="1:7" ht="15">
      <c r="A255" s="84" t="s">
        <v>1399</v>
      </c>
      <c r="B255" s="84">
        <v>2</v>
      </c>
      <c r="C255" s="123">
        <v>0.004594852717459375</v>
      </c>
      <c r="D255" s="84" t="s">
        <v>1069</v>
      </c>
      <c r="E255" s="84" t="b">
        <v>0</v>
      </c>
      <c r="F255" s="84" t="b">
        <v>0</v>
      </c>
      <c r="G255" s="84" t="b">
        <v>0</v>
      </c>
    </row>
    <row r="256" spans="1:7" ht="15">
      <c r="A256" s="84" t="s">
        <v>395</v>
      </c>
      <c r="B256" s="84">
        <v>2</v>
      </c>
      <c r="C256" s="123">
        <v>0.004594852717459375</v>
      </c>
      <c r="D256" s="84" t="s">
        <v>1069</v>
      </c>
      <c r="E256" s="84" t="b">
        <v>0</v>
      </c>
      <c r="F256" s="84" t="b">
        <v>0</v>
      </c>
      <c r="G256" s="84" t="b">
        <v>0</v>
      </c>
    </row>
    <row r="257" spans="1:7" ht="15">
      <c r="A257" s="84" t="s">
        <v>1175</v>
      </c>
      <c r="B257" s="84">
        <v>2</v>
      </c>
      <c r="C257" s="123">
        <v>0.004594852717459375</v>
      </c>
      <c r="D257" s="84" t="s">
        <v>1069</v>
      </c>
      <c r="E257" s="84" t="b">
        <v>0</v>
      </c>
      <c r="F257" s="84" t="b">
        <v>1</v>
      </c>
      <c r="G257" s="84" t="b">
        <v>0</v>
      </c>
    </row>
    <row r="258" spans="1:7" ht="15">
      <c r="A258" s="84" t="s">
        <v>1397</v>
      </c>
      <c r="B258" s="84">
        <v>2</v>
      </c>
      <c r="C258" s="123">
        <v>0.004594852717459375</v>
      </c>
      <c r="D258" s="84" t="s">
        <v>1069</v>
      </c>
      <c r="E258" s="84" t="b">
        <v>0</v>
      </c>
      <c r="F258" s="84" t="b">
        <v>0</v>
      </c>
      <c r="G258" s="84" t="b">
        <v>0</v>
      </c>
    </row>
    <row r="259" spans="1:7" ht="15">
      <c r="A259" s="84" t="s">
        <v>1370</v>
      </c>
      <c r="B259" s="84">
        <v>2</v>
      </c>
      <c r="C259" s="123">
        <v>0.004594852717459375</v>
      </c>
      <c r="D259" s="84" t="s">
        <v>1069</v>
      </c>
      <c r="E259" s="84" t="b">
        <v>0</v>
      </c>
      <c r="F259" s="84" t="b">
        <v>0</v>
      </c>
      <c r="G259" s="84" t="b">
        <v>0</v>
      </c>
    </row>
    <row r="260" spans="1:7" ht="15">
      <c r="A260" s="84" t="s">
        <v>1398</v>
      </c>
      <c r="B260" s="84">
        <v>2</v>
      </c>
      <c r="C260" s="123">
        <v>0.004594852717459375</v>
      </c>
      <c r="D260" s="84" t="s">
        <v>1069</v>
      </c>
      <c r="E260" s="84" t="b">
        <v>0</v>
      </c>
      <c r="F260" s="84" t="b">
        <v>0</v>
      </c>
      <c r="G260" s="84" t="b">
        <v>0</v>
      </c>
    </row>
    <row r="261" spans="1:7" ht="15">
      <c r="A261" s="84" t="s">
        <v>1366</v>
      </c>
      <c r="B261" s="84">
        <v>2</v>
      </c>
      <c r="C261" s="123">
        <v>0.004594852717459375</v>
      </c>
      <c r="D261" s="84" t="s">
        <v>1069</v>
      </c>
      <c r="E261" s="84" t="b">
        <v>0</v>
      </c>
      <c r="F261" s="84" t="b">
        <v>0</v>
      </c>
      <c r="G261" s="84" t="b">
        <v>0</v>
      </c>
    </row>
    <row r="262" spans="1:7" ht="15">
      <c r="A262" s="84" t="s">
        <v>1395</v>
      </c>
      <c r="B262" s="84">
        <v>2</v>
      </c>
      <c r="C262" s="123">
        <v>0.004594852717459375</v>
      </c>
      <c r="D262" s="84" t="s">
        <v>1069</v>
      </c>
      <c r="E262" s="84" t="b">
        <v>0</v>
      </c>
      <c r="F262" s="84" t="b">
        <v>0</v>
      </c>
      <c r="G262" s="84" t="b">
        <v>0</v>
      </c>
    </row>
    <row r="263" spans="1:7" ht="15">
      <c r="A263" s="84" t="s">
        <v>1396</v>
      </c>
      <c r="B263" s="84">
        <v>2</v>
      </c>
      <c r="C263" s="123">
        <v>0.004594852717459375</v>
      </c>
      <c r="D263" s="84" t="s">
        <v>1069</v>
      </c>
      <c r="E263" s="84" t="b">
        <v>0</v>
      </c>
      <c r="F263" s="84" t="b">
        <v>0</v>
      </c>
      <c r="G263" s="84" t="b">
        <v>0</v>
      </c>
    </row>
    <row r="264" spans="1:7" ht="15">
      <c r="A264" s="84" t="s">
        <v>1413</v>
      </c>
      <c r="B264" s="84">
        <v>2</v>
      </c>
      <c r="C264" s="123">
        <v>0.004594852717459375</v>
      </c>
      <c r="D264" s="84" t="s">
        <v>1069</v>
      </c>
      <c r="E264" s="84" t="b">
        <v>0</v>
      </c>
      <c r="F264" s="84" t="b">
        <v>0</v>
      </c>
      <c r="G264" s="84" t="b">
        <v>0</v>
      </c>
    </row>
    <row r="265" spans="1:7" ht="15">
      <c r="A265" s="84" t="s">
        <v>1365</v>
      </c>
      <c r="B265" s="84">
        <v>2</v>
      </c>
      <c r="C265" s="123">
        <v>0.004594852717459375</v>
      </c>
      <c r="D265" s="84" t="s">
        <v>1069</v>
      </c>
      <c r="E265" s="84" t="b">
        <v>0</v>
      </c>
      <c r="F265" s="84" t="b">
        <v>0</v>
      </c>
      <c r="G265" s="84" t="b">
        <v>0</v>
      </c>
    </row>
    <row r="266" spans="1:7" ht="15">
      <c r="A266" s="84" t="s">
        <v>1444</v>
      </c>
      <c r="B266" s="84">
        <v>2</v>
      </c>
      <c r="C266" s="123">
        <v>0.004594852717459375</v>
      </c>
      <c r="D266" s="84" t="s">
        <v>1069</v>
      </c>
      <c r="E266" s="84" t="b">
        <v>0</v>
      </c>
      <c r="F266" s="84" t="b">
        <v>0</v>
      </c>
      <c r="G266" s="84" t="b">
        <v>0</v>
      </c>
    </row>
    <row r="267" spans="1:7" ht="15">
      <c r="A267" s="84" t="s">
        <v>1382</v>
      </c>
      <c r="B267" s="84">
        <v>2</v>
      </c>
      <c r="C267" s="123">
        <v>0.005818551886825152</v>
      </c>
      <c r="D267" s="84" t="s">
        <v>1069</v>
      </c>
      <c r="E267" s="84" t="b">
        <v>0</v>
      </c>
      <c r="F267" s="84" t="b">
        <v>0</v>
      </c>
      <c r="G267" s="84" t="b">
        <v>0</v>
      </c>
    </row>
    <row r="268" spans="1:7" ht="15">
      <c r="A268" s="84" t="s">
        <v>1383</v>
      </c>
      <c r="B268" s="84">
        <v>2</v>
      </c>
      <c r="C268" s="123">
        <v>0.005818551886825152</v>
      </c>
      <c r="D268" s="84" t="s">
        <v>1069</v>
      </c>
      <c r="E268" s="84" t="b">
        <v>0</v>
      </c>
      <c r="F268" s="84" t="b">
        <v>0</v>
      </c>
      <c r="G268" s="84" t="b">
        <v>0</v>
      </c>
    </row>
    <row r="269" spans="1:7" ht="15">
      <c r="A269" s="84" t="s">
        <v>231</v>
      </c>
      <c r="B269" s="84">
        <v>2</v>
      </c>
      <c r="C269" s="123">
        <v>0.004594852717459375</v>
      </c>
      <c r="D269" s="84" t="s">
        <v>1069</v>
      </c>
      <c r="E269" s="84" t="b">
        <v>0</v>
      </c>
      <c r="F269" s="84" t="b">
        <v>0</v>
      </c>
      <c r="G269" s="84" t="b">
        <v>0</v>
      </c>
    </row>
    <row r="270" spans="1:7" ht="15">
      <c r="A270" s="84" t="s">
        <v>1158</v>
      </c>
      <c r="B270" s="84">
        <v>16</v>
      </c>
      <c r="C270" s="123">
        <v>0.014094542488283462</v>
      </c>
      <c r="D270" s="84" t="s">
        <v>1070</v>
      </c>
      <c r="E270" s="84" t="b">
        <v>0</v>
      </c>
      <c r="F270" s="84" t="b">
        <v>0</v>
      </c>
      <c r="G270" s="84" t="b">
        <v>0</v>
      </c>
    </row>
    <row r="271" spans="1:7" ht="15">
      <c r="A271" s="84" t="s">
        <v>1159</v>
      </c>
      <c r="B271" s="84">
        <v>12</v>
      </c>
      <c r="C271" s="123">
        <v>0.015003412367691836</v>
      </c>
      <c r="D271" s="84" t="s">
        <v>1070</v>
      </c>
      <c r="E271" s="84" t="b">
        <v>0</v>
      </c>
      <c r="F271" s="84" t="b">
        <v>0</v>
      </c>
      <c r="G271" s="84" t="b">
        <v>0</v>
      </c>
    </row>
    <row r="272" spans="1:7" ht="15">
      <c r="A272" s="84" t="s">
        <v>220</v>
      </c>
      <c r="B272" s="84">
        <v>11</v>
      </c>
      <c r="C272" s="123">
        <v>0</v>
      </c>
      <c r="D272" s="84" t="s">
        <v>1070</v>
      </c>
      <c r="E272" s="84" t="b">
        <v>0</v>
      </c>
      <c r="F272" s="84" t="b">
        <v>0</v>
      </c>
      <c r="G272" s="84" t="b">
        <v>0</v>
      </c>
    </row>
    <row r="273" spans="1:7" ht="15">
      <c r="A273" s="84" t="s">
        <v>1161</v>
      </c>
      <c r="B273" s="84">
        <v>7</v>
      </c>
      <c r="C273" s="123">
        <v>0.008751990547820237</v>
      </c>
      <c r="D273" s="84" t="s">
        <v>1070</v>
      </c>
      <c r="E273" s="84" t="b">
        <v>0</v>
      </c>
      <c r="F273" s="84" t="b">
        <v>0</v>
      </c>
      <c r="G273" s="84" t="b">
        <v>0</v>
      </c>
    </row>
    <row r="274" spans="1:7" ht="15">
      <c r="A274" s="84" t="s">
        <v>386</v>
      </c>
      <c r="B274" s="84">
        <v>7</v>
      </c>
      <c r="C274" s="123">
        <v>0.008751990547820237</v>
      </c>
      <c r="D274" s="84" t="s">
        <v>1070</v>
      </c>
      <c r="E274" s="84" t="b">
        <v>0</v>
      </c>
      <c r="F274" s="84" t="b">
        <v>0</v>
      </c>
      <c r="G274" s="84" t="b">
        <v>0</v>
      </c>
    </row>
    <row r="275" spans="1:7" ht="15">
      <c r="A275" s="84" t="s">
        <v>1165</v>
      </c>
      <c r="B275" s="84">
        <v>7</v>
      </c>
      <c r="C275" s="123">
        <v>0.008751990547820237</v>
      </c>
      <c r="D275" s="84" t="s">
        <v>1070</v>
      </c>
      <c r="E275" s="84" t="b">
        <v>0</v>
      </c>
      <c r="F275" s="84" t="b">
        <v>0</v>
      </c>
      <c r="G275" s="84" t="b">
        <v>0</v>
      </c>
    </row>
    <row r="276" spans="1:7" ht="15">
      <c r="A276" s="84" t="s">
        <v>1167</v>
      </c>
      <c r="B276" s="84">
        <v>7</v>
      </c>
      <c r="C276" s="123">
        <v>0.008751990547820237</v>
      </c>
      <c r="D276" s="84" t="s">
        <v>1070</v>
      </c>
      <c r="E276" s="84" t="b">
        <v>0</v>
      </c>
      <c r="F276" s="84" t="b">
        <v>0</v>
      </c>
      <c r="G276" s="84" t="b">
        <v>0</v>
      </c>
    </row>
    <row r="277" spans="1:7" ht="15">
      <c r="A277" s="84" t="s">
        <v>1168</v>
      </c>
      <c r="B277" s="84">
        <v>7</v>
      </c>
      <c r="C277" s="123">
        <v>0.008751990547820237</v>
      </c>
      <c r="D277" s="84" t="s">
        <v>1070</v>
      </c>
      <c r="E277" s="84" t="b">
        <v>0</v>
      </c>
      <c r="F277" s="84" t="b">
        <v>0</v>
      </c>
      <c r="G277" s="84" t="b">
        <v>0</v>
      </c>
    </row>
    <row r="278" spans="1:7" ht="15">
      <c r="A278" s="84" t="s">
        <v>1169</v>
      </c>
      <c r="B278" s="84">
        <v>7</v>
      </c>
      <c r="C278" s="123">
        <v>0.008751990547820237</v>
      </c>
      <c r="D278" s="84" t="s">
        <v>1070</v>
      </c>
      <c r="E278" s="84" t="b">
        <v>0</v>
      </c>
      <c r="F278" s="84" t="b">
        <v>0</v>
      </c>
      <c r="G278" s="84" t="b">
        <v>0</v>
      </c>
    </row>
    <row r="279" spans="1:7" ht="15">
      <c r="A279" s="84" t="s">
        <v>1170</v>
      </c>
      <c r="B279" s="84">
        <v>7</v>
      </c>
      <c r="C279" s="123">
        <v>0.008751990547820237</v>
      </c>
      <c r="D279" s="84" t="s">
        <v>1070</v>
      </c>
      <c r="E279" s="84" t="b">
        <v>0</v>
      </c>
      <c r="F279" s="84" t="b">
        <v>0</v>
      </c>
      <c r="G279" s="84" t="b">
        <v>0</v>
      </c>
    </row>
    <row r="280" spans="1:7" ht="15">
      <c r="A280" s="84" t="s">
        <v>1351</v>
      </c>
      <c r="B280" s="84">
        <v>7</v>
      </c>
      <c r="C280" s="123">
        <v>0.008751990547820237</v>
      </c>
      <c r="D280" s="84" t="s">
        <v>1070</v>
      </c>
      <c r="E280" s="84" t="b">
        <v>0</v>
      </c>
      <c r="F280" s="84" t="b">
        <v>0</v>
      </c>
      <c r="G280" s="84" t="b">
        <v>0</v>
      </c>
    </row>
    <row r="281" spans="1:7" ht="15">
      <c r="A281" s="84" t="s">
        <v>1352</v>
      </c>
      <c r="B281" s="84">
        <v>5</v>
      </c>
      <c r="C281" s="123">
        <v>0.010905180917904659</v>
      </c>
      <c r="D281" s="84" t="s">
        <v>1070</v>
      </c>
      <c r="E281" s="84" t="b">
        <v>0</v>
      </c>
      <c r="F281" s="84" t="b">
        <v>0</v>
      </c>
      <c r="G281" s="84" t="b">
        <v>0</v>
      </c>
    </row>
    <row r="282" spans="1:7" ht="15">
      <c r="A282" s="84" t="s">
        <v>1353</v>
      </c>
      <c r="B282" s="84">
        <v>5</v>
      </c>
      <c r="C282" s="123">
        <v>0.010905180917904659</v>
      </c>
      <c r="D282" s="84" t="s">
        <v>1070</v>
      </c>
      <c r="E282" s="84" t="b">
        <v>0</v>
      </c>
      <c r="F282" s="84" t="b">
        <v>0</v>
      </c>
      <c r="G282" s="84" t="b">
        <v>0</v>
      </c>
    </row>
    <row r="283" spans="1:7" ht="15">
      <c r="A283" s="84" t="s">
        <v>1354</v>
      </c>
      <c r="B283" s="84">
        <v>5</v>
      </c>
      <c r="C283" s="123">
        <v>0.010905180917904659</v>
      </c>
      <c r="D283" s="84" t="s">
        <v>1070</v>
      </c>
      <c r="E283" s="84" t="b">
        <v>0</v>
      </c>
      <c r="F283" s="84" t="b">
        <v>0</v>
      </c>
      <c r="G283" s="84" t="b">
        <v>0</v>
      </c>
    </row>
    <row r="284" spans="1:7" ht="15">
      <c r="A284" s="84" t="s">
        <v>1160</v>
      </c>
      <c r="B284" s="84">
        <v>4</v>
      </c>
      <c r="C284" s="123">
        <v>0.01886274368138201</v>
      </c>
      <c r="D284" s="84" t="s">
        <v>1070</v>
      </c>
      <c r="E284" s="84" t="b">
        <v>0</v>
      </c>
      <c r="F284" s="84" t="b">
        <v>0</v>
      </c>
      <c r="G284" s="84" t="b">
        <v>0</v>
      </c>
    </row>
    <row r="285" spans="1:7" ht="15">
      <c r="A285" s="84" t="s">
        <v>1363</v>
      </c>
      <c r="B285" s="84">
        <v>2</v>
      </c>
      <c r="C285" s="123">
        <v>0.009431371840691006</v>
      </c>
      <c r="D285" s="84" t="s">
        <v>1070</v>
      </c>
      <c r="E285" s="84" t="b">
        <v>0</v>
      </c>
      <c r="F285" s="84" t="b">
        <v>0</v>
      </c>
      <c r="G285" s="84" t="b">
        <v>0</v>
      </c>
    </row>
    <row r="286" spans="1:7" ht="15">
      <c r="A286" s="84" t="s">
        <v>230</v>
      </c>
      <c r="B286" s="84">
        <v>2</v>
      </c>
      <c r="C286" s="123">
        <v>0.009431371840691006</v>
      </c>
      <c r="D286" s="84" t="s">
        <v>1070</v>
      </c>
      <c r="E286" s="84" t="b">
        <v>0</v>
      </c>
      <c r="F286" s="84" t="b">
        <v>0</v>
      </c>
      <c r="G286" s="84" t="b">
        <v>0</v>
      </c>
    </row>
    <row r="287" spans="1:7" ht="15">
      <c r="A287" s="84" t="s">
        <v>1185</v>
      </c>
      <c r="B287" s="84">
        <v>2</v>
      </c>
      <c r="C287" s="123">
        <v>0.013266148855518791</v>
      </c>
      <c r="D287" s="84" t="s">
        <v>1070</v>
      </c>
      <c r="E287" s="84" t="b">
        <v>0</v>
      </c>
      <c r="F287" s="84" t="b">
        <v>0</v>
      </c>
      <c r="G287" s="84" t="b">
        <v>0</v>
      </c>
    </row>
    <row r="288" spans="1:7" ht="15">
      <c r="A288" s="84" t="s">
        <v>229</v>
      </c>
      <c r="B288" s="84">
        <v>2</v>
      </c>
      <c r="C288" s="123">
        <v>0.009431371840691006</v>
      </c>
      <c r="D288" s="84" t="s">
        <v>1070</v>
      </c>
      <c r="E288" s="84" t="b">
        <v>0</v>
      </c>
      <c r="F288" s="84" t="b">
        <v>0</v>
      </c>
      <c r="G288" s="84" t="b">
        <v>0</v>
      </c>
    </row>
    <row r="289" spans="1:7" ht="15">
      <c r="A289" s="84" t="s">
        <v>1158</v>
      </c>
      <c r="B289" s="84">
        <v>17</v>
      </c>
      <c r="C289" s="123">
        <v>0.02297761032277682</v>
      </c>
      <c r="D289" s="84" t="s">
        <v>1071</v>
      </c>
      <c r="E289" s="84" t="b">
        <v>0</v>
      </c>
      <c r="F289" s="84" t="b">
        <v>0</v>
      </c>
      <c r="G289" s="84" t="b">
        <v>0</v>
      </c>
    </row>
    <row r="290" spans="1:7" ht="15">
      <c r="A290" s="84" t="s">
        <v>220</v>
      </c>
      <c r="B290" s="84">
        <v>13</v>
      </c>
      <c r="C290" s="123">
        <v>0</v>
      </c>
      <c r="D290" s="84" t="s">
        <v>1071</v>
      </c>
      <c r="E290" s="84" t="b">
        <v>0</v>
      </c>
      <c r="F290" s="84" t="b">
        <v>0</v>
      </c>
      <c r="G290" s="84" t="b">
        <v>0</v>
      </c>
    </row>
    <row r="291" spans="1:7" ht="15">
      <c r="A291" s="84" t="s">
        <v>1159</v>
      </c>
      <c r="B291" s="84">
        <v>12</v>
      </c>
      <c r="C291" s="123">
        <v>0.01621948963960717</v>
      </c>
      <c r="D291" s="84" t="s">
        <v>1071</v>
      </c>
      <c r="E291" s="84" t="b">
        <v>0</v>
      </c>
      <c r="F291" s="84" t="b">
        <v>0</v>
      </c>
      <c r="G291" s="84" t="b">
        <v>0</v>
      </c>
    </row>
    <row r="292" spans="1:7" ht="15">
      <c r="A292" s="84" t="s">
        <v>1161</v>
      </c>
      <c r="B292" s="84">
        <v>8</v>
      </c>
      <c r="C292" s="123">
        <v>0.010812993093071445</v>
      </c>
      <c r="D292" s="84" t="s">
        <v>1071</v>
      </c>
      <c r="E292" s="84" t="b">
        <v>0</v>
      </c>
      <c r="F292" s="84" t="b">
        <v>0</v>
      </c>
      <c r="G292" s="84" t="b">
        <v>0</v>
      </c>
    </row>
    <row r="293" spans="1:7" ht="15">
      <c r="A293" s="84" t="s">
        <v>386</v>
      </c>
      <c r="B293" s="84">
        <v>8</v>
      </c>
      <c r="C293" s="123">
        <v>0.010812993093071445</v>
      </c>
      <c r="D293" s="84" t="s">
        <v>1071</v>
      </c>
      <c r="E293" s="84" t="b">
        <v>0</v>
      </c>
      <c r="F293" s="84" t="b">
        <v>0</v>
      </c>
      <c r="G293" s="84" t="b">
        <v>0</v>
      </c>
    </row>
    <row r="294" spans="1:7" ht="15">
      <c r="A294" s="84" t="s">
        <v>1165</v>
      </c>
      <c r="B294" s="84">
        <v>8</v>
      </c>
      <c r="C294" s="123">
        <v>0.010812993093071445</v>
      </c>
      <c r="D294" s="84" t="s">
        <v>1071</v>
      </c>
      <c r="E294" s="84" t="b">
        <v>0</v>
      </c>
      <c r="F294" s="84" t="b">
        <v>0</v>
      </c>
      <c r="G294" s="84" t="b">
        <v>0</v>
      </c>
    </row>
    <row r="295" spans="1:7" ht="15">
      <c r="A295" s="84" t="s">
        <v>1167</v>
      </c>
      <c r="B295" s="84">
        <v>8</v>
      </c>
      <c r="C295" s="123">
        <v>0.010812993093071445</v>
      </c>
      <c r="D295" s="84" t="s">
        <v>1071</v>
      </c>
      <c r="E295" s="84" t="b">
        <v>0</v>
      </c>
      <c r="F295" s="84" t="b">
        <v>0</v>
      </c>
      <c r="G295" s="84" t="b">
        <v>0</v>
      </c>
    </row>
    <row r="296" spans="1:7" ht="15">
      <c r="A296" s="84" t="s">
        <v>1168</v>
      </c>
      <c r="B296" s="84">
        <v>8</v>
      </c>
      <c r="C296" s="123">
        <v>0.010812993093071445</v>
      </c>
      <c r="D296" s="84" t="s">
        <v>1071</v>
      </c>
      <c r="E296" s="84" t="b">
        <v>0</v>
      </c>
      <c r="F296" s="84" t="b">
        <v>0</v>
      </c>
      <c r="G296" s="84" t="b">
        <v>0</v>
      </c>
    </row>
    <row r="297" spans="1:7" ht="15">
      <c r="A297" s="84" t="s">
        <v>1169</v>
      </c>
      <c r="B297" s="84">
        <v>8</v>
      </c>
      <c r="C297" s="123">
        <v>0.010812993093071445</v>
      </c>
      <c r="D297" s="84" t="s">
        <v>1071</v>
      </c>
      <c r="E297" s="84" t="b">
        <v>0</v>
      </c>
      <c r="F297" s="84" t="b">
        <v>0</v>
      </c>
      <c r="G297" s="84" t="b">
        <v>0</v>
      </c>
    </row>
    <row r="298" spans="1:7" ht="15">
      <c r="A298" s="84" t="s">
        <v>1170</v>
      </c>
      <c r="B298" s="84">
        <v>8</v>
      </c>
      <c r="C298" s="123">
        <v>0.010812993093071445</v>
      </c>
      <c r="D298" s="84" t="s">
        <v>1071</v>
      </c>
      <c r="E298" s="84" t="b">
        <v>0</v>
      </c>
      <c r="F298" s="84" t="b">
        <v>0</v>
      </c>
      <c r="G298" s="84" t="b">
        <v>0</v>
      </c>
    </row>
    <row r="299" spans="1:7" ht="15">
      <c r="A299" s="84" t="s">
        <v>1351</v>
      </c>
      <c r="B299" s="84">
        <v>8</v>
      </c>
      <c r="C299" s="123">
        <v>0.010812993093071445</v>
      </c>
      <c r="D299" s="84" t="s">
        <v>1071</v>
      </c>
      <c r="E299" s="84" t="b">
        <v>0</v>
      </c>
      <c r="F299" s="84" t="b">
        <v>0</v>
      </c>
      <c r="G299" s="84" t="b">
        <v>0</v>
      </c>
    </row>
    <row r="300" spans="1:7" ht="15">
      <c r="A300" s="84" t="s">
        <v>231</v>
      </c>
      <c r="B300" s="84">
        <v>4</v>
      </c>
      <c r="C300" s="123">
        <v>0.0131252143840737</v>
      </c>
      <c r="D300" s="84" t="s">
        <v>1071</v>
      </c>
      <c r="E300" s="84" t="b">
        <v>0</v>
      </c>
      <c r="F300" s="84" t="b">
        <v>0</v>
      </c>
      <c r="G300" s="84" t="b">
        <v>0</v>
      </c>
    </row>
    <row r="301" spans="1:7" ht="15">
      <c r="A301" s="84" t="s">
        <v>1352</v>
      </c>
      <c r="B301" s="84">
        <v>4</v>
      </c>
      <c r="C301" s="123">
        <v>0.0131252143840737</v>
      </c>
      <c r="D301" s="84" t="s">
        <v>1071</v>
      </c>
      <c r="E301" s="84" t="b">
        <v>0</v>
      </c>
      <c r="F301" s="84" t="b">
        <v>0</v>
      </c>
      <c r="G301" s="84" t="b">
        <v>0</v>
      </c>
    </row>
    <row r="302" spans="1:7" ht="15">
      <c r="A302" s="84" t="s">
        <v>1353</v>
      </c>
      <c r="B302" s="84">
        <v>4</v>
      </c>
      <c r="C302" s="123">
        <v>0.0131252143840737</v>
      </c>
      <c r="D302" s="84" t="s">
        <v>1071</v>
      </c>
      <c r="E302" s="84" t="b">
        <v>0</v>
      </c>
      <c r="F302" s="84" t="b">
        <v>0</v>
      </c>
      <c r="G302" s="84" t="b">
        <v>0</v>
      </c>
    </row>
    <row r="303" spans="1:7" ht="15">
      <c r="A303" s="84" t="s">
        <v>1354</v>
      </c>
      <c r="B303" s="84">
        <v>4</v>
      </c>
      <c r="C303" s="123">
        <v>0.0131252143840737</v>
      </c>
      <c r="D303" s="84" t="s">
        <v>1071</v>
      </c>
      <c r="E303" s="84" t="b">
        <v>0</v>
      </c>
      <c r="F303" s="84" t="b">
        <v>0</v>
      </c>
      <c r="G303" s="84" t="b">
        <v>0</v>
      </c>
    </row>
    <row r="304" spans="1:7" ht="15">
      <c r="A304" s="84" t="s">
        <v>237</v>
      </c>
      <c r="B304" s="84">
        <v>2</v>
      </c>
      <c r="C304" s="123">
        <v>0.01042196611080584</v>
      </c>
      <c r="D304" s="84" t="s">
        <v>1071</v>
      </c>
      <c r="E304" s="84" t="b">
        <v>0</v>
      </c>
      <c r="F304" s="84" t="b">
        <v>0</v>
      </c>
      <c r="G304" s="84" t="b">
        <v>0</v>
      </c>
    </row>
    <row r="305" spans="1:7" ht="15">
      <c r="A305" s="84" t="s">
        <v>1363</v>
      </c>
      <c r="B305" s="84">
        <v>2</v>
      </c>
      <c r="C305" s="123">
        <v>0.01042196611080584</v>
      </c>
      <c r="D305" s="84" t="s">
        <v>1071</v>
      </c>
      <c r="E305" s="84" t="b">
        <v>0</v>
      </c>
      <c r="F305" s="84" t="b">
        <v>0</v>
      </c>
      <c r="G305" s="84" t="b">
        <v>0</v>
      </c>
    </row>
    <row r="306" spans="1:7" ht="15">
      <c r="A306" s="84" t="s">
        <v>223</v>
      </c>
      <c r="B306" s="84">
        <v>2</v>
      </c>
      <c r="C306" s="123">
        <v>0.01042196611080584</v>
      </c>
      <c r="D306" s="84" t="s">
        <v>1071</v>
      </c>
      <c r="E306" s="84" t="b">
        <v>0</v>
      </c>
      <c r="F306" s="84" t="b">
        <v>0</v>
      </c>
      <c r="G306" s="84" t="b">
        <v>0</v>
      </c>
    </row>
    <row r="307" spans="1:7" ht="15">
      <c r="A307" s="84" t="s">
        <v>1372</v>
      </c>
      <c r="B307" s="84">
        <v>2</v>
      </c>
      <c r="C307" s="123">
        <v>0.01042196611080584</v>
      </c>
      <c r="D307" s="84" t="s">
        <v>1071</v>
      </c>
      <c r="E307" s="84" t="b">
        <v>0</v>
      </c>
      <c r="F307" s="84" t="b">
        <v>0</v>
      </c>
      <c r="G307" s="84" t="b">
        <v>0</v>
      </c>
    </row>
    <row r="308" spans="1:7" ht="15">
      <c r="A308" s="84" t="s">
        <v>1160</v>
      </c>
      <c r="B308" s="84">
        <v>23</v>
      </c>
      <c r="C308" s="123">
        <v>0.002522171747513798</v>
      </c>
      <c r="D308" s="84" t="s">
        <v>1072</v>
      </c>
      <c r="E308" s="84" t="b">
        <v>0</v>
      </c>
      <c r="F308" s="84" t="b">
        <v>0</v>
      </c>
      <c r="G308" s="84" t="b">
        <v>0</v>
      </c>
    </row>
    <row r="309" spans="1:7" ht="15">
      <c r="A309" s="84" t="s">
        <v>1164</v>
      </c>
      <c r="B309" s="84">
        <v>11</v>
      </c>
      <c r="C309" s="123">
        <v>0.00731667829168399</v>
      </c>
      <c r="D309" s="84" t="s">
        <v>1072</v>
      </c>
      <c r="E309" s="84" t="b">
        <v>0</v>
      </c>
      <c r="F309" s="84" t="b">
        <v>0</v>
      </c>
      <c r="G309" s="84" t="b">
        <v>0</v>
      </c>
    </row>
    <row r="310" spans="1:7" ht="15">
      <c r="A310" s="84" t="s">
        <v>1163</v>
      </c>
      <c r="B310" s="84">
        <v>10</v>
      </c>
      <c r="C310" s="123">
        <v>0.008480924677999368</v>
      </c>
      <c r="D310" s="84" t="s">
        <v>1072</v>
      </c>
      <c r="E310" s="84" t="b">
        <v>0</v>
      </c>
      <c r="F310" s="84" t="b">
        <v>0</v>
      </c>
      <c r="G310" s="84" t="b">
        <v>0</v>
      </c>
    </row>
    <row r="311" spans="1:7" ht="15">
      <c r="A311" s="84" t="s">
        <v>1128</v>
      </c>
      <c r="B311" s="84">
        <v>8</v>
      </c>
      <c r="C311" s="123">
        <v>0.005321220575770174</v>
      </c>
      <c r="D311" s="84" t="s">
        <v>1072</v>
      </c>
      <c r="E311" s="84" t="b">
        <v>0</v>
      </c>
      <c r="F311" s="84" t="b">
        <v>0</v>
      </c>
      <c r="G311" s="84" t="b">
        <v>0</v>
      </c>
    </row>
    <row r="312" spans="1:7" ht="15">
      <c r="A312" s="84" t="s">
        <v>220</v>
      </c>
      <c r="B312" s="84">
        <v>7</v>
      </c>
      <c r="C312" s="123">
        <v>0.005936647274599558</v>
      </c>
      <c r="D312" s="84" t="s">
        <v>1072</v>
      </c>
      <c r="E312" s="84" t="b">
        <v>0</v>
      </c>
      <c r="F312" s="84" t="b">
        <v>0</v>
      </c>
      <c r="G312" s="84" t="b">
        <v>0</v>
      </c>
    </row>
    <row r="313" spans="1:7" ht="15">
      <c r="A313" s="84" t="s">
        <v>383</v>
      </c>
      <c r="B313" s="84">
        <v>6</v>
      </c>
      <c r="C313" s="123">
        <v>0.006355686471732362</v>
      </c>
      <c r="D313" s="84" t="s">
        <v>1072</v>
      </c>
      <c r="E313" s="84" t="b">
        <v>0</v>
      </c>
      <c r="F313" s="84" t="b">
        <v>0</v>
      </c>
      <c r="G313" s="84" t="b">
        <v>0</v>
      </c>
    </row>
    <row r="314" spans="1:7" ht="15">
      <c r="A314" s="84" t="s">
        <v>1173</v>
      </c>
      <c r="B314" s="84">
        <v>6</v>
      </c>
      <c r="C314" s="123">
        <v>0.006355686471732362</v>
      </c>
      <c r="D314" s="84" t="s">
        <v>1072</v>
      </c>
      <c r="E314" s="84" t="b">
        <v>0</v>
      </c>
      <c r="F314" s="84" t="b">
        <v>0</v>
      </c>
      <c r="G314" s="84" t="b">
        <v>0</v>
      </c>
    </row>
    <row r="315" spans="1:7" ht="15">
      <c r="A315" s="84" t="s">
        <v>1174</v>
      </c>
      <c r="B315" s="84">
        <v>4</v>
      </c>
      <c r="C315" s="123">
        <v>0.00645909603758832</v>
      </c>
      <c r="D315" s="84" t="s">
        <v>1072</v>
      </c>
      <c r="E315" s="84" t="b">
        <v>0</v>
      </c>
      <c r="F315" s="84" t="b">
        <v>0</v>
      </c>
      <c r="G315" s="84" t="b">
        <v>0</v>
      </c>
    </row>
    <row r="316" spans="1:7" ht="15">
      <c r="A316" s="84" t="s">
        <v>1175</v>
      </c>
      <c r="B316" s="84">
        <v>4</v>
      </c>
      <c r="C316" s="123">
        <v>0.00645909603758832</v>
      </c>
      <c r="D316" s="84" t="s">
        <v>1072</v>
      </c>
      <c r="E316" s="84" t="b">
        <v>0</v>
      </c>
      <c r="F316" s="84" t="b">
        <v>1</v>
      </c>
      <c r="G316" s="84" t="b">
        <v>0</v>
      </c>
    </row>
    <row r="317" spans="1:7" ht="15">
      <c r="A317" s="84" t="s">
        <v>1129</v>
      </c>
      <c r="B317" s="84">
        <v>4</v>
      </c>
      <c r="C317" s="123">
        <v>0.00645909603758832</v>
      </c>
      <c r="D317" s="84" t="s">
        <v>1072</v>
      </c>
      <c r="E317" s="84" t="b">
        <v>0</v>
      </c>
      <c r="F317" s="84" t="b">
        <v>1</v>
      </c>
      <c r="G317" s="84" t="b">
        <v>0</v>
      </c>
    </row>
    <row r="318" spans="1:7" ht="15">
      <c r="A318" s="84" t="s">
        <v>1357</v>
      </c>
      <c r="B318" s="84">
        <v>4</v>
      </c>
      <c r="C318" s="123">
        <v>0.00645909603758832</v>
      </c>
      <c r="D318" s="84" t="s">
        <v>1072</v>
      </c>
      <c r="E318" s="84" t="b">
        <v>0</v>
      </c>
      <c r="F318" s="84" t="b">
        <v>0</v>
      </c>
      <c r="G318" s="84" t="b">
        <v>0</v>
      </c>
    </row>
    <row r="319" spans="1:7" ht="15">
      <c r="A319" s="84" t="s">
        <v>1131</v>
      </c>
      <c r="B319" s="84">
        <v>4</v>
      </c>
      <c r="C319" s="123">
        <v>0.008035610064191474</v>
      </c>
      <c r="D319" s="84" t="s">
        <v>1072</v>
      </c>
      <c r="E319" s="84" t="b">
        <v>0</v>
      </c>
      <c r="F319" s="84" t="b">
        <v>0</v>
      </c>
      <c r="G319" s="84" t="b">
        <v>0</v>
      </c>
    </row>
    <row r="320" spans="1:7" ht="15">
      <c r="A320" s="84" t="s">
        <v>1418</v>
      </c>
      <c r="B320" s="84">
        <v>3</v>
      </c>
      <c r="C320" s="123">
        <v>0.006026707548143606</v>
      </c>
      <c r="D320" s="84" t="s">
        <v>1072</v>
      </c>
      <c r="E320" s="84" t="b">
        <v>0</v>
      </c>
      <c r="F320" s="84" t="b">
        <v>0</v>
      </c>
      <c r="G320" s="84" t="b">
        <v>0</v>
      </c>
    </row>
    <row r="321" spans="1:7" ht="15">
      <c r="A321" s="84" t="s">
        <v>1429</v>
      </c>
      <c r="B321" s="84">
        <v>3</v>
      </c>
      <c r="C321" s="123">
        <v>0.006026707548143606</v>
      </c>
      <c r="D321" s="84" t="s">
        <v>1072</v>
      </c>
      <c r="E321" s="84" t="b">
        <v>0</v>
      </c>
      <c r="F321" s="84" t="b">
        <v>0</v>
      </c>
      <c r="G321" s="84" t="b">
        <v>0</v>
      </c>
    </row>
    <row r="322" spans="1:7" ht="15">
      <c r="A322" s="84" t="s">
        <v>1430</v>
      </c>
      <c r="B322" s="84">
        <v>3</v>
      </c>
      <c r="C322" s="123">
        <v>0.006026707548143606</v>
      </c>
      <c r="D322" s="84" t="s">
        <v>1072</v>
      </c>
      <c r="E322" s="84" t="b">
        <v>0</v>
      </c>
      <c r="F322" s="84" t="b">
        <v>0</v>
      </c>
      <c r="G322" s="84" t="b">
        <v>0</v>
      </c>
    </row>
    <row r="323" spans="1:7" ht="15">
      <c r="A323" s="84" t="s">
        <v>1400</v>
      </c>
      <c r="B323" s="84">
        <v>3</v>
      </c>
      <c r="C323" s="123">
        <v>0.006026707548143606</v>
      </c>
      <c r="D323" s="84" t="s">
        <v>1072</v>
      </c>
      <c r="E323" s="84" t="b">
        <v>0</v>
      </c>
      <c r="F323" s="84" t="b">
        <v>0</v>
      </c>
      <c r="G323" s="84" t="b">
        <v>0</v>
      </c>
    </row>
    <row r="324" spans="1:7" ht="15">
      <c r="A324" s="84" t="s">
        <v>1428</v>
      </c>
      <c r="B324" s="84">
        <v>3</v>
      </c>
      <c r="C324" s="123">
        <v>0.006026707548143606</v>
      </c>
      <c r="D324" s="84" t="s">
        <v>1072</v>
      </c>
      <c r="E324" s="84" t="b">
        <v>0</v>
      </c>
      <c r="F324" s="84" t="b">
        <v>0</v>
      </c>
      <c r="G324" s="84" t="b">
        <v>0</v>
      </c>
    </row>
    <row r="325" spans="1:7" ht="15">
      <c r="A325" s="84" t="s">
        <v>1364</v>
      </c>
      <c r="B325" s="84">
        <v>3</v>
      </c>
      <c r="C325" s="123">
        <v>0.006026707548143606</v>
      </c>
      <c r="D325" s="84" t="s">
        <v>1072</v>
      </c>
      <c r="E325" s="84" t="b">
        <v>0</v>
      </c>
      <c r="F325" s="84" t="b">
        <v>0</v>
      </c>
      <c r="G325" s="84" t="b">
        <v>0</v>
      </c>
    </row>
    <row r="326" spans="1:7" ht="15">
      <c r="A326" s="84" t="s">
        <v>1371</v>
      </c>
      <c r="B326" s="84">
        <v>3</v>
      </c>
      <c r="C326" s="123">
        <v>0.006026707548143606</v>
      </c>
      <c r="D326" s="84" t="s">
        <v>1072</v>
      </c>
      <c r="E326" s="84" t="b">
        <v>0</v>
      </c>
      <c r="F326" s="84" t="b">
        <v>0</v>
      </c>
      <c r="G326" s="84" t="b">
        <v>0</v>
      </c>
    </row>
    <row r="327" spans="1:7" ht="15">
      <c r="A327" s="84" t="s">
        <v>1370</v>
      </c>
      <c r="B327" s="84">
        <v>3</v>
      </c>
      <c r="C327" s="123">
        <v>0.006026707548143606</v>
      </c>
      <c r="D327" s="84" t="s">
        <v>1072</v>
      </c>
      <c r="E327" s="84" t="b">
        <v>0</v>
      </c>
      <c r="F327" s="84" t="b">
        <v>0</v>
      </c>
      <c r="G327" s="84" t="b">
        <v>0</v>
      </c>
    </row>
    <row r="328" spans="1:7" ht="15">
      <c r="A328" s="84" t="s">
        <v>1384</v>
      </c>
      <c r="B328" s="84">
        <v>3</v>
      </c>
      <c r="C328" s="123">
        <v>0.006026707548143606</v>
      </c>
      <c r="D328" s="84" t="s">
        <v>1072</v>
      </c>
      <c r="E328" s="84" t="b">
        <v>0</v>
      </c>
      <c r="F328" s="84" t="b">
        <v>0</v>
      </c>
      <c r="G328" s="84" t="b">
        <v>0</v>
      </c>
    </row>
    <row r="329" spans="1:7" ht="15">
      <c r="A329" s="84" t="s">
        <v>1385</v>
      </c>
      <c r="B329" s="84">
        <v>3</v>
      </c>
      <c r="C329" s="123">
        <v>0.006026707548143606</v>
      </c>
      <c r="D329" s="84" t="s">
        <v>1072</v>
      </c>
      <c r="E329" s="84" t="b">
        <v>0</v>
      </c>
      <c r="F329" s="84" t="b">
        <v>0</v>
      </c>
      <c r="G329" s="84" t="b">
        <v>0</v>
      </c>
    </row>
    <row r="330" spans="1:7" ht="15">
      <c r="A330" s="84" t="s">
        <v>1386</v>
      </c>
      <c r="B330" s="84">
        <v>3</v>
      </c>
      <c r="C330" s="123">
        <v>0.006026707548143606</v>
      </c>
      <c r="D330" s="84" t="s">
        <v>1072</v>
      </c>
      <c r="E330" s="84" t="b">
        <v>0</v>
      </c>
      <c r="F330" s="84" t="b">
        <v>0</v>
      </c>
      <c r="G330" s="84" t="b">
        <v>0</v>
      </c>
    </row>
    <row r="331" spans="1:7" ht="15">
      <c r="A331" s="84" t="s">
        <v>1387</v>
      </c>
      <c r="B331" s="84">
        <v>3</v>
      </c>
      <c r="C331" s="123">
        <v>0.006026707548143606</v>
      </c>
      <c r="D331" s="84" t="s">
        <v>1072</v>
      </c>
      <c r="E331" s="84" t="b">
        <v>0</v>
      </c>
      <c r="F331" s="84" t="b">
        <v>0</v>
      </c>
      <c r="G331" s="84" t="b">
        <v>0</v>
      </c>
    </row>
    <row r="332" spans="1:7" ht="15">
      <c r="A332" s="84" t="s">
        <v>1388</v>
      </c>
      <c r="B332" s="84">
        <v>3</v>
      </c>
      <c r="C332" s="123">
        <v>0.006026707548143606</v>
      </c>
      <c r="D332" s="84" t="s">
        <v>1072</v>
      </c>
      <c r="E332" s="84" t="b">
        <v>0</v>
      </c>
      <c r="F332" s="84" t="b">
        <v>0</v>
      </c>
      <c r="G332" s="84" t="b">
        <v>0</v>
      </c>
    </row>
    <row r="333" spans="1:7" ht="15">
      <c r="A333" s="84" t="s">
        <v>1389</v>
      </c>
      <c r="B333" s="84">
        <v>3</v>
      </c>
      <c r="C333" s="123">
        <v>0.006026707548143606</v>
      </c>
      <c r="D333" s="84" t="s">
        <v>1072</v>
      </c>
      <c r="E333" s="84" t="b">
        <v>0</v>
      </c>
      <c r="F333" s="84" t="b">
        <v>0</v>
      </c>
      <c r="G333" s="84" t="b">
        <v>0</v>
      </c>
    </row>
    <row r="334" spans="1:7" ht="15">
      <c r="A334" s="84" t="s">
        <v>1390</v>
      </c>
      <c r="B334" s="84">
        <v>3</v>
      </c>
      <c r="C334" s="123">
        <v>0.006026707548143606</v>
      </c>
      <c r="D334" s="84" t="s">
        <v>1072</v>
      </c>
      <c r="E334" s="84" t="b">
        <v>0</v>
      </c>
      <c r="F334" s="84" t="b">
        <v>0</v>
      </c>
      <c r="G334" s="84" t="b">
        <v>0</v>
      </c>
    </row>
    <row r="335" spans="1:7" ht="15">
      <c r="A335" s="84" t="s">
        <v>1391</v>
      </c>
      <c r="B335" s="84">
        <v>3</v>
      </c>
      <c r="C335" s="123">
        <v>0.006026707548143606</v>
      </c>
      <c r="D335" s="84" t="s">
        <v>1072</v>
      </c>
      <c r="E335" s="84" t="b">
        <v>0</v>
      </c>
      <c r="F335" s="84" t="b">
        <v>0</v>
      </c>
      <c r="G335" s="84" t="b">
        <v>0</v>
      </c>
    </row>
    <row r="336" spans="1:7" ht="15">
      <c r="A336" s="84" t="s">
        <v>1392</v>
      </c>
      <c r="B336" s="84">
        <v>3</v>
      </c>
      <c r="C336" s="123">
        <v>0.006026707548143606</v>
      </c>
      <c r="D336" s="84" t="s">
        <v>1072</v>
      </c>
      <c r="E336" s="84" t="b">
        <v>0</v>
      </c>
      <c r="F336" s="84" t="b">
        <v>0</v>
      </c>
      <c r="G336" s="84" t="b">
        <v>0</v>
      </c>
    </row>
    <row r="337" spans="1:7" ht="15">
      <c r="A337" s="84" t="s">
        <v>1362</v>
      </c>
      <c r="B337" s="84">
        <v>3</v>
      </c>
      <c r="C337" s="123">
        <v>0.006026707548143606</v>
      </c>
      <c r="D337" s="84" t="s">
        <v>1072</v>
      </c>
      <c r="E337" s="84" t="b">
        <v>0</v>
      </c>
      <c r="F337" s="84" t="b">
        <v>0</v>
      </c>
      <c r="G337" s="84" t="b">
        <v>0</v>
      </c>
    </row>
    <row r="338" spans="1:7" ht="15">
      <c r="A338" s="84" t="s">
        <v>1393</v>
      </c>
      <c r="B338" s="84">
        <v>3</v>
      </c>
      <c r="C338" s="123">
        <v>0.006026707548143606</v>
      </c>
      <c r="D338" s="84" t="s">
        <v>1072</v>
      </c>
      <c r="E338" s="84" t="b">
        <v>0</v>
      </c>
      <c r="F338" s="84" t="b">
        <v>0</v>
      </c>
      <c r="G338" s="84" t="b">
        <v>0</v>
      </c>
    </row>
    <row r="339" spans="1:7" ht="15">
      <c r="A339" s="84" t="s">
        <v>1394</v>
      </c>
      <c r="B339" s="84">
        <v>3</v>
      </c>
      <c r="C339" s="123">
        <v>0.006026707548143606</v>
      </c>
      <c r="D339" s="84" t="s">
        <v>1072</v>
      </c>
      <c r="E339" s="84" t="b">
        <v>0</v>
      </c>
      <c r="F339" s="84" t="b">
        <v>0</v>
      </c>
      <c r="G339" s="84" t="b">
        <v>0</v>
      </c>
    </row>
    <row r="340" spans="1:7" ht="15">
      <c r="A340" s="84" t="s">
        <v>1415</v>
      </c>
      <c r="B340" s="84">
        <v>2</v>
      </c>
      <c r="C340" s="123">
        <v>0.0051287908936457766</v>
      </c>
      <c r="D340" s="84" t="s">
        <v>1072</v>
      </c>
      <c r="E340" s="84" t="b">
        <v>0</v>
      </c>
      <c r="F340" s="84" t="b">
        <v>0</v>
      </c>
      <c r="G340" s="84" t="b">
        <v>0</v>
      </c>
    </row>
    <row r="341" spans="1:7" ht="15">
      <c r="A341" s="84" t="s">
        <v>1431</v>
      </c>
      <c r="B341" s="84">
        <v>2</v>
      </c>
      <c r="C341" s="123">
        <v>0.0051287908936457766</v>
      </c>
      <c r="D341" s="84" t="s">
        <v>1072</v>
      </c>
      <c r="E341" s="84" t="b">
        <v>0</v>
      </c>
      <c r="F341" s="84" t="b">
        <v>0</v>
      </c>
      <c r="G341" s="84" t="b">
        <v>0</v>
      </c>
    </row>
    <row r="342" spans="1:7" ht="15">
      <c r="A342" s="84" t="s">
        <v>1493</v>
      </c>
      <c r="B342" s="84">
        <v>2</v>
      </c>
      <c r="C342" s="123">
        <v>0.0051287908936457766</v>
      </c>
      <c r="D342" s="84" t="s">
        <v>1072</v>
      </c>
      <c r="E342" s="84" t="b">
        <v>0</v>
      </c>
      <c r="F342" s="84" t="b">
        <v>0</v>
      </c>
      <c r="G342" s="84" t="b">
        <v>0</v>
      </c>
    </row>
    <row r="343" spans="1:7" ht="15">
      <c r="A343" s="84" t="s">
        <v>1494</v>
      </c>
      <c r="B343" s="84">
        <v>2</v>
      </c>
      <c r="C343" s="123">
        <v>0.0051287908936457766</v>
      </c>
      <c r="D343" s="84" t="s">
        <v>1072</v>
      </c>
      <c r="E343" s="84" t="b">
        <v>0</v>
      </c>
      <c r="F343" s="84" t="b">
        <v>0</v>
      </c>
      <c r="G343" s="84" t="b">
        <v>0</v>
      </c>
    </row>
    <row r="344" spans="1:7" ht="15">
      <c r="A344" s="84" t="s">
        <v>1495</v>
      </c>
      <c r="B344" s="84">
        <v>2</v>
      </c>
      <c r="C344" s="123">
        <v>0.0051287908936457766</v>
      </c>
      <c r="D344" s="84" t="s">
        <v>1072</v>
      </c>
      <c r="E344" s="84" t="b">
        <v>0</v>
      </c>
      <c r="F344" s="84" t="b">
        <v>0</v>
      </c>
      <c r="G344" s="84" t="b">
        <v>0</v>
      </c>
    </row>
    <row r="345" spans="1:7" ht="15">
      <c r="A345" s="84" t="s">
        <v>1358</v>
      </c>
      <c r="B345" s="84">
        <v>2</v>
      </c>
      <c r="C345" s="123">
        <v>0.007028033768497392</v>
      </c>
      <c r="D345" s="84" t="s">
        <v>1072</v>
      </c>
      <c r="E345" s="84" t="b">
        <v>0</v>
      </c>
      <c r="F345" s="84" t="b">
        <v>0</v>
      </c>
      <c r="G345" s="84" t="b">
        <v>0</v>
      </c>
    </row>
    <row r="346" spans="1:7" ht="15">
      <c r="A346" s="84" t="s">
        <v>1361</v>
      </c>
      <c r="B346" s="84">
        <v>2</v>
      </c>
      <c r="C346" s="123">
        <v>0.0051287908936457766</v>
      </c>
      <c r="D346" s="84" t="s">
        <v>1072</v>
      </c>
      <c r="E346" s="84" t="b">
        <v>0</v>
      </c>
      <c r="F346" s="84" t="b">
        <v>0</v>
      </c>
      <c r="G346" s="84" t="b">
        <v>0</v>
      </c>
    </row>
    <row r="347" spans="1:7" ht="15">
      <c r="A347" s="84" t="s">
        <v>1399</v>
      </c>
      <c r="B347" s="84">
        <v>2</v>
      </c>
      <c r="C347" s="123">
        <v>0.0051287908936457766</v>
      </c>
      <c r="D347" s="84" t="s">
        <v>1072</v>
      </c>
      <c r="E347" s="84" t="b">
        <v>0</v>
      </c>
      <c r="F347" s="84" t="b">
        <v>0</v>
      </c>
      <c r="G347" s="84" t="b">
        <v>0</v>
      </c>
    </row>
    <row r="348" spans="1:7" ht="15">
      <c r="A348" s="84" t="s">
        <v>1425</v>
      </c>
      <c r="B348" s="84">
        <v>2</v>
      </c>
      <c r="C348" s="123">
        <v>0.0051287908936457766</v>
      </c>
      <c r="D348" s="84" t="s">
        <v>1072</v>
      </c>
      <c r="E348" s="84" t="b">
        <v>0</v>
      </c>
      <c r="F348" s="84" t="b">
        <v>0</v>
      </c>
      <c r="G348" s="84" t="b">
        <v>0</v>
      </c>
    </row>
    <row r="349" spans="1:7" ht="15">
      <c r="A349" s="84" t="s">
        <v>395</v>
      </c>
      <c r="B349" s="84">
        <v>2</v>
      </c>
      <c r="C349" s="123">
        <v>0.0051287908936457766</v>
      </c>
      <c r="D349" s="84" t="s">
        <v>1072</v>
      </c>
      <c r="E349" s="84" t="b">
        <v>0</v>
      </c>
      <c r="F349" s="84" t="b">
        <v>0</v>
      </c>
      <c r="G349" s="84" t="b">
        <v>0</v>
      </c>
    </row>
    <row r="350" spans="1:7" ht="15">
      <c r="A350" s="84" t="s">
        <v>1397</v>
      </c>
      <c r="B350" s="84">
        <v>2</v>
      </c>
      <c r="C350" s="123">
        <v>0.0051287908936457766</v>
      </c>
      <c r="D350" s="84" t="s">
        <v>1072</v>
      </c>
      <c r="E350" s="84" t="b">
        <v>0</v>
      </c>
      <c r="F350" s="84" t="b">
        <v>0</v>
      </c>
      <c r="G350" s="84" t="b">
        <v>0</v>
      </c>
    </row>
    <row r="351" spans="1:7" ht="15">
      <c r="A351" s="84" t="s">
        <v>1398</v>
      </c>
      <c r="B351" s="84">
        <v>2</v>
      </c>
      <c r="C351" s="123">
        <v>0.0051287908936457766</v>
      </c>
      <c r="D351" s="84" t="s">
        <v>1072</v>
      </c>
      <c r="E351" s="84" t="b">
        <v>0</v>
      </c>
      <c r="F351" s="84" t="b">
        <v>0</v>
      </c>
      <c r="G351" s="84" t="b">
        <v>0</v>
      </c>
    </row>
    <row r="352" spans="1:7" ht="15">
      <c r="A352" s="84" t="s">
        <v>1366</v>
      </c>
      <c r="B352" s="84">
        <v>2</v>
      </c>
      <c r="C352" s="123">
        <v>0.0051287908936457766</v>
      </c>
      <c r="D352" s="84" t="s">
        <v>1072</v>
      </c>
      <c r="E352" s="84" t="b">
        <v>0</v>
      </c>
      <c r="F352" s="84" t="b">
        <v>0</v>
      </c>
      <c r="G352" s="84" t="b">
        <v>0</v>
      </c>
    </row>
    <row r="353" spans="1:7" ht="15">
      <c r="A353" s="84" t="s">
        <v>1368</v>
      </c>
      <c r="B353" s="84">
        <v>2</v>
      </c>
      <c r="C353" s="123">
        <v>0.0051287908936457766</v>
      </c>
      <c r="D353" s="84" t="s">
        <v>1072</v>
      </c>
      <c r="E353" s="84" t="b">
        <v>0</v>
      </c>
      <c r="F353" s="84" t="b">
        <v>0</v>
      </c>
      <c r="G353" s="84" t="b">
        <v>0</v>
      </c>
    </row>
    <row r="354" spans="1:7" ht="15">
      <c r="A354" s="84" t="s">
        <v>1395</v>
      </c>
      <c r="B354" s="84">
        <v>2</v>
      </c>
      <c r="C354" s="123">
        <v>0.0051287908936457766</v>
      </c>
      <c r="D354" s="84" t="s">
        <v>1072</v>
      </c>
      <c r="E354" s="84" t="b">
        <v>0</v>
      </c>
      <c r="F354" s="84" t="b">
        <v>0</v>
      </c>
      <c r="G354" s="84" t="b">
        <v>0</v>
      </c>
    </row>
    <row r="355" spans="1:7" ht="15">
      <c r="A355" s="84" t="s">
        <v>1396</v>
      </c>
      <c r="B355" s="84">
        <v>2</v>
      </c>
      <c r="C355" s="123">
        <v>0.0051287908936457766</v>
      </c>
      <c r="D355" s="84" t="s">
        <v>1072</v>
      </c>
      <c r="E355" s="84" t="b">
        <v>0</v>
      </c>
      <c r="F355" s="84" t="b">
        <v>0</v>
      </c>
      <c r="G355" s="84" t="b">
        <v>0</v>
      </c>
    </row>
    <row r="356" spans="1:7" ht="15">
      <c r="A356" s="84" t="s">
        <v>1367</v>
      </c>
      <c r="B356" s="84">
        <v>2</v>
      </c>
      <c r="C356" s="123">
        <v>0.0051287908936457766</v>
      </c>
      <c r="D356" s="84" t="s">
        <v>1072</v>
      </c>
      <c r="E356" s="84" t="b">
        <v>0</v>
      </c>
      <c r="F356" s="84" t="b">
        <v>0</v>
      </c>
      <c r="G356" s="84" t="b">
        <v>0</v>
      </c>
    </row>
    <row r="357" spans="1:7" ht="15">
      <c r="A357" s="84" t="s">
        <v>1417</v>
      </c>
      <c r="B357" s="84">
        <v>2</v>
      </c>
      <c r="C357" s="123">
        <v>0.0051287908936457766</v>
      </c>
      <c r="D357" s="84" t="s">
        <v>1072</v>
      </c>
      <c r="E357" s="84" t="b">
        <v>0</v>
      </c>
      <c r="F357" s="84" t="b">
        <v>0</v>
      </c>
      <c r="G357" s="84" t="b">
        <v>0</v>
      </c>
    </row>
    <row r="358" spans="1:7" ht="15">
      <c r="A358" s="84" t="s">
        <v>1492</v>
      </c>
      <c r="B358" s="84">
        <v>2</v>
      </c>
      <c r="C358" s="123">
        <v>0.0051287908936457766</v>
      </c>
      <c r="D358" s="84" t="s">
        <v>1072</v>
      </c>
      <c r="E358" s="84" t="b">
        <v>0</v>
      </c>
      <c r="F358" s="84" t="b">
        <v>0</v>
      </c>
      <c r="G358" s="84" t="b">
        <v>0</v>
      </c>
    </row>
    <row r="359" spans="1:7" ht="15">
      <c r="A359" s="84" t="s">
        <v>1356</v>
      </c>
      <c r="B359" s="84">
        <v>2</v>
      </c>
      <c r="C359" s="123">
        <v>0.007028033768497392</v>
      </c>
      <c r="D359" s="84" t="s">
        <v>1072</v>
      </c>
      <c r="E359" s="84" t="b">
        <v>0</v>
      </c>
      <c r="F359" s="84" t="b">
        <v>0</v>
      </c>
      <c r="G359" s="84" t="b">
        <v>0</v>
      </c>
    </row>
    <row r="360" spans="1:7" ht="15">
      <c r="A360" s="84" t="s">
        <v>1365</v>
      </c>
      <c r="B360" s="84">
        <v>2</v>
      </c>
      <c r="C360" s="123">
        <v>0.0051287908936457766</v>
      </c>
      <c r="D360" s="84" t="s">
        <v>1072</v>
      </c>
      <c r="E360" s="84" t="b">
        <v>0</v>
      </c>
      <c r="F360" s="84" t="b">
        <v>0</v>
      </c>
      <c r="G360" s="84" t="b">
        <v>0</v>
      </c>
    </row>
    <row r="361" spans="1:7" ht="15">
      <c r="A361" s="84" t="s">
        <v>1382</v>
      </c>
      <c r="B361" s="84">
        <v>2</v>
      </c>
      <c r="C361" s="123">
        <v>0.007028033768497392</v>
      </c>
      <c r="D361" s="84" t="s">
        <v>1072</v>
      </c>
      <c r="E361" s="84" t="b">
        <v>0</v>
      </c>
      <c r="F361" s="84" t="b">
        <v>0</v>
      </c>
      <c r="G361" s="84" t="b">
        <v>0</v>
      </c>
    </row>
    <row r="362" spans="1:7" ht="15">
      <c r="A362" s="84" t="s">
        <v>1383</v>
      </c>
      <c r="B362" s="84">
        <v>2</v>
      </c>
      <c r="C362" s="123">
        <v>0.007028033768497392</v>
      </c>
      <c r="D362" s="84" t="s">
        <v>1072</v>
      </c>
      <c r="E362" s="84" t="b">
        <v>0</v>
      </c>
      <c r="F362" s="84" t="b">
        <v>0</v>
      </c>
      <c r="G362" s="84" t="b">
        <v>0</v>
      </c>
    </row>
    <row r="363" spans="1:7" ht="15">
      <c r="A363" s="84" t="s">
        <v>1455</v>
      </c>
      <c r="B363" s="84">
        <v>2</v>
      </c>
      <c r="C363" s="123">
        <v>0.007028033768497392</v>
      </c>
      <c r="D363" s="84" t="s">
        <v>1072</v>
      </c>
      <c r="E363" s="84" t="b">
        <v>0</v>
      </c>
      <c r="F363" s="84" t="b">
        <v>0</v>
      </c>
      <c r="G363" s="84" t="b">
        <v>0</v>
      </c>
    </row>
    <row r="364" spans="1:7" ht="15">
      <c r="A364" s="84" t="s">
        <v>213</v>
      </c>
      <c r="B364" s="84">
        <v>2</v>
      </c>
      <c r="C364" s="123">
        <v>0.0051287908936457766</v>
      </c>
      <c r="D364" s="84" t="s">
        <v>1072</v>
      </c>
      <c r="E364" s="84" t="b">
        <v>0</v>
      </c>
      <c r="F364" s="84" t="b">
        <v>0</v>
      </c>
      <c r="G364" s="84" t="b">
        <v>0</v>
      </c>
    </row>
    <row r="365" spans="1:7" ht="15">
      <c r="A365" s="84" t="s">
        <v>1423</v>
      </c>
      <c r="B365" s="84">
        <v>2</v>
      </c>
      <c r="C365" s="123">
        <v>0.0051287908936457766</v>
      </c>
      <c r="D365" s="84" t="s">
        <v>1072</v>
      </c>
      <c r="E365" s="84" t="b">
        <v>0</v>
      </c>
      <c r="F365" s="84" t="b">
        <v>0</v>
      </c>
      <c r="G365" s="84" t="b">
        <v>0</v>
      </c>
    </row>
    <row r="366" spans="1:7" ht="15">
      <c r="A366" s="84" t="s">
        <v>220</v>
      </c>
      <c r="B366" s="84">
        <v>9</v>
      </c>
      <c r="C366" s="123">
        <v>0.0033755525823448876</v>
      </c>
      <c r="D366" s="84" t="s">
        <v>1073</v>
      </c>
      <c r="E366" s="84" t="b">
        <v>0</v>
      </c>
      <c r="F366" s="84" t="b">
        <v>0</v>
      </c>
      <c r="G366" s="84" t="b">
        <v>0</v>
      </c>
    </row>
    <row r="367" spans="1:7" ht="15">
      <c r="A367" s="84" t="s">
        <v>1158</v>
      </c>
      <c r="B367" s="84">
        <v>8</v>
      </c>
      <c r="C367" s="123">
        <v>0.0260944267981664</v>
      </c>
      <c r="D367" s="84" t="s">
        <v>1073</v>
      </c>
      <c r="E367" s="84" t="b">
        <v>0</v>
      </c>
      <c r="F367" s="84" t="b">
        <v>0</v>
      </c>
      <c r="G367" s="84" t="b">
        <v>0</v>
      </c>
    </row>
    <row r="368" spans="1:7" ht="15">
      <c r="A368" s="84" t="s">
        <v>1159</v>
      </c>
      <c r="B368" s="84">
        <v>6</v>
      </c>
      <c r="C368" s="123">
        <v>0.0195708200986248</v>
      </c>
      <c r="D368" s="84" t="s">
        <v>1073</v>
      </c>
      <c r="E368" s="84" t="b">
        <v>0</v>
      </c>
      <c r="F368" s="84" t="b">
        <v>0</v>
      </c>
      <c r="G368" s="84" t="b">
        <v>0</v>
      </c>
    </row>
    <row r="369" spans="1:7" ht="15">
      <c r="A369" s="84" t="s">
        <v>226</v>
      </c>
      <c r="B369" s="84">
        <v>4</v>
      </c>
      <c r="C369" s="123">
        <v>0.0130472133990832</v>
      </c>
      <c r="D369" s="84" t="s">
        <v>1073</v>
      </c>
      <c r="E369" s="84" t="b">
        <v>0</v>
      </c>
      <c r="F369" s="84" t="b">
        <v>0</v>
      </c>
      <c r="G369" s="84" t="b">
        <v>0</v>
      </c>
    </row>
    <row r="370" spans="1:7" ht="15">
      <c r="A370" s="84" t="s">
        <v>1161</v>
      </c>
      <c r="B370" s="84">
        <v>4</v>
      </c>
      <c r="C370" s="123">
        <v>0.0130472133990832</v>
      </c>
      <c r="D370" s="84" t="s">
        <v>1073</v>
      </c>
      <c r="E370" s="84" t="b">
        <v>0</v>
      </c>
      <c r="F370" s="84" t="b">
        <v>0</v>
      </c>
      <c r="G370" s="84" t="b">
        <v>0</v>
      </c>
    </row>
    <row r="371" spans="1:7" ht="15">
      <c r="A371" s="84" t="s">
        <v>386</v>
      </c>
      <c r="B371" s="84">
        <v>4</v>
      </c>
      <c r="C371" s="123">
        <v>0.0130472133990832</v>
      </c>
      <c r="D371" s="84" t="s">
        <v>1073</v>
      </c>
      <c r="E371" s="84" t="b">
        <v>0</v>
      </c>
      <c r="F371" s="84" t="b">
        <v>0</v>
      </c>
      <c r="G371" s="84" t="b">
        <v>0</v>
      </c>
    </row>
    <row r="372" spans="1:7" ht="15">
      <c r="A372" s="84" t="s">
        <v>1165</v>
      </c>
      <c r="B372" s="84">
        <v>4</v>
      </c>
      <c r="C372" s="123">
        <v>0.0130472133990832</v>
      </c>
      <c r="D372" s="84" t="s">
        <v>1073</v>
      </c>
      <c r="E372" s="84" t="b">
        <v>0</v>
      </c>
      <c r="F372" s="84" t="b">
        <v>0</v>
      </c>
      <c r="G372" s="84" t="b">
        <v>0</v>
      </c>
    </row>
    <row r="373" spans="1:7" ht="15">
      <c r="A373" s="84" t="s">
        <v>1167</v>
      </c>
      <c r="B373" s="84">
        <v>4</v>
      </c>
      <c r="C373" s="123">
        <v>0.0130472133990832</v>
      </c>
      <c r="D373" s="84" t="s">
        <v>1073</v>
      </c>
      <c r="E373" s="84" t="b">
        <v>0</v>
      </c>
      <c r="F373" s="84" t="b">
        <v>0</v>
      </c>
      <c r="G373" s="84" t="b">
        <v>0</v>
      </c>
    </row>
    <row r="374" spans="1:7" ht="15">
      <c r="A374" s="84" t="s">
        <v>1168</v>
      </c>
      <c r="B374" s="84">
        <v>4</v>
      </c>
      <c r="C374" s="123">
        <v>0.0130472133990832</v>
      </c>
      <c r="D374" s="84" t="s">
        <v>1073</v>
      </c>
      <c r="E374" s="84" t="b">
        <v>0</v>
      </c>
      <c r="F374" s="84" t="b">
        <v>0</v>
      </c>
      <c r="G374" s="84" t="b">
        <v>0</v>
      </c>
    </row>
    <row r="375" spans="1:7" ht="15">
      <c r="A375" s="84" t="s">
        <v>1169</v>
      </c>
      <c r="B375" s="84">
        <v>4</v>
      </c>
      <c r="C375" s="123">
        <v>0.0130472133990832</v>
      </c>
      <c r="D375" s="84" t="s">
        <v>1073</v>
      </c>
      <c r="E375" s="84" t="b">
        <v>0</v>
      </c>
      <c r="F375" s="84" t="b">
        <v>0</v>
      </c>
      <c r="G375" s="84" t="b">
        <v>0</v>
      </c>
    </row>
    <row r="376" spans="1:7" ht="15">
      <c r="A376" s="84" t="s">
        <v>1170</v>
      </c>
      <c r="B376" s="84">
        <v>4</v>
      </c>
      <c r="C376" s="123">
        <v>0.0130472133990832</v>
      </c>
      <c r="D376" s="84" t="s">
        <v>1073</v>
      </c>
      <c r="E376" s="84" t="b">
        <v>0</v>
      </c>
      <c r="F376" s="84" t="b">
        <v>0</v>
      </c>
      <c r="G376" s="84" t="b">
        <v>0</v>
      </c>
    </row>
    <row r="377" spans="1:7" ht="15">
      <c r="A377" s="84" t="s">
        <v>1351</v>
      </c>
      <c r="B377" s="84">
        <v>4</v>
      </c>
      <c r="C377" s="123">
        <v>0.0130472133990832</v>
      </c>
      <c r="D377" s="84" t="s">
        <v>1073</v>
      </c>
      <c r="E377" s="84" t="b">
        <v>0</v>
      </c>
      <c r="F377" s="84" t="b">
        <v>0</v>
      </c>
      <c r="G377" s="84" t="b">
        <v>0</v>
      </c>
    </row>
    <row r="378" spans="1:7" ht="15">
      <c r="A378" s="84" t="s">
        <v>1359</v>
      </c>
      <c r="B378" s="84">
        <v>3</v>
      </c>
      <c r="C378" s="123">
        <v>0.012857674064270597</v>
      </c>
      <c r="D378" s="84" t="s">
        <v>1073</v>
      </c>
      <c r="E378" s="84" t="b">
        <v>0</v>
      </c>
      <c r="F378" s="84" t="b">
        <v>0</v>
      </c>
      <c r="G378" s="84" t="b">
        <v>0</v>
      </c>
    </row>
    <row r="379" spans="1:7" ht="15">
      <c r="A379" s="84" t="s">
        <v>1352</v>
      </c>
      <c r="B379" s="84">
        <v>2</v>
      </c>
      <c r="C379" s="123">
        <v>0.011458524661246212</v>
      </c>
      <c r="D379" s="84" t="s">
        <v>1073</v>
      </c>
      <c r="E379" s="84" t="b">
        <v>0</v>
      </c>
      <c r="F379" s="84" t="b">
        <v>0</v>
      </c>
      <c r="G379" s="84" t="b">
        <v>0</v>
      </c>
    </row>
    <row r="380" spans="1:7" ht="15">
      <c r="A380" s="84" t="s">
        <v>1353</v>
      </c>
      <c r="B380" s="84">
        <v>2</v>
      </c>
      <c r="C380" s="123">
        <v>0.011458524661246212</v>
      </c>
      <c r="D380" s="84" t="s">
        <v>1073</v>
      </c>
      <c r="E380" s="84" t="b">
        <v>0</v>
      </c>
      <c r="F380" s="84" t="b">
        <v>0</v>
      </c>
      <c r="G380" s="84" t="b">
        <v>0</v>
      </c>
    </row>
    <row r="381" spans="1:7" ht="15">
      <c r="A381" s="84" t="s">
        <v>1354</v>
      </c>
      <c r="B381" s="84">
        <v>2</v>
      </c>
      <c r="C381" s="123">
        <v>0.011458524661246212</v>
      </c>
      <c r="D381" s="84" t="s">
        <v>1073</v>
      </c>
      <c r="E381" s="84" t="b">
        <v>0</v>
      </c>
      <c r="F381" s="84" t="b">
        <v>0</v>
      </c>
      <c r="G381" s="84" t="b">
        <v>0</v>
      </c>
    </row>
    <row r="382" spans="1:7" ht="15">
      <c r="A382" s="84" t="s">
        <v>213</v>
      </c>
      <c r="B382" s="84">
        <v>2</v>
      </c>
      <c r="C382" s="123">
        <v>0.011458524661246212</v>
      </c>
      <c r="D382" s="84" t="s">
        <v>1073</v>
      </c>
      <c r="E382" s="84" t="b">
        <v>0</v>
      </c>
      <c r="F382" s="84" t="b">
        <v>0</v>
      </c>
      <c r="G382" s="84" t="b">
        <v>0</v>
      </c>
    </row>
    <row r="383" spans="1:7" ht="15">
      <c r="A383" s="84" t="s">
        <v>1356</v>
      </c>
      <c r="B383" s="84">
        <v>2</v>
      </c>
      <c r="C383" s="123">
        <v>0.01639344262295082</v>
      </c>
      <c r="D383" s="84" t="s">
        <v>1073</v>
      </c>
      <c r="E383" s="84" t="b">
        <v>0</v>
      </c>
      <c r="F383" s="84" t="b">
        <v>0</v>
      </c>
      <c r="G383" s="84" t="b">
        <v>0</v>
      </c>
    </row>
    <row r="384" spans="1:7" ht="15">
      <c r="A384" s="84" t="s">
        <v>1375</v>
      </c>
      <c r="B384" s="84">
        <v>2</v>
      </c>
      <c r="C384" s="123">
        <v>0.01639344262295082</v>
      </c>
      <c r="D384" s="84" t="s">
        <v>1073</v>
      </c>
      <c r="E384" s="84" t="b">
        <v>0</v>
      </c>
      <c r="F384" s="84" t="b">
        <v>0</v>
      </c>
      <c r="G384" s="84" t="b">
        <v>0</v>
      </c>
    </row>
    <row r="385" spans="1:7" ht="15">
      <c r="A385" s="84" t="s">
        <v>1163</v>
      </c>
      <c r="B385" s="84">
        <v>2</v>
      </c>
      <c r="C385" s="123">
        <v>0.011458524661246212</v>
      </c>
      <c r="D385" s="84" t="s">
        <v>1073</v>
      </c>
      <c r="E385" s="84" t="b">
        <v>0</v>
      </c>
      <c r="F385" s="84" t="b">
        <v>0</v>
      </c>
      <c r="G385" s="84" t="b">
        <v>0</v>
      </c>
    </row>
    <row r="386" spans="1:7" ht="15">
      <c r="A386" s="84" t="s">
        <v>1374</v>
      </c>
      <c r="B386" s="84">
        <v>2</v>
      </c>
      <c r="C386" s="123">
        <v>0.01639344262295082</v>
      </c>
      <c r="D386" s="84" t="s">
        <v>1073</v>
      </c>
      <c r="E386" s="84" t="b">
        <v>0</v>
      </c>
      <c r="F386" s="84" t="b">
        <v>0</v>
      </c>
      <c r="G386" s="84" t="b">
        <v>0</v>
      </c>
    </row>
    <row r="387" spans="1:7" ht="15">
      <c r="A387" s="84" t="s">
        <v>220</v>
      </c>
      <c r="B387" s="84">
        <v>3</v>
      </c>
      <c r="C387" s="123">
        <v>0.00986358446907631</v>
      </c>
      <c r="D387" s="84" t="s">
        <v>1074</v>
      </c>
      <c r="E387" s="84" t="b">
        <v>0</v>
      </c>
      <c r="F387" s="84" t="b">
        <v>0</v>
      </c>
      <c r="G387" s="84" t="b">
        <v>0</v>
      </c>
    </row>
    <row r="388" spans="1:7" ht="15">
      <c r="A388" s="84" t="s">
        <v>1159</v>
      </c>
      <c r="B388" s="84">
        <v>2</v>
      </c>
      <c r="C388" s="123">
        <v>0.0316873679646296</v>
      </c>
      <c r="D388" s="84" t="s">
        <v>1074</v>
      </c>
      <c r="E388" s="84" t="b">
        <v>0</v>
      </c>
      <c r="F388" s="84" t="b">
        <v>0</v>
      </c>
      <c r="G388" s="84" t="b">
        <v>0</v>
      </c>
    </row>
    <row r="389" spans="1:7" ht="15">
      <c r="A389" s="84" t="s">
        <v>1158</v>
      </c>
      <c r="B389" s="84">
        <v>2</v>
      </c>
      <c r="C389" s="123">
        <v>0.0316873679646296</v>
      </c>
      <c r="D389" s="84" t="s">
        <v>1074</v>
      </c>
      <c r="E389" s="84" t="b">
        <v>0</v>
      </c>
      <c r="F389" s="84" t="b">
        <v>0</v>
      </c>
      <c r="G389" s="84" t="b">
        <v>0</v>
      </c>
    </row>
    <row r="390" spans="1:7" ht="15">
      <c r="A390" s="84" t="s">
        <v>1179</v>
      </c>
      <c r="B390" s="84">
        <v>4</v>
      </c>
      <c r="C390" s="123">
        <v>0</v>
      </c>
      <c r="D390" s="84" t="s">
        <v>1075</v>
      </c>
      <c r="E390" s="84" t="b">
        <v>0</v>
      </c>
      <c r="F390" s="84" t="b">
        <v>0</v>
      </c>
      <c r="G390" s="84" t="b">
        <v>0</v>
      </c>
    </row>
    <row r="391" spans="1:7" ht="15">
      <c r="A391" s="84" t="s">
        <v>398</v>
      </c>
      <c r="B391" s="84">
        <v>2</v>
      </c>
      <c r="C391" s="123">
        <v>0</v>
      </c>
      <c r="D391" s="84" t="s">
        <v>1075</v>
      </c>
      <c r="E391" s="84" t="b">
        <v>0</v>
      </c>
      <c r="F391" s="84" t="b">
        <v>0</v>
      </c>
      <c r="G391" s="84" t="b">
        <v>0</v>
      </c>
    </row>
    <row r="392" spans="1:7" ht="15">
      <c r="A392" s="84" t="s">
        <v>1180</v>
      </c>
      <c r="B392" s="84">
        <v>2</v>
      </c>
      <c r="C392" s="123">
        <v>0</v>
      </c>
      <c r="D392" s="84" t="s">
        <v>1075</v>
      </c>
      <c r="E392" s="84" t="b">
        <v>0</v>
      </c>
      <c r="F392" s="84" t="b">
        <v>0</v>
      </c>
      <c r="G392" s="84" t="b">
        <v>0</v>
      </c>
    </row>
    <row r="393" spans="1:7" ht="15">
      <c r="A393" s="84" t="s">
        <v>1181</v>
      </c>
      <c r="B393" s="84">
        <v>2</v>
      </c>
      <c r="C393" s="123">
        <v>0</v>
      </c>
      <c r="D393" s="84" t="s">
        <v>1075</v>
      </c>
      <c r="E393" s="84" t="b">
        <v>0</v>
      </c>
      <c r="F393" s="84" t="b">
        <v>0</v>
      </c>
      <c r="G393" s="84" t="b">
        <v>0</v>
      </c>
    </row>
    <row r="394" spans="1:7" ht="15">
      <c r="A394" s="84" t="s">
        <v>1182</v>
      </c>
      <c r="B394" s="84">
        <v>2</v>
      </c>
      <c r="C394" s="123">
        <v>0</v>
      </c>
      <c r="D394" s="84" t="s">
        <v>1075</v>
      </c>
      <c r="E394" s="84" t="b">
        <v>0</v>
      </c>
      <c r="F394" s="84" t="b">
        <v>0</v>
      </c>
      <c r="G394" s="84" t="b">
        <v>0</v>
      </c>
    </row>
    <row r="395" spans="1:7" ht="15">
      <c r="A395" s="84" t="s">
        <v>1164</v>
      </c>
      <c r="B395" s="84">
        <v>2</v>
      </c>
      <c r="C395" s="123">
        <v>0</v>
      </c>
      <c r="D395" s="84" t="s">
        <v>1075</v>
      </c>
      <c r="E395" s="84" t="b">
        <v>0</v>
      </c>
      <c r="F395" s="84" t="b">
        <v>0</v>
      </c>
      <c r="G395" s="84" t="b">
        <v>0</v>
      </c>
    </row>
    <row r="396" spans="1:7" ht="15">
      <c r="A396" s="84" t="s">
        <v>1183</v>
      </c>
      <c r="B396" s="84">
        <v>2</v>
      </c>
      <c r="C396" s="123">
        <v>0</v>
      </c>
      <c r="D396" s="84" t="s">
        <v>1075</v>
      </c>
      <c r="E396" s="84" t="b">
        <v>0</v>
      </c>
      <c r="F396" s="84" t="b">
        <v>0</v>
      </c>
      <c r="G396" s="84" t="b">
        <v>0</v>
      </c>
    </row>
    <row r="397" spans="1:7" ht="15">
      <c r="A397" s="84" t="s">
        <v>1184</v>
      </c>
      <c r="B397" s="84">
        <v>2</v>
      </c>
      <c r="C397" s="123">
        <v>0</v>
      </c>
      <c r="D397" s="84" t="s">
        <v>1075</v>
      </c>
      <c r="E397" s="84" t="b">
        <v>0</v>
      </c>
      <c r="F397" s="84" t="b">
        <v>0</v>
      </c>
      <c r="G397" s="84" t="b">
        <v>0</v>
      </c>
    </row>
    <row r="398" spans="1:7" ht="15">
      <c r="A398" s="84" t="s">
        <v>1185</v>
      </c>
      <c r="B398" s="84">
        <v>2</v>
      </c>
      <c r="C398" s="123">
        <v>0</v>
      </c>
      <c r="D398" s="84" t="s">
        <v>1075</v>
      </c>
      <c r="E398" s="84" t="b">
        <v>0</v>
      </c>
      <c r="F398" s="84" t="b">
        <v>0</v>
      </c>
      <c r="G398" s="84" t="b">
        <v>0</v>
      </c>
    </row>
    <row r="399" spans="1:7" ht="15">
      <c r="A399" s="84" t="s">
        <v>1186</v>
      </c>
      <c r="B399" s="84">
        <v>2</v>
      </c>
      <c r="C399" s="123">
        <v>0</v>
      </c>
      <c r="D399" s="84" t="s">
        <v>1075</v>
      </c>
      <c r="E399" s="84" t="b">
        <v>0</v>
      </c>
      <c r="F399" s="84" t="b">
        <v>0</v>
      </c>
      <c r="G399" s="84" t="b">
        <v>0</v>
      </c>
    </row>
    <row r="400" spans="1:7" ht="15">
      <c r="A400" s="84" t="s">
        <v>1173</v>
      </c>
      <c r="B400" s="84">
        <v>2</v>
      </c>
      <c r="C400" s="123">
        <v>0</v>
      </c>
      <c r="D400" s="84" t="s">
        <v>1075</v>
      </c>
      <c r="E400" s="84" t="b">
        <v>0</v>
      </c>
      <c r="F400" s="84" t="b">
        <v>0</v>
      </c>
      <c r="G400" s="84" t="b">
        <v>0</v>
      </c>
    </row>
    <row r="401" spans="1:7" ht="15">
      <c r="A401" s="84" t="s">
        <v>1465</v>
      </c>
      <c r="B401" s="84">
        <v>2</v>
      </c>
      <c r="C401" s="123">
        <v>0</v>
      </c>
      <c r="D401" s="84" t="s">
        <v>1075</v>
      </c>
      <c r="E401" s="84" t="b">
        <v>0</v>
      </c>
      <c r="F401" s="84" t="b">
        <v>0</v>
      </c>
      <c r="G401" s="84" t="b">
        <v>0</v>
      </c>
    </row>
    <row r="402" spans="1:7" ht="15">
      <c r="A402" s="84" t="s">
        <v>1466</v>
      </c>
      <c r="B402" s="84">
        <v>2</v>
      </c>
      <c r="C402" s="123">
        <v>0</v>
      </c>
      <c r="D402" s="84" t="s">
        <v>1075</v>
      </c>
      <c r="E402" s="84" t="b">
        <v>0</v>
      </c>
      <c r="F402" s="84" t="b">
        <v>0</v>
      </c>
      <c r="G402" s="84" t="b">
        <v>0</v>
      </c>
    </row>
    <row r="403" spans="1:7" ht="15">
      <c r="A403" s="84" t="s">
        <v>1374</v>
      </c>
      <c r="B403" s="84">
        <v>2</v>
      </c>
      <c r="C403" s="123">
        <v>0</v>
      </c>
      <c r="D403" s="84" t="s">
        <v>1075</v>
      </c>
      <c r="E403" s="84" t="b">
        <v>0</v>
      </c>
      <c r="F403" s="84" t="b">
        <v>0</v>
      </c>
      <c r="G403" s="84" t="b">
        <v>0</v>
      </c>
    </row>
    <row r="404" spans="1:7" ht="15">
      <c r="A404" s="84" t="s">
        <v>1467</v>
      </c>
      <c r="B404" s="84">
        <v>2</v>
      </c>
      <c r="C404" s="123">
        <v>0</v>
      </c>
      <c r="D404" s="84" t="s">
        <v>1075</v>
      </c>
      <c r="E404" s="84" t="b">
        <v>0</v>
      </c>
      <c r="F404" s="84" t="b">
        <v>0</v>
      </c>
      <c r="G404" s="84" t="b">
        <v>0</v>
      </c>
    </row>
    <row r="405" spans="1:7" ht="15">
      <c r="A405" s="84" t="s">
        <v>1422</v>
      </c>
      <c r="B405" s="84">
        <v>2</v>
      </c>
      <c r="C405" s="123">
        <v>0</v>
      </c>
      <c r="D405" s="84" t="s">
        <v>1075</v>
      </c>
      <c r="E405" s="84" t="b">
        <v>0</v>
      </c>
      <c r="F405" s="84" t="b">
        <v>0</v>
      </c>
      <c r="G40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1505</v>
      </c>
      <c r="B1" s="13" t="s">
        <v>1506</v>
      </c>
      <c r="C1" s="13" t="s">
        <v>1499</v>
      </c>
      <c r="D1" s="13" t="s">
        <v>1500</v>
      </c>
      <c r="E1" s="13" t="s">
        <v>1507</v>
      </c>
      <c r="F1" s="13" t="s">
        <v>144</v>
      </c>
      <c r="G1" s="13" t="s">
        <v>1508</v>
      </c>
      <c r="H1" s="13" t="s">
        <v>1509</v>
      </c>
      <c r="I1" s="13" t="s">
        <v>1510</v>
      </c>
      <c r="J1" s="13" t="s">
        <v>1511</v>
      </c>
      <c r="K1" s="13" t="s">
        <v>1512</v>
      </c>
      <c r="L1" s="13" t="s">
        <v>1513</v>
      </c>
    </row>
    <row r="2" spans="1:12" ht="15">
      <c r="A2" s="84" t="s">
        <v>386</v>
      </c>
      <c r="B2" s="84" t="s">
        <v>1159</v>
      </c>
      <c r="C2" s="84">
        <v>27</v>
      </c>
      <c r="D2" s="123">
        <v>0.009634347970113326</v>
      </c>
      <c r="E2" s="123">
        <v>1.470872305442661</v>
      </c>
      <c r="F2" s="84" t="s">
        <v>1501</v>
      </c>
      <c r="G2" s="84" t="b">
        <v>0</v>
      </c>
      <c r="H2" s="84" t="b">
        <v>0</v>
      </c>
      <c r="I2" s="84" t="b">
        <v>0</v>
      </c>
      <c r="J2" s="84" t="b">
        <v>0</v>
      </c>
      <c r="K2" s="84" t="b">
        <v>0</v>
      </c>
      <c r="L2" s="84" t="b">
        <v>0</v>
      </c>
    </row>
    <row r="3" spans="1:12" ht="15">
      <c r="A3" s="84" t="s">
        <v>1159</v>
      </c>
      <c r="B3" s="84" t="s">
        <v>1165</v>
      </c>
      <c r="C3" s="84">
        <v>27</v>
      </c>
      <c r="D3" s="123">
        <v>0.009634347970113326</v>
      </c>
      <c r="E3" s="123">
        <v>1.470872305442661</v>
      </c>
      <c r="F3" s="84" t="s">
        <v>1501</v>
      </c>
      <c r="G3" s="84" t="b">
        <v>0</v>
      </c>
      <c r="H3" s="84" t="b">
        <v>0</v>
      </c>
      <c r="I3" s="84" t="b">
        <v>0</v>
      </c>
      <c r="J3" s="84" t="b">
        <v>0</v>
      </c>
      <c r="K3" s="84" t="b">
        <v>0</v>
      </c>
      <c r="L3" s="84" t="b">
        <v>0</v>
      </c>
    </row>
    <row r="4" spans="1:12" ht="15">
      <c r="A4" s="84" t="s">
        <v>1158</v>
      </c>
      <c r="B4" s="84" t="s">
        <v>1167</v>
      </c>
      <c r="C4" s="84">
        <v>27</v>
      </c>
      <c r="D4" s="123">
        <v>0.009634347970113326</v>
      </c>
      <c r="E4" s="123">
        <v>1.3306936022776241</v>
      </c>
      <c r="F4" s="84" t="s">
        <v>1501</v>
      </c>
      <c r="G4" s="84" t="b">
        <v>0</v>
      </c>
      <c r="H4" s="84" t="b">
        <v>0</v>
      </c>
      <c r="I4" s="84" t="b">
        <v>0</v>
      </c>
      <c r="J4" s="84" t="b">
        <v>0</v>
      </c>
      <c r="K4" s="84" t="b">
        <v>0</v>
      </c>
      <c r="L4" s="84" t="b">
        <v>0</v>
      </c>
    </row>
    <row r="5" spans="1:12" ht="15">
      <c r="A5" s="84" t="s">
        <v>1167</v>
      </c>
      <c r="B5" s="84" t="s">
        <v>1158</v>
      </c>
      <c r="C5" s="84">
        <v>27</v>
      </c>
      <c r="D5" s="123">
        <v>0.009634347970113326</v>
      </c>
      <c r="E5" s="123">
        <v>1.3306936022776241</v>
      </c>
      <c r="F5" s="84" t="s">
        <v>1501</v>
      </c>
      <c r="G5" s="84" t="b">
        <v>0</v>
      </c>
      <c r="H5" s="84" t="b">
        <v>0</v>
      </c>
      <c r="I5" s="84" t="b">
        <v>0</v>
      </c>
      <c r="J5" s="84" t="b">
        <v>0</v>
      </c>
      <c r="K5" s="84" t="b">
        <v>0</v>
      </c>
      <c r="L5" s="84" t="b">
        <v>0</v>
      </c>
    </row>
    <row r="6" spans="1:12" ht="15">
      <c r="A6" s="84" t="s">
        <v>1158</v>
      </c>
      <c r="B6" s="84" t="s">
        <v>1168</v>
      </c>
      <c r="C6" s="84">
        <v>27</v>
      </c>
      <c r="D6" s="123">
        <v>0.009634347970113326</v>
      </c>
      <c r="E6" s="123">
        <v>1.3306936022776241</v>
      </c>
      <c r="F6" s="84" t="s">
        <v>1501</v>
      </c>
      <c r="G6" s="84" t="b">
        <v>0</v>
      </c>
      <c r="H6" s="84" t="b">
        <v>0</v>
      </c>
      <c r="I6" s="84" t="b">
        <v>0</v>
      </c>
      <c r="J6" s="84" t="b">
        <v>0</v>
      </c>
      <c r="K6" s="84" t="b">
        <v>0</v>
      </c>
      <c r="L6" s="84" t="b">
        <v>0</v>
      </c>
    </row>
    <row r="7" spans="1:12" ht="15">
      <c r="A7" s="84" t="s">
        <v>1168</v>
      </c>
      <c r="B7" s="84" t="s">
        <v>1169</v>
      </c>
      <c r="C7" s="84">
        <v>27</v>
      </c>
      <c r="D7" s="123">
        <v>0.009634347970113326</v>
      </c>
      <c r="E7" s="123">
        <v>1.662757831681574</v>
      </c>
      <c r="F7" s="84" t="s">
        <v>1501</v>
      </c>
      <c r="G7" s="84" t="b">
        <v>0</v>
      </c>
      <c r="H7" s="84" t="b">
        <v>0</v>
      </c>
      <c r="I7" s="84" t="b">
        <v>0</v>
      </c>
      <c r="J7" s="84" t="b">
        <v>0</v>
      </c>
      <c r="K7" s="84" t="b">
        <v>0</v>
      </c>
      <c r="L7" s="84" t="b">
        <v>0</v>
      </c>
    </row>
    <row r="8" spans="1:12" ht="15">
      <c r="A8" s="84" t="s">
        <v>1169</v>
      </c>
      <c r="B8" s="84" t="s">
        <v>1170</v>
      </c>
      <c r="C8" s="84">
        <v>27</v>
      </c>
      <c r="D8" s="123">
        <v>0.009634347970113326</v>
      </c>
      <c r="E8" s="123">
        <v>1.662757831681574</v>
      </c>
      <c r="F8" s="84" t="s">
        <v>1501</v>
      </c>
      <c r="G8" s="84" t="b">
        <v>0</v>
      </c>
      <c r="H8" s="84" t="b">
        <v>0</v>
      </c>
      <c r="I8" s="84" t="b">
        <v>0</v>
      </c>
      <c r="J8" s="84" t="b">
        <v>0</v>
      </c>
      <c r="K8" s="84" t="b">
        <v>0</v>
      </c>
      <c r="L8" s="84" t="b">
        <v>0</v>
      </c>
    </row>
    <row r="9" spans="1:12" ht="15">
      <c r="A9" s="84" t="s">
        <v>1170</v>
      </c>
      <c r="B9" s="84" t="s">
        <v>1351</v>
      </c>
      <c r="C9" s="84">
        <v>27</v>
      </c>
      <c r="D9" s="123">
        <v>0.009634347970113326</v>
      </c>
      <c r="E9" s="123">
        <v>1.662757831681574</v>
      </c>
      <c r="F9" s="84" t="s">
        <v>1501</v>
      </c>
      <c r="G9" s="84" t="b">
        <v>0</v>
      </c>
      <c r="H9" s="84" t="b">
        <v>0</v>
      </c>
      <c r="I9" s="84" t="b">
        <v>0</v>
      </c>
      <c r="J9" s="84" t="b">
        <v>0</v>
      </c>
      <c r="K9" s="84" t="b">
        <v>0</v>
      </c>
      <c r="L9" s="84" t="b">
        <v>0</v>
      </c>
    </row>
    <row r="10" spans="1:12" ht="15">
      <c r="A10" s="84" t="s">
        <v>220</v>
      </c>
      <c r="B10" s="84" t="s">
        <v>1158</v>
      </c>
      <c r="C10" s="84">
        <v>20</v>
      </c>
      <c r="D10" s="123">
        <v>0.009108320594976738</v>
      </c>
      <c r="E10" s="123">
        <v>0.9982551423620187</v>
      </c>
      <c r="F10" s="84" t="s">
        <v>1501</v>
      </c>
      <c r="G10" s="84" t="b">
        <v>0</v>
      </c>
      <c r="H10" s="84" t="b">
        <v>0</v>
      </c>
      <c r="I10" s="84" t="b">
        <v>0</v>
      </c>
      <c r="J10" s="84" t="b">
        <v>0</v>
      </c>
      <c r="K10" s="84" t="b">
        <v>0</v>
      </c>
      <c r="L10" s="84" t="b">
        <v>0</v>
      </c>
    </row>
    <row r="11" spans="1:12" ht="15">
      <c r="A11" s="84" t="s">
        <v>1165</v>
      </c>
      <c r="B11" s="84" t="s">
        <v>220</v>
      </c>
      <c r="C11" s="84">
        <v>19</v>
      </c>
      <c r="D11" s="123">
        <v>0.008973064549730089</v>
      </c>
      <c r="E11" s="123">
        <v>1.3080429770548165</v>
      </c>
      <c r="F11" s="84" t="s">
        <v>1501</v>
      </c>
      <c r="G11" s="84" t="b">
        <v>0</v>
      </c>
      <c r="H11" s="84" t="b">
        <v>0</v>
      </c>
      <c r="I11" s="84" t="b">
        <v>0</v>
      </c>
      <c r="J11" s="84" t="b">
        <v>0</v>
      </c>
      <c r="K11" s="84" t="b">
        <v>0</v>
      </c>
      <c r="L11" s="84" t="b">
        <v>0</v>
      </c>
    </row>
    <row r="12" spans="1:12" ht="15">
      <c r="A12" s="84" t="s">
        <v>1351</v>
      </c>
      <c r="B12" s="84" t="s">
        <v>1352</v>
      </c>
      <c r="C12" s="84">
        <v>15</v>
      </c>
      <c r="D12" s="123">
        <v>0.008248850922120979</v>
      </c>
      <c r="E12" s="123">
        <v>1.7719023011066422</v>
      </c>
      <c r="F12" s="84" t="s">
        <v>1501</v>
      </c>
      <c r="G12" s="84" t="b">
        <v>0</v>
      </c>
      <c r="H12" s="84" t="b">
        <v>0</v>
      </c>
      <c r="I12" s="84" t="b">
        <v>0</v>
      </c>
      <c r="J12" s="84" t="b">
        <v>0</v>
      </c>
      <c r="K12" s="84" t="b">
        <v>0</v>
      </c>
      <c r="L12" s="84" t="b">
        <v>0</v>
      </c>
    </row>
    <row r="13" spans="1:12" ht="15">
      <c r="A13" s="84" t="s">
        <v>1352</v>
      </c>
      <c r="B13" s="84" t="s">
        <v>1353</v>
      </c>
      <c r="C13" s="84">
        <v>15</v>
      </c>
      <c r="D13" s="123">
        <v>0.008248850922120979</v>
      </c>
      <c r="E13" s="123">
        <v>1.91803033678488</v>
      </c>
      <c r="F13" s="84" t="s">
        <v>1501</v>
      </c>
      <c r="G13" s="84" t="b">
        <v>0</v>
      </c>
      <c r="H13" s="84" t="b">
        <v>0</v>
      </c>
      <c r="I13" s="84" t="b">
        <v>0</v>
      </c>
      <c r="J13" s="84" t="b">
        <v>0</v>
      </c>
      <c r="K13" s="84" t="b">
        <v>0</v>
      </c>
      <c r="L13" s="84" t="b">
        <v>0</v>
      </c>
    </row>
    <row r="14" spans="1:12" ht="15">
      <c r="A14" s="84" t="s">
        <v>1353</v>
      </c>
      <c r="B14" s="84" t="s">
        <v>1159</v>
      </c>
      <c r="C14" s="84">
        <v>15</v>
      </c>
      <c r="D14" s="123">
        <v>0.008248850922120979</v>
      </c>
      <c r="E14" s="123">
        <v>1.470872305442661</v>
      </c>
      <c r="F14" s="84" t="s">
        <v>1501</v>
      </c>
      <c r="G14" s="84" t="b">
        <v>0</v>
      </c>
      <c r="H14" s="84" t="b">
        <v>0</v>
      </c>
      <c r="I14" s="84" t="b">
        <v>0</v>
      </c>
      <c r="J14" s="84" t="b">
        <v>0</v>
      </c>
      <c r="K14" s="84" t="b">
        <v>0</v>
      </c>
      <c r="L14" s="84" t="b">
        <v>0</v>
      </c>
    </row>
    <row r="15" spans="1:12" ht="15">
      <c r="A15" s="84" t="s">
        <v>1159</v>
      </c>
      <c r="B15" s="84" t="s">
        <v>1354</v>
      </c>
      <c r="C15" s="84">
        <v>15</v>
      </c>
      <c r="D15" s="123">
        <v>0.008248850922120979</v>
      </c>
      <c r="E15" s="123">
        <v>1.470872305442661</v>
      </c>
      <c r="F15" s="84" t="s">
        <v>1501</v>
      </c>
      <c r="G15" s="84" t="b">
        <v>0</v>
      </c>
      <c r="H15" s="84" t="b">
        <v>0</v>
      </c>
      <c r="I15" s="84" t="b">
        <v>0</v>
      </c>
      <c r="J15" s="84" t="b">
        <v>0</v>
      </c>
      <c r="K15" s="84" t="b">
        <v>0</v>
      </c>
      <c r="L15" s="84" t="b">
        <v>0</v>
      </c>
    </row>
    <row r="16" spans="1:12" ht="15">
      <c r="A16" s="84" t="s">
        <v>1165</v>
      </c>
      <c r="B16" s="84" t="s">
        <v>223</v>
      </c>
      <c r="C16" s="84">
        <v>7</v>
      </c>
      <c r="D16" s="123">
        <v>0.0056020753622116545</v>
      </c>
      <c r="E16" s="123">
        <v>1.507855871695831</v>
      </c>
      <c r="F16" s="84" t="s">
        <v>1501</v>
      </c>
      <c r="G16" s="84" t="b">
        <v>0</v>
      </c>
      <c r="H16" s="84" t="b">
        <v>0</v>
      </c>
      <c r="I16" s="84" t="b">
        <v>0</v>
      </c>
      <c r="J16" s="84" t="b">
        <v>0</v>
      </c>
      <c r="K16" s="84" t="b">
        <v>0</v>
      </c>
      <c r="L16" s="84" t="b">
        <v>0</v>
      </c>
    </row>
    <row r="17" spans="1:12" ht="15">
      <c r="A17" s="84" t="s">
        <v>223</v>
      </c>
      <c r="B17" s="84" t="s">
        <v>1158</v>
      </c>
      <c r="C17" s="84">
        <v>7</v>
      </c>
      <c r="D17" s="123">
        <v>0.0056020753622116545</v>
      </c>
      <c r="E17" s="123">
        <v>1.134398957133656</v>
      </c>
      <c r="F17" s="84" t="s">
        <v>1501</v>
      </c>
      <c r="G17" s="84" t="b">
        <v>0</v>
      </c>
      <c r="H17" s="84" t="b">
        <v>0</v>
      </c>
      <c r="I17" s="84" t="b">
        <v>0</v>
      </c>
      <c r="J17" s="84" t="b">
        <v>0</v>
      </c>
      <c r="K17" s="84" t="b">
        <v>0</v>
      </c>
      <c r="L17" s="84" t="b">
        <v>0</v>
      </c>
    </row>
    <row r="18" spans="1:12" ht="15">
      <c r="A18" s="84" t="s">
        <v>1161</v>
      </c>
      <c r="B18" s="84" t="s">
        <v>1360</v>
      </c>
      <c r="C18" s="84">
        <v>5</v>
      </c>
      <c r="D18" s="123">
        <v>0.004554160297488369</v>
      </c>
      <c r="E18" s="123">
        <v>1.662757831681574</v>
      </c>
      <c r="F18" s="84" t="s">
        <v>1501</v>
      </c>
      <c r="G18" s="84" t="b">
        <v>0</v>
      </c>
      <c r="H18" s="84" t="b">
        <v>0</v>
      </c>
      <c r="I18" s="84" t="b">
        <v>0</v>
      </c>
      <c r="J18" s="84" t="b">
        <v>0</v>
      </c>
      <c r="K18" s="84" t="b">
        <v>0</v>
      </c>
      <c r="L18" s="84" t="b">
        <v>0</v>
      </c>
    </row>
    <row r="19" spans="1:12" ht="15">
      <c r="A19" s="84" t="s">
        <v>1360</v>
      </c>
      <c r="B19" s="84" t="s">
        <v>386</v>
      </c>
      <c r="C19" s="84">
        <v>5</v>
      </c>
      <c r="D19" s="123">
        <v>0.004554160297488369</v>
      </c>
      <c r="E19" s="123">
        <v>1.662757831681574</v>
      </c>
      <c r="F19" s="84" t="s">
        <v>1501</v>
      </c>
      <c r="G19" s="84" t="b">
        <v>0</v>
      </c>
      <c r="H19" s="84" t="b">
        <v>0</v>
      </c>
      <c r="I19" s="84" t="b">
        <v>0</v>
      </c>
      <c r="J19" s="84" t="b">
        <v>0</v>
      </c>
      <c r="K19" s="84" t="b">
        <v>0</v>
      </c>
      <c r="L19" s="84" t="b">
        <v>0</v>
      </c>
    </row>
    <row r="20" spans="1:12" ht="15">
      <c r="A20" s="84" t="s">
        <v>1161</v>
      </c>
      <c r="B20" s="84" t="s">
        <v>1359</v>
      </c>
      <c r="C20" s="84">
        <v>5</v>
      </c>
      <c r="D20" s="123">
        <v>0.004554160297488369</v>
      </c>
      <c r="E20" s="123">
        <v>1.5835765856339492</v>
      </c>
      <c r="F20" s="84" t="s">
        <v>1501</v>
      </c>
      <c r="G20" s="84" t="b">
        <v>0</v>
      </c>
      <c r="H20" s="84" t="b">
        <v>0</v>
      </c>
      <c r="I20" s="84" t="b">
        <v>0</v>
      </c>
      <c r="J20" s="84" t="b">
        <v>0</v>
      </c>
      <c r="K20" s="84" t="b">
        <v>0</v>
      </c>
      <c r="L20" s="84" t="b">
        <v>0</v>
      </c>
    </row>
    <row r="21" spans="1:12" ht="15">
      <c r="A21" s="84" t="s">
        <v>1359</v>
      </c>
      <c r="B21" s="84" t="s">
        <v>386</v>
      </c>
      <c r="C21" s="84">
        <v>5</v>
      </c>
      <c r="D21" s="123">
        <v>0.004554160297488369</v>
      </c>
      <c r="E21" s="123">
        <v>1.5835765856339492</v>
      </c>
      <c r="F21" s="84" t="s">
        <v>1501</v>
      </c>
      <c r="G21" s="84" t="b">
        <v>0</v>
      </c>
      <c r="H21" s="84" t="b">
        <v>0</v>
      </c>
      <c r="I21" s="84" t="b">
        <v>0</v>
      </c>
      <c r="J21" s="84" t="b">
        <v>0</v>
      </c>
      <c r="K21" s="84" t="b">
        <v>0</v>
      </c>
      <c r="L21" s="84" t="b">
        <v>0</v>
      </c>
    </row>
    <row r="22" spans="1:12" ht="15">
      <c r="A22" s="84" t="s">
        <v>1351</v>
      </c>
      <c r="B22" s="84" t="s">
        <v>1363</v>
      </c>
      <c r="C22" s="84">
        <v>5</v>
      </c>
      <c r="D22" s="123">
        <v>0.004554160297488369</v>
      </c>
      <c r="E22" s="123">
        <v>1.7719023011066422</v>
      </c>
      <c r="F22" s="84" t="s">
        <v>1501</v>
      </c>
      <c r="G22" s="84" t="b">
        <v>0</v>
      </c>
      <c r="H22" s="84" t="b">
        <v>0</v>
      </c>
      <c r="I22" s="84" t="b">
        <v>0</v>
      </c>
      <c r="J22" s="84" t="b">
        <v>0</v>
      </c>
      <c r="K22" s="84" t="b">
        <v>0</v>
      </c>
      <c r="L22" s="84" t="b">
        <v>0</v>
      </c>
    </row>
    <row r="23" spans="1:12" ht="15">
      <c r="A23" s="84" t="s">
        <v>1161</v>
      </c>
      <c r="B23" s="84" t="s">
        <v>1372</v>
      </c>
      <c r="C23" s="84">
        <v>4</v>
      </c>
      <c r="D23" s="123">
        <v>0.003936550667667114</v>
      </c>
      <c r="E23" s="123">
        <v>1.662757831681574</v>
      </c>
      <c r="F23" s="84" t="s">
        <v>1501</v>
      </c>
      <c r="G23" s="84" t="b">
        <v>0</v>
      </c>
      <c r="H23" s="84" t="b">
        <v>0</v>
      </c>
      <c r="I23" s="84" t="b">
        <v>0</v>
      </c>
      <c r="J23" s="84" t="b">
        <v>0</v>
      </c>
      <c r="K23" s="84" t="b">
        <v>0</v>
      </c>
      <c r="L23" s="84" t="b">
        <v>0</v>
      </c>
    </row>
    <row r="24" spans="1:12" ht="15">
      <c r="A24" s="84" t="s">
        <v>1372</v>
      </c>
      <c r="B24" s="84" t="s">
        <v>386</v>
      </c>
      <c r="C24" s="84">
        <v>4</v>
      </c>
      <c r="D24" s="123">
        <v>0.003936550667667114</v>
      </c>
      <c r="E24" s="123">
        <v>1.662757831681574</v>
      </c>
      <c r="F24" s="84" t="s">
        <v>1501</v>
      </c>
      <c r="G24" s="84" t="b">
        <v>0</v>
      </c>
      <c r="H24" s="84" t="b">
        <v>0</v>
      </c>
      <c r="I24" s="84" t="b">
        <v>0</v>
      </c>
      <c r="J24" s="84" t="b">
        <v>0</v>
      </c>
      <c r="K24" s="84" t="b">
        <v>0</v>
      </c>
      <c r="L24" s="84" t="b">
        <v>0</v>
      </c>
    </row>
    <row r="25" spans="1:12" ht="15">
      <c r="A25" s="84" t="s">
        <v>1161</v>
      </c>
      <c r="B25" s="84" t="s">
        <v>1174</v>
      </c>
      <c r="C25" s="84">
        <v>4</v>
      </c>
      <c r="D25" s="123">
        <v>0.003936550667667114</v>
      </c>
      <c r="E25" s="123">
        <v>1.2648178230095366</v>
      </c>
      <c r="F25" s="84" t="s">
        <v>1501</v>
      </c>
      <c r="G25" s="84" t="b">
        <v>0</v>
      </c>
      <c r="H25" s="84" t="b">
        <v>0</v>
      </c>
      <c r="I25" s="84" t="b">
        <v>0</v>
      </c>
      <c r="J25" s="84" t="b">
        <v>0</v>
      </c>
      <c r="K25" s="84" t="b">
        <v>0</v>
      </c>
      <c r="L25" s="84" t="b">
        <v>0</v>
      </c>
    </row>
    <row r="26" spans="1:12" ht="15">
      <c r="A26" s="84" t="s">
        <v>1174</v>
      </c>
      <c r="B26" s="84" t="s">
        <v>386</v>
      </c>
      <c r="C26" s="84">
        <v>4</v>
      </c>
      <c r="D26" s="123">
        <v>0.003936550667667114</v>
      </c>
      <c r="E26" s="123">
        <v>1.2648178230095366</v>
      </c>
      <c r="F26" s="84" t="s">
        <v>1501</v>
      </c>
      <c r="G26" s="84" t="b">
        <v>0</v>
      </c>
      <c r="H26" s="84" t="b">
        <v>0</v>
      </c>
      <c r="I26" s="84" t="b">
        <v>0</v>
      </c>
      <c r="J26" s="84" t="b">
        <v>0</v>
      </c>
      <c r="K26" s="84" t="b">
        <v>0</v>
      </c>
      <c r="L26" s="84" t="b">
        <v>0</v>
      </c>
    </row>
    <row r="27" spans="1:12" ht="15">
      <c r="A27" s="84" t="s">
        <v>1382</v>
      </c>
      <c r="B27" s="84" t="s">
        <v>1383</v>
      </c>
      <c r="C27" s="84">
        <v>4</v>
      </c>
      <c r="D27" s="123">
        <v>0.0048473827271647875</v>
      </c>
      <c r="E27" s="123">
        <v>2.492061604512599</v>
      </c>
      <c r="F27" s="84" t="s">
        <v>1501</v>
      </c>
      <c r="G27" s="84" t="b">
        <v>0</v>
      </c>
      <c r="H27" s="84" t="b">
        <v>0</v>
      </c>
      <c r="I27" s="84" t="b">
        <v>0</v>
      </c>
      <c r="J27" s="84" t="b">
        <v>0</v>
      </c>
      <c r="K27" s="84" t="b">
        <v>0</v>
      </c>
      <c r="L27" s="84" t="b">
        <v>0</v>
      </c>
    </row>
    <row r="28" spans="1:12" ht="15">
      <c r="A28" s="84" t="s">
        <v>383</v>
      </c>
      <c r="B28" s="84" t="s">
        <v>1384</v>
      </c>
      <c r="C28" s="84">
        <v>4</v>
      </c>
      <c r="D28" s="123">
        <v>0.003936550667667114</v>
      </c>
      <c r="E28" s="123">
        <v>2.191031608848618</v>
      </c>
      <c r="F28" s="84" t="s">
        <v>1501</v>
      </c>
      <c r="G28" s="84" t="b">
        <v>0</v>
      </c>
      <c r="H28" s="84" t="b">
        <v>0</v>
      </c>
      <c r="I28" s="84" t="b">
        <v>0</v>
      </c>
      <c r="J28" s="84" t="b">
        <v>0</v>
      </c>
      <c r="K28" s="84" t="b">
        <v>0</v>
      </c>
      <c r="L28" s="84" t="b">
        <v>0</v>
      </c>
    </row>
    <row r="29" spans="1:12" ht="15">
      <c r="A29" s="84" t="s">
        <v>1384</v>
      </c>
      <c r="B29" s="84" t="s">
        <v>1173</v>
      </c>
      <c r="C29" s="84">
        <v>4</v>
      </c>
      <c r="D29" s="123">
        <v>0.003936550667667114</v>
      </c>
      <c r="E29" s="123">
        <v>1.9479935601623235</v>
      </c>
      <c r="F29" s="84" t="s">
        <v>1501</v>
      </c>
      <c r="G29" s="84" t="b">
        <v>0</v>
      </c>
      <c r="H29" s="84" t="b">
        <v>0</v>
      </c>
      <c r="I29" s="84" t="b">
        <v>0</v>
      </c>
      <c r="J29" s="84" t="b">
        <v>0</v>
      </c>
      <c r="K29" s="84" t="b">
        <v>0</v>
      </c>
      <c r="L29" s="84" t="b">
        <v>0</v>
      </c>
    </row>
    <row r="30" spans="1:12" ht="15">
      <c r="A30" s="84" t="s">
        <v>1173</v>
      </c>
      <c r="B30" s="84" t="s">
        <v>1160</v>
      </c>
      <c r="C30" s="84">
        <v>4</v>
      </c>
      <c r="D30" s="123">
        <v>0.003936550667667114</v>
      </c>
      <c r="E30" s="123">
        <v>0.9694543781419515</v>
      </c>
      <c r="F30" s="84" t="s">
        <v>1501</v>
      </c>
      <c r="G30" s="84" t="b">
        <v>0</v>
      </c>
      <c r="H30" s="84" t="b">
        <v>0</v>
      </c>
      <c r="I30" s="84" t="b">
        <v>0</v>
      </c>
      <c r="J30" s="84" t="b">
        <v>0</v>
      </c>
      <c r="K30" s="84" t="b">
        <v>0</v>
      </c>
      <c r="L30" s="84" t="b">
        <v>0</v>
      </c>
    </row>
    <row r="31" spans="1:12" ht="15">
      <c r="A31" s="84" t="s">
        <v>1160</v>
      </c>
      <c r="B31" s="84" t="s">
        <v>1385</v>
      </c>
      <c r="C31" s="84">
        <v>4</v>
      </c>
      <c r="D31" s="123">
        <v>0.003936550667667114</v>
      </c>
      <c r="E31" s="123">
        <v>1.492061604512599</v>
      </c>
      <c r="F31" s="84" t="s">
        <v>1501</v>
      </c>
      <c r="G31" s="84" t="b">
        <v>0</v>
      </c>
      <c r="H31" s="84" t="b">
        <v>0</v>
      </c>
      <c r="I31" s="84" t="b">
        <v>0</v>
      </c>
      <c r="J31" s="84" t="b">
        <v>0</v>
      </c>
      <c r="K31" s="84" t="b">
        <v>0</v>
      </c>
      <c r="L31" s="84" t="b">
        <v>0</v>
      </c>
    </row>
    <row r="32" spans="1:12" ht="15">
      <c r="A32" s="84" t="s">
        <v>1385</v>
      </c>
      <c r="B32" s="84" t="s">
        <v>1386</v>
      </c>
      <c r="C32" s="84">
        <v>4</v>
      </c>
      <c r="D32" s="123">
        <v>0.003936550667667114</v>
      </c>
      <c r="E32" s="123">
        <v>2.492061604512599</v>
      </c>
      <c r="F32" s="84" t="s">
        <v>1501</v>
      </c>
      <c r="G32" s="84" t="b">
        <v>0</v>
      </c>
      <c r="H32" s="84" t="b">
        <v>0</v>
      </c>
      <c r="I32" s="84" t="b">
        <v>0</v>
      </c>
      <c r="J32" s="84" t="b">
        <v>0</v>
      </c>
      <c r="K32" s="84" t="b">
        <v>0</v>
      </c>
      <c r="L32" s="84" t="b">
        <v>0</v>
      </c>
    </row>
    <row r="33" spans="1:12" ht="15">
      <c r="A33" s="84" t="s">
        <v>1386</v>
      </c>
      <c r="B33" s="84" t="s">
        <v>1387</v>
      </c>
      <c r="C33" s="84">
        <v>4</v>
      </c>
      <c r="D33" s="123">
        <v>0.003936550667667114</v>
      </c>
      <c r="E33" s="123">
        <v>2.492061604512599</v>
      </c>
      <c r="F33" s="84" t="s">
        <v>1501</v>
      </c>
      <c r="G33" s="84" t="b">
        <v>0</v>
      </c>
      <c r="H33" s="84" t="b">
        <v>0</v>
      </c>
      <c r="I33" s="84" t="b">
        <v>0</v>
      </c>
      <c r="J33" s="84" t="b">
        <v>0</v>
      </c>
      <c r="K33" s="84" t="b">
        <v>0</v>
      </c>
      <c r="L33" s="84" t="b">
        <v>0</v>
      </c>
    </row>
    <row r="34" spans="1:12" ht="15">
      <c r="A34" s="84" t="s">
        <v>1387</v>
      </c>
      <c r="B34" s="84" t="s">
        <v>1388</v>
      </c>
      <c r="C34" s="84">
        <v>4</v>
      </c>
      <c r="D34" s="123">
        <v>0.003936550667667114</v>
      </c>
      <c r="E34" s="123">
        <v>2.492061604512599</v>
      </c>
      <c r="F34" s="84" t="s">
        <v>1501</v>
      </c>
      <c r="G34" s="84" t="b">
        <v>0</v>
      </c>
      <c r="H34" s="84" t="b">
        <v>0</v>
      </c>
      <c r="I34" s="84" t="b">
        <v>0</v>
      </c>
      <c r="J34" s="84" t="b">
        <v>0</v>
      </c>
      <c r="K34" s="84" t="b">
        <v>0</v>
      </c>
      <c r="L34" s="84" t="b">
        <v>0</v>
      </c>
    </row>
    <row r="35" spans="1:12" ht="15">
      <c r="A35" s="84" t="s">
        <v>1388</v>
      </c>
      <c r="B35" s="84" t="s">
        <v>1163</v>
      </c>
      <c r="C35" s="84">
        <v>4</v>
      </c>
      <c r="D35" s="123">
        <v>0.003936550667667114</v>
      </c>
      <c r="E35" s="123">
        <v>1.7719023011066422</v>
      </c>
      <c r="F35" s="84" t="s">
        <v>1501</v>
      </c>
      <c r="G35" s="84" t="b">
        <v>0</v>
      </c>
      <c r="H35" s="84" t="b">
        <v>0</v>
      </c>
      <c r="I35" s="84" t="b">
        <v>0</v>
      </c>
      <c r="J35" s="84" t="b">
        <v>0</v>
      </c>
      <c r="K35" s="84" t="b">
        <v>0</v>
      </c>
      <c r="L35" s="84" t="b">
        <v>0</v>
      </c>
    </row>
    <row r="36" spans="1:12" ht="15">
      <c r="A36" s="84" t="s">
        <v>1163</v>
      </c>
      <c r="B36" s="84" t="s">
        <v>1389</v>
      </c>
      <c r="C36" s="84">
        <v>4</v>
      </c>
      <c r="D36" s="123">
        <v>0.003936550667667114</v>
      </c>
      <c r="E36" s="123">
        <v>1.751698915018355</v>
      </c>
      <c r="F36" s="84" t="s">
        <v>1501</v>
      </c>
      <c r="G36" s="84" t="b">
        <v>0</v>
      </c>
      <c r="H36" s="84" t="b">
        <v>0</v>
      </c>
      <c r="I36" s="84" t="b">
        <v>0</v>
      </c>
      <c r="J36" s="84" t="b">
        <v>0</v>
      </c>
      <c r="K36" s="84" t="b">
        <v>0</v>
      </c>
      <c r="L36" s="84" t="b">
        <v>0</v>
      </c>
    </row>
    <row r="37" spans="1:12" ht="15">
      <c r="A37" s="84" t="s">
        <v>1389</v>
      </c>
      <c r="B37" s="84" t="s">
        <v>1160</v>
      </c>
      <c r="C37" s="84">
        <v>4</v>
      </c>
      <c r="D37" s="123">
        <v>0.003936550667667114</v>
      </c>
      <c r="E37" s="123">
        <v>1.4813377391208258</v>
      </c>
      <c r="F37" s="84" t="s">
        <v>1501</v>
      </c>
      <c r="G37" s="84" t="b">
        <v>0</v>
      </c>
      <c r="H37" s="84" t="b">
        <v>0</v>
      </c>
      <c r="I37" s="84" t="b">
        <v>0</v>
      </c>
      <c r="J37" s="84" t="b">
        <v>0</v>
      </c>
      <c r="K37" s="84" t="b">
        <v>0</v>
      </c>
      <c r="L37" s="84" t="b">
        <v>0</v>
      </c>
    </row>
    <row r="38" spans="1:12" ht="15">
      <c r="A38" s="84" t="s">
        <v>1160</v>
      </c>
      <c r="B38" s="84" t="s">
        <v>1390</v>
      </c>
      <c r="C38" s="84">
        <v>4</v>
      </c>
      <c r="D38" s="123">
        <v>0.003936550667667114</v>
      </c>
      <c r="E38" s="123">
        <v>1.492061604512599</v>
      </c>
      <c r="F38" s="84" t="s">
        <v>1501</v>
      </c>
      <c r="G38" s="84" t="b">
        <v>0</v>
      </c>
      <c r="H38" s="84" t="b">
        <v>0</v>
      </c>
      <c r="I38" s="84" t="b">
        <v>0</v>
      </c>
      <c r="J38" s="84" t="b">
        <v>0</v>
      </c>
      <c r="K38" s="84" t="b">
        <v>0</v>
      </c>
      <c r="L38" s="84" t="b">
        <v>0</v>
      </c>
    </row>
    <row r="39" spans="1:12" ht="15">
      <c r="A39" s="84" t="s">
        <v>1390</v>
      </c>
      <c r="B39" s="84" t="s">
        <v>1391</v>
      </c>
      <c r="C39" s="84">
        <v>4</v>
      </c>
      <c r="D39" s="123">
        <v>0.003936550667667114</v>
      </c>
      <c r="E39" s="123">
        <v>2.492061604512599</v>
      </c>
      <c r="F39" s="84" t="s">
        <v>1501</v>
      </c>
      <c r="G39" s="84" t="b">
        <v>0</v>
      </c>
      <c r="H39" s="84" t="b">
        <v>0</v>
      </c>
      <c r="I39" s="84" t="b">
        <v>0</v>
      </c>
      <c r="J39" s="84" t="b">
        <v>0</v>
      </c>
      <c r="K39" s="84" t="b">
        <v>0</v>
      </c>
      <c r="L39" s="84" t="b">
        <v>0</v>
      </c>
    </row>
    <row r="40" spans="1:12" ht="15">
      <c r="A40" s="84" t="s">
        <v>1391</v>
      </c>
      <c r="B40" s="84" t="s">
        <v>1392</v>
      </c>
      <c r="C40" s="84">
        <v>4</v>
      </c>
      <c r="D40" s="123">
        <v>0.003936550667667114</v>
      </c>
      <c r="E40" s="123">
        <v>2.492061604512599</v>
      </c>
      <c r="F40" s="84" t="s">
        <v>1501</v>
      </c>
      <c r="G40" s="84" t="b">
        <v>0</v>
      </c>
      <c r="H40" s="84" t="b">
        <v>0</v>
      </c>
      <c r="I40" s="84" t="b">
        <v>0</v>
      </c>
      <c r="J40" s="84" t="b">
        <v>0</v>
      </c>
      <c r="K40" s="84" t="b">
        <v>0</v>
      </c>
      <c r="L40" s="84" t="b">
        <v>0</v>
      </c>
    </row>
    <row r="41" spans="1:12" ht="15">
      <c r="A41" s="84" t="s">
        <v>1392</v>
      </c>
      <c r="B41" s="84" t="s">
        <v>1362</v>
      </c>
      <c r="C41" s="84">
        <v>4</v>
      </c>
      <c r="D41" s="123">
        <v>0.003936550667667114</v>
      </c>
      <c r="E41" s="123">
        <v>2.3951515915045425</v>
      </c>
      <c r="F41" s="84" t="s">
        <v>1501</v>
      </c>
      <c r="G41" s="84" t="b">
        <v>0</v>
      </c>
      <c r="H41" s="84" t="b">
        <v>0</v>
      </c>
      <c r="I41" s="84" t="b">
        <v>0</v>
      </c>
      <c r="J41" s="84" t="b">
        <v>0</v>
      </c>
      <c r="K41" s="84" t="b">
        <v>0</v>
      </c>
      <c r="L41" s="84" t="b">
        <v>0</v>
      </c>
    </row>
    <row r="42" spans="1:12" ht="15">
      <c r="A42" s="84" t="s">
        <v>1362</v>
      </c>
      <c r="B42" s="84" t="s">
        <v>1393</v>
      </c>
      <c r="C42" s="84">
        <v>4</v>
      </c>
      <c r="D42" s="123">
        <v>0.003936550667667114</v>
      </c>
      <c r="E42" s="123">
        <v>2.3951515915045425</v>
      </c>
      <c r="F42" s="84" t="s">
        <v>1501</v>
      </c>
      <c r="G42" s="84" t="b">
        <v>0</v>
      </c>
      <c r="H42" s="84" t="b">
        <v>0</v>
      </c>
      <c r="I42" s="84" t="b">
        <v>0</v>
      </c>
      <c r="J42" s="84" t="b">
        <v>0</v>
      </c>
      <c r="K42" s="84" t="b">
        <v>0</v>
      </c>
      <c r="L42" s="84" t="b">
        <v>0</v>
      </c>
    </row>
    <row r="43" spans="1:12" ht="15">
      <c r="A43" s="84" t="s">
        <v>1393</v>
      </c>
      <c r="B43" s="84" t="s">
        <v>1394</v>
      </c>
      <c r="C43" s="84">
        <v>4</v>
      </c>
      <c r="D43" s="123">
        <v>0.003936550667667114</v>
      </c>
      <c r="E43" s="123">
        <v>2.492061604512599</v>
      </c>
      <c r="F43" s="84" t="s">
        <v>1501</v>
      </c>
      <c r="G43" s="84" t="b">
        <v>0</v>
      </c>
      <c r="H43" s="84" t="b">
        <v>0</v>
      </c>
      <c r="I43" s="84" t="b">
        <v>0</v>
      </c>
      <c r="J43" s="84" t="b">
        <v>0</v>
      </c>
      <c r="K43" s="84" t="b">
        <v>0</v>
      </c>
      <c r="L43" s="84" t="b">
        <v>0</v>
      </c>
    </row>
    <row r="44" spans="1:12" ht="15">
      <c r="A44" s="84" t="s">
        <v>1394</v>
      </c>
      <c r="B44" s="84" t="s">
        <v>1163</v>
      </c>
      <c r="C44" s="84">
        <v>4</v>
      </c>
      <c r="D44" s="123">
        <v>0.003936550667667114</v>
      </c>
      <c r="E44" s="123">
        <v>1.7719023011066422</v>
      </c>
      <c r="F44" s="84" t="s">
        <v>1501</v>
      </c>
      <c r="G44" s="84" t="b">
        <v>0</v>
      </c>
      <c r="H44" s="84" t="b">
        <v>0</v>
      </c>
      <c r="I44" s="84" t="b">
        <v>0</v>
      </c>
      <c r="J44" s="84" t="b">
        <v>0</v>
      </c>
      <c r="K44" s="84" t="b">
        <v>0</v>
      </c>
      <c r="L44" s="84" t="b">
        <v>0</v>
      </c>
    </row>
    <row r="45" spans="1:12" ht="15">
      <c r="A45" s="84" t="s">
        <v>1163</v>
      </c>
      <c r="B45" s="84" t="s">
        <v>1174</v>
      </c>
      <c r="C45" s="84">
        <v>4</v>
      </c>
      <c r="D45" s="123">
        <v>0.003936550667667114</v>
      </c>
      <c r="E45" s="123">
        <v>1.3537589063463176</v>
      </c>
      <c r="F45" s="84" t="s">
        <v>1501</v>
      </c>
      <c r="G45" s="84" t="b">
        <v>0</v>
      </c>
      <c r="H45" s="84" t="b">
        <v>0</v>
      </c>
      <c r="I45" s="84" t="b">
        <v>0</v>
      </c>
      <c r="J45" s="84" t="b">
        <v>0</v>
      </c>
      <c r="K45" s="84" t="b">
        <v>0</v>
      </c>
      <c r="L45" s="84" t="b">
        <v>0</v>
      </c>
    </row>
    <row r="46" spans="1:12" ht="15">
      <c r="A46" s="84" t="s">
        <v>1164</v>
      </c>
      <c r="B46" s="84" t="s">
        <v>1160</v>
      </c>
      <c r="C46" s="84">
        <v>4</v>
      </c>
      <c r="D46" s="123">
        <v>0.004314580127904028</v>
      </c>
      <c r="E46" s="123">
        <v>0.7216698944311953</v>
      </c>
      <c r="F46" s="84" t="s">
        <v>1501</v>
      </c>
      <c r="G46" s="84" t="b">
        <v>0</v>
      </c>
      <c r="H46" s="84" t="b">
        <v>0</v>
      </c>
      <c r="I46" s="84" t="b">
        <v>0</v>
      </c>
      <c r="J46" s="84" t="b">
        <v>0</v>
      </c>
      <c r="K46" s="84" t="b">
        <v>0</v>
      </c>
      <c r="L46" s="84" t="b">
        <v>0</v>
      </c>
    </row>
    <row r="47" spans="1:12" ht="15">
      <c r="A47" s="84" t="s">
        <v>1368</v>
      </c>
      <c r="B47" s="84" t="s">
        <v>1395</v>
      </c>
      <c r="C47" s="84">
        <v>4</v>
      </c>
      <c r="D47" s="123">
        <v>0.003936550667667114</v>
      </c>
      <c r="E47" s="123">
        <v>2.3951515915045425</v>
      </c>
      <c r="F47" s="84" t="s">
        <v>1501</v>
      </c>
      <c r="G47" s="84" t="b">
        <v>0</v>
      </c>
      <c r="H47" s="84" t="b">
        <v>0</v>
      </c>
      <c r="I47" s="84" t="b">
        <v>0</v>
      </c>
      <c r="J47" s="84" t="b">
        <v>0</v>
      </c>
      <c r="K47" s="84" t="b">
        <v>0</v>
      </c>
      <c r="L47" s="84" t="b">
        <v>0</v>
      </c>
    </row>
    <row r="48" spans="1:12" ht="15">
      <c r="A48" s="84" t="s">
        <v>1395</v>
      </c>
      <c r="B48" s="84" t="s">
        <v>1160</v>
      </c>
      <c r="C48" s="84">
        <v>4</v>
      </c>
      <c r="D48" s="123">
        <v>0.003936550667667114</v>
      </c>
      <c r="E48" s="123">
        <v>1.4813377391208258</v>
      </c>
      <c r="F48" s="84" t="s">
        <v>1501</v>
      </c>
      <c r="G48" s="84" t="b">
        <v>0</v>
      </c>
      <c r="H48" s="84" t="b">
        <v>0</v>
      </c>
      <c r="I48" s="84" t="b">
        <v>0</v>
      </c>
      <c r="J48" s="84" t="b">
        <v>0</v>
      </c>
      <c r="K48" s="84" t="b">
        <v>0</v>
      </c>
      <c r="L48" s="84" t="b">
        <v>0</v>
      </c>
    </row>
    <row r="49" spans="1:12" ht="15">
      <c r="A49" s="84" t="s">
        <v>1160</v>
      </c>
      <c r="B49" s="84" t="s">
        <v>1396</v>
      </c>
      <c r="C49" s="84">
        <v>4</v>
      </c>
      <c r="D49" s="123">
        <v>0.003936550667667114</v>
      </c>
      <c r="E49" s="123">
        <v>1.492061604512599</v>
      </c>
      <c r="F49" s="84" t="s">
        <v>1501</v>
      </c>
      <c r="G49" s="84" t="b">
        <v>0</v>
      </c>
      <c r="H49" s="84" t="b">
        <v>0</v>
      </c>
      <c r="I49" s="84" t="b">
        <v>0</v>
      </c>
      <c r="J49" s="84" t="b">
        <v>0</v>
      </c>
      <c r="K49" s="84" t="b">
        <v>0</v>
      </c>
      <c r="L49" s="84" t="b">
        <v>0</v>
      </c>
    </row>
    <row r="50" spans="1:12" ht="15">
      <c r="A50" s="84" t="s">
        <v>395</v>
      </c>
      <c r="B50" s="84" t="s">
        <v>1175</v>
      </c>
      <c r="C50" s="84">
        <v>4</v>
      </c>
      <c r="D50" s="123">
        <v>0.003936550667667114</v>
      </c>
      <c r="E50" s="123">
        <v>2.315970345456918</v>
      </c>
      <c r="F50" s="84" t="s">
        <v>1501</v>
      </c>
      <c r="G50" s="84" t="b">
        <v>0</v>
      </c>
      <c r="H50" s="84" t="b">
        <v>0</v>
      </c>
      <c r="I50" s="84" t="b">
        <v>0</v>
      </c>
      <c r="J50" s="84" t="b">
        <v>0</v>
      </c>
      <c r="K50" s="84" t="b">
        <v>1</v>
      </c>
      <c r="L50" s="84" t="b">
        <v>0</v>
      </c>
    </row>
    <row r="51" spans="1:12" ht="15">
      <c r="A51" s="84" t="s">
        <v>1175</v>
      </c>
      <c r="B51" s="84" t="s">
        <v>1397</v>
      </c>
      <c r="C51" s="84">
        <v>4</v>
      </c>
      <c r="D51" s="123">
        <v>0.003936550667667114</v>
      </c>
      <c r="E51" s="123">
        <v>2.315970345456918</v>
      </c>
      <c r="F51" s="84" t="s">
        <v>1501</v>
      </c>
      <c r="G51" s="84" t="b">
        <v>0</v>
      </c>
      <c r="H51" s="84" t="b">
        <v>1</v>
      </c>
      <c r="I51" s="84" t="b">
        <v>0</v>
      </c>
      <c r="J51" s="84" t="b">
        <v>0</v>
      </c>
      <c r="K51" s="84" t="b">
        <v>0</v>
      </c>
      <c r="L51" s="84" t="b">
        <v>0</v>
      </c>
    </row>
    <row r="52" spans="1:12" ht="15">
      <c r="A52" s="84" t="s">
        <v>1397</v>
      </c>
      <c r="B52" s="84" t="s">
        <v>1370</v>
      </c>
      <c r="C52" s="84">
        <v>4</v>
      </c>
      <c r="D52" s="123">
        <v>0.003936550667667114</v>
      </c>
      <c r="E52" s="123">
        <v>2.3951515915045425</v>
      </c>
      <c r="F52" s="84" t="s">
        <v>1501</v>
      </c>
      <c r="G52" s="84" t="b">
        <v>0</v>
      </c>
      <c r="H52" s="84" t="b">
        <v>0</v>
      </c>
      <c r="I52" s="84" t="b">
        <v>0</v>
      </c>
      <c r="J52" s="84" t="b">
        <v>0</v>
      </c>
      <c r="K52" s="84" t="b">
        <v>0</v>
      </c>
      <c r="L52" s="84" t="b">
        <v>0</v>
      </c>
    </row>
    <row r="53" spans="1:12" ht="15">
      <c r="A53" s="84" t="s">
        <v>1370</v>
      </c>
      <c r="B53" s="84" t="s">
        <v>1398</v>
      </c>
      <c r="C53" s="84">
        <v>4</v>
      </c>
      <c r="D53" s="123">
        <v>0.003936550667667114</v>
      </c>
      <c r="E53" s="123">
        <v>2.492061604512599</v>
      </c>
      <c r="F53" s="84" t="s">
        <v>1501</v>
      </c>
      <c r="G53" s="84" t="b">
        <v>0</v>
      </c>
      <c r="H53" s="84" t="b">
        <v>0</v>
      </c>
      <c r="I53" s="84" t="b">
        <v>0</v>
      </c>
      <c r="J53" s="84" t="b">
        <v>0</v>
      </c>
      <c r="K53" s="84" t="b">
        <v>0</v>
      </c>
      <c r="L53" s="84" t="b">
        <v>0</v>
      </c>
    </row>
    <row r="54" spans="1:12" ht="15">
      <c r="A54" s="84" t="s">
        <v>231</v>
      </c>
      <c r="B54" s="84" t="s">
        <v>220</v>
      </c>
      <c r="C54" s="84">
        <v>3</v>
      </c>
      <c r="D54" s="123">
        <v>0.003235935095928021</v>
      </c>
      <c r="E54" s="123">
        <v>1.2388043906446184</v>
      </c>
      <c r="F54" s="84" t="s">
        <v>1501</v>
      </c>
      <c r="G54" s="84" t="b">
        <v>0</v>
      </c>
      <c r="H54" s="84" t="b">
        <v>0</v>
      </c>
      <c r="I54" s="84" t="b">
        <v>0</v>
      </c>
      <c r="J54" s="84" t="b">
        <v>0</v>
      </c>
      <c r="K54" s="84" t="b">
        <v>0</v>
      </c>
      <c r="L54" s="84" t="b">
        <v>0</v>
      </c>
    </row>
    <row r="55" spans="1:12" ht="15">
      <c r="A55" s="84" t="s">
        <v>1161</v>
      </c>
      <c r="B55" s="84" t="s">
        <v>1158</v>
      </c>
      <c r="C55" s="84">
        <v>3</v>
      </c>
      <c r="D55" s="123">
        <v>0.003235935095928021</v>
      </c>
      <c r="E55" s="123">
        <v>0.37645109283829914</v>
      </c>
      <c r="F55" s="84" t="s">
        <v>1501</v>
      </c>
      <c r="G55" s="84" t="b">
        <v>0</v>
      </c>
      <c r="H55" s="84" t="b">
        <v>0</v>
      </c>
      <c r="I55" s="84" t="b">
        <v>0</v>
      </c>
      <c r="J55" s="84" t="b">
        <v>0</v>
      </c>
      <c r="K55" s="84" t="b">
        <v>0</v>
      </c>
      <c r="L55" s="84" t="b">
        <v>0</v>
      </c>
    </row>
    <row r="56" spans="1:12" ht="15">
      <c r="A56" s="84" t="s">
        <v>1158</v>
      </c>
      <c r="B56" s="84" t="s">
        <v>386</v>
      </c>
      <c r="C56" s="84">
        <v>3</v>
      </c>
      <c r="D56" s="123">
        <v>0.003235935095928021</v>
      </c>
      <c r="E56" s="123">
        <v>0.37645109283829914</v>
      </c>
      <c r="F56" s="84" t="s">
        <v>1501</v>
      </c>
      <c r="G56" s="84" t="b">
        <v>0</v>
      </c>
      <c r="H56" s="84" t="b">
        <v>0</v>
      </c>
      <c r="I56" s="84" t="b">
        <v>0</v>
      </c>
      <c r="J56" s="84" t="b">
        <v>0</v>
      </c>
      <c r="K56" s="84" t="b">
        <v>0</v>
      </c>
      <c r="L56" s="84" t="b">
        <v>0</v>
      </c>
    </row>
    <row r="57" spans="1:12" ht="15">
      <c r="A57" s="84" t="s">
        <v>1161</v>
      </c>
      <c r="B57" s="84" t="s">
        <v>1373</v>
      </c>
      <c r="C57" s="84">
        <v>3</v>
      </c>
      <c r="D57" s="123">
        <v>0.003235935095928021</v>
      </c>
      <c r="E57" s="123">
        <v>1.5378190950732742</v>
      </c>
      <c r="F57" s="84" t="s">
        <v>1501</v>
      </c>
      <c r="G57" s="84" t="b">
        <v>0</v>
      </c>
      <c r="H57" s="84" t="b">
        <v>0</v>
      </c>
      <c r="I57" s="84" t="b">
        <v>0</v>
      </c>
      <c r="J57" s="84" t="b">
        <v>0</v>
      </c>
      <c r="K57" s="84" t="b">
        <v>0</v>
      </c>
      <c r="L57" s="84" t="b">
        <v>0</v>
      </c>
    </row>
    <row r="58" spans="1:12" ht="15">
      <c r="A58" s="84" t="s">
        <v>1373</v>
      </c>
      <c r="B58" s="84" t="s">
        <v>386</v>
      </c>
      <c r="C58" s="84">
        <v>3</v>
      </c>
      <c r="D58" s="123">
        <v>0.003235935095928021</v>
      </c>
      <c r="E58" s="123">
        <v>1.5378190950732742</v>
      </c>
      <c r="F58" s="84" t="s">
        <v>1501</v>
      </c>
      <c r="G58" s="84" t="b">
        <v>0</v>
      </c>
      <c r="H58" s="84" t="b">
        <v>0</v>
      </c>
      <c r="I58" s="84" t="b">
        <v>0</v>
      </c>
      <c r="J58" s="84" t="b">
        <v>0</v>
      </c>
      <c r="K58" s="84" t="b">
        <v>0</v>
      </c>
      <c r="L58" s="84" t="b">
        <v>0</v>
      </c>
    </row>
    <row r="59" spans="1:12" ht="15">
      <c r="A59" s="84" t="s">
        <v>226</v>
      </c>
      <c r="B59" s="84" t="s">
        <v>220</v>
      </c>
      <c r="C59" s="84">
        <v>3</v>
      </c>
      <c r="D59" s="123">
        <v>0.003235935095928021</v>
      </c>
      <c r="E59" s="123">
        <v>1.2388043906446184</v>
      </c>
      <c r="F59" s="84" t="s">
        <v>1501</v>
      </c>
      <c r="G59" s="84" t="b">
        <v>0</v>
      </c>
      <c r="H59" s="84" t="b">
        <v>0</v>
      </c>
      <c r="I59" s="84" t="b">
        <v>0</v>
      </c>
      <c r="J59" s="84" t="b">
        <v>0</v>
      </c>
      <c r="K59" s="84" t="b">
        <v>0</v>
      </c>
      <c r="L59" s="84" t="b">
        <v>0</v>
      </c>
    </row>
    <row r="60" spans="1:12" ht="15">
      <c r="A60" s="84" t="s">
        <v>1403</v>
      </c>
      <c r="B60" s="84" t="s">
        <v>1356</v>
      </c>
      <c r="C60" s="84">
        <v>3</v>
      </c>
      <c r="D60" s="123">
        <v>0.003235935095928021</v>
      </c>
      <c r="E60" s="123">
        <v>2.1398790864012365</v>
      </c>
      <c r="F60" s="84" t="s">
        <v>1501</v>
      </c>
      <c r="G60" s="84" t="b">
        <v>0</v>
      </c>
      <c r="H60" s="84" t="b">
        <v>0</v>
      </c>
      <c r="I60" s="84" t="b">
        <v>0</v>
      </c>
      <c r="J60" s="84" t="b">
        <v>0</v>
      </c>
      <c r="K60" s="84" t="b">
        <v>0</v>
      </c>
      <c r="L60" s="84" t="b">
        <v>0</v>
      </c>
    </row>
    <row r="61" spans="1:12" ht="15">
      <c r="A61" s="84" t="s">
        <v>1356</v>
      </c>
      <c r="B61" s="84" t="s">
        <v>1376</v>
      </c>
      <c r="C61" s="84">
        <v>3</v>
      </c>
      <c r="D61" s="123">
        <v>0.003235935095928021</v>
      </c>
      <c r="E61" s="123">
        <v>2.0149403497929366</v>
      </c>
      <c r="F61" s="84" t="s">
        <v>1501</v>
      </c>
      <c r="G61" s="84" t="b">
        <v>0</v>
      </c>
      <c r="H61" s="84" t="b">
        <v>0</v>
      </c>
      <c r="I61" s="84" t="b">
        <v>0</v>
      </c>
      <c r="J61" s="84" t="b">
        <v>0</v>
      </c>
      <c r="K61" s="84" t="b">
        <v>0</v>
      </c>
      <c r="L61" s="84" t="b">
        <v>0</v>
      </c>
    </row>
    <row r="62" spans="1:12" ht="15">
      <c r="A62" s="84" t="s">
        <v>1376</v>
      </c>
      <c r="B62" s="84" t="s">
        <v>1404</v>
      </c>
      <c r="C62" s="84">
        <v>3</v>
      </c>
      <c r="D62" s="123">
        <v>0.003235935095928021</v>
      </c>
      <c r="E62" s="123">
        <v>2.492061604512599</v>
      </c>
      <c r="F62" s="84" t="s">
        <v>1501</v>
      </c>
      <c r="G62" s="84" t="b">
        <v>0</v>
      </c>
      <c r="H62" s="84" t="b">
        <v>0</v>
      </c>
      <c r="I62" s="84" t="b">
        <v>0</v>
      </c>
      <c r="J62" s="84" t="b">
        <v>0</v>
      </c>
      <c r="K62" s="84" t="b">
        <v>0</v>
      </c>
      <c r="L62" s="84" t="b">
        <v>0</v>
      </c>
    </row>
    <row r="63" spans="1:12" ht="15">
      <c r="A63" s="84" t="s">
        <v>1404</v>
      </c>
      <c r="B63" s="84" t="s">
        <v>1405</v>
      </c>
      <c r="C63" s="84">
        <v>3</v>
      </c>
      <c r="D63" s="123">
        <v>0.003235935095928021</v>
      </c>
      <c r="E63" s="123">
        <v>2.617000341120899</v>
      </c>
      <c r="F63" s="84" t="s">
        <v>1501</v>
      </c>
      <c r="G63" s="84" t="b">
        <v>0</v>
      </c>
      <c r="H63" s="84" t="b">
        <v>0</v>
      </c>
      <c r="I63" s="84" t="b">
        <v>0</v>
      </c>
      <c r="J63" s="84" t="b">
        <v>0</v>
      </c>
      <c r="K63" s="84" t="b">
        <v>0</v>
      </c>
      <c r="L63" s="84" t="b">
        <v>0</v>
      </c>
    </row>
    <row r="64" spans="1:12" ht="15">
      <c r="A64" s="84" t="s">
        <v>1405</v>
      </c>
      <c r="B64" s="84" t="s">
        <v>1364</v>
      </c>
      <c r="C64" s="84">
        <v>3</v>
      </c>
      <c r="D64" s="123">
        <v>0.003235935095928021</v>
      </c>
      <c r="E64" s="123">
        <v>2.3951515915045425</v>
      </c>
      <c r="F64" s="84" t="s">
        <v>1501</v>
      </c>
      <c r="G64" s="84" t="b">
        <v>0</v>
      </c>
      <c r="H64" s="84" t="b">
        <v>0</v>
      </c>
      <c r="I64" s="84" t="b">
        <v>0</v>
      </c>
      <c r="J64" s="84" t="b">
        <v>0</v>
      </c>
      <c r="K64" s="84" t="b">
        <v>0</v>
      </c>
      <c r="L64" s="84" t="b">
        <v>0</v>
      </c>
    </row>
    <row r="65" spans="1:12" ht="15">
      <c r="A65" s="84" t="s">
        <v>1364</v>
      </c>
      <c r="B65" s="84" t="s">
        <v>1406</v>
      </c>
      <c r="C65" s="84">
        <v>3</v>
      </c>
      <c r="D65" s="123">
        <v>0.003235935095928021</v>
      </c>
      <c r="E65" s="123">
        <v>2.3951515915045425</v>
      </c>
      <c r="F65" s="84" t="s">
        <v>1501</v>
      </c>
      <c r="G65" s="84" t="b">
        <v>0</v>
      </c>
      <c r="H65" s="84" t="b">
        <v>0</v>
      </c>
      <c r="I65" s="84" t="b">
        <v>0</v>
      </c>
      <c r="J65" s="84" t="b">
        <v>0</v>
      </c>
      <c r="K65" s="84" t="b">
        <v>0</v>
      </c>
      <c r="L65" s="84" t="b">
        <v>0</v>
      </c>
    </row>
    <row r="66" spans="1:12" ht="15">
      <c r="A66" s="84" t="s">
        <v>1406</v>
      </c>
      <c r="B66" s="84" t="s">
        <v>1365</v>
      </c>
      <c r="C66" s="84">
        <v>3</v>
      </c>
      <c r="D66" s="123">
        <v>0.003235935095928021</v>
      </c>
      <c r="E66" s="123">
        <v>2.3951515915045425</v>
      </c>
      <c r="F66" s="84" t="s">
        <v>1501</v>
      </c>
      <c r="G66" s="84" t="b">
        <v>0</v>
      </c>
      <c r="H66" s="84" t="b">
        <v>0</v>
      </c>
      <c r="I66" s="84" t="b">
        <v>0</v>
      </c>
      <c r="J66" s="84" t="b">
        <v>0</v>
      </c>
      <c r="K66" s="84" t="b">
        <v>0</v>
      </c>
      <c r="L66" s="84" t="b">
        <v>0</v>
      </c>
    </row>
    <row r="67" spans="1:12" ht="15">
      <c r="A67" s="84" t="s">
        <v>1365</v>
      </c>
      <c r="B67" s="84" t="s">
        <v>1173</v>
      </c>
      <c r="C67" s="84">
        <v>3</v>
      </c>
      <c r="D67" s="123">
        <v>0.003235935095928021</v>
      </c>
      <c r="E67" s="123">
        <v>1.726144810545967</v>
      </c>
      <c r="F67" s="84" t="s">
        <v>1501</v>
      </c>
      <c r="G67" s="84" t="b">
        <v>0</v>
      </c>
      <c r="H67" s="84" t="b">
        <v>0</v>
      </c>
      <c r="I67" s="84" t="b">
        <v>0</v>
      </c>
      <c r="J67" s="84" t="b">
        <v>0</v>
      </c>
      <c r="K67" s="84" t="b">
        <v>0</v>
      </c>
      <c r="L67" s="84" t="b">
        <v>0</v>
      </c>
    </row>
    <row r="68" spans="1:12" ht="15">
      <c r="A68" s="84" t="s">
        <v>1173</v>
      </c>
      <c r="B68" s="84" t="s">
        <v>1407</v>
      </c>
      <c r="C68" s="84">
        <v>3</v>
      </c>
      <c r="D68" s="123">
        <v>0.003235935095928021</v>
      </c>
      <c r="E68" s="123">
        <v>1.9801782435337245</v>
      </c>
      <c r="F68" s="84" t="s">
        <v>1501</v>
      </c>
      <c r="G68" s="84" t="b">
        <v>0</v>
      </c>
      <c r="H68" s="84" t="b">
        <v>0</v>
      </c>
      <c r="I68" s="84" t="b">
        <v>0</v>
      </c>
      <c r="J68" s="84" t="b">
        <v>0</v>
      </c>
      <c r="K68" s="84" t="b">
        <v>0</v>
      </c>
      <c r="L68" s="84" t="b">
        <v>0</v>
      </c>
    </row>
    <row r="69" spans="1:12" ht="15">
      <c r="A69" s="84" t="s">
        <v>1407</v>
      </c>
      <c r="B69" s="84" t="s">
        <v>1408</v>
      </c>
      <c r="C69" s="84">
        <v>3</v>
      </c>
      <c r="D69" s="123">
        <v>0.003235935095928021</v>
      </c>
      <c r="E69" s="123">
        <v>2.617000341120899</v>
      </c>
      <c r="F69" s="84" t="s">
        <v>1501</v>
      </c>
      <c r="G69" s="84" t="b">
        <v>0</v>
      </c>
      <c r="H69" s="84" t="b">
        <v>0</v>
      </c>
      <c r="I69" s="84" t="b">
        <v>0</v>
      </c>
      <c r="J69" s="84" t="b">
        <v>0</v>
      </c>
      <c r="K69" s="84" t="b">
        <v>0</v>
      </c>
      <c r="L69" s="84" t="b">
        <v>0</v>
      </c>
    </row>
    <row r="70" spans="1:12" ht="15">
      <c r="A70" s="84" t="s">
        <v>1408</v>
      </c>
      <c r="B70" s="84" t="s">
        <v>1356</v>
      </c>
      <c r="C70" s="84">
        <v>3</v>
      </c>
      <c r="D70" s="123">
        <v>0.003235935095928021</v>
      </c>
      <c r="E70" s="123">
        <v>2.1398790864012365</v>
      </c>
      <c r="F70" s="84" t="s">
        <v>1501</v>
      </c>
      <c r="G70" s="84" t="b">
        <v>0</v>
      </c>
      <c r="H70" s="84" t="b">
        <v>0</v>
      </c>
      <c r="I70" s="84" t="b">
        <v>0</v>
      </c>
      <c r="J70" s="84" t="b">
        <v>0</v>
      </c>
      <c r="K70" s="84" t="b">
        <v>0</v>
      </c>
      <c r="L70" s="84" t="b">
        <v>0</v>
      </c>
    </row>
    <row r="71" spans="1:12" ht="15">
      <c r="A71" s="84" t="s">
        <v>1356</v>
      </c>
      <c r="B71" s="84" t="s">
        <v>1409</v>
      </c>
      <c r="C71" s="84">
        <v>3</v>
      </c>
      <c r="D71" s="123">
        <v>0.003235935095928021</v>
      </c>
      <c r="E71" s="123">
        <v>2.1398790864012365</v>
      </c>
      <c r="F71" s="84" t="s">
        <v>1501</v>
      </c>
      <c r="G71" s="84" t="b">
        <v>0</v>
      </c>
      <c r="H71" s="84" t="b">
        <v>0</v>
      </c>
      <c r="I71" s="84" t="b">
        <v>0</v>
      </c>
      <c r="J71" s="84" t="b">
        <v>0</v>
      </c>
      <c r="K71" s="84" t="b">
        <v>0</v>
      </c>
      <c r="L71" s="84" t="b">
        <v>0</v>
      </c>
    </row>
    <row r="72" spans="1:12" ht="15">
      <c r="A72" s="84" t="s">
        <v>1409</v>
      </c>
      <c r="B72" s="84" t="s">
        <v>1377</v>
      </c>
      <c r="C72" s="84">
        <v>3</v>
      </c>
      <c r="D72" s="123">
        <v>0.003235935095928021</v>
      </c>
      <c r="E72" s="123">
        <v>2.492061604512599</v>
      </c>
      <c r="F72" s="84" t="s">
        <v>1501</v>
      </c>
      <c r="G72" s="84" t="b">
        <v>0</v>
      </c>
      <c r="H72" s="84" t="b">
        <v>0</v>
      </c>
      <c r="I72" s="84" t="b">
        <v>0</v>
      </c>
      <c r="J72" s="84" t="b">
        <v>0</v>
      </c>
      <c r="K72" s="84" t="b">
        <v>0</v>
      </c>
      <c r="L72" s="84" t="b">
        <v>0</v>
      </c>
    </row>
    <row r="73" spans="1:12" ht="15">
      <c r="A73" s="84" t="s">
        <v>1377</v>
      </c>
      <c r="B73" s="84" t="s">
        <v>1160</v>
      </c>
      <c r="C73" s="84">
        <v>3</v>
      </c>
      <c r="D73" s="123">
        <v>0.003235935095928021</v>
      </c>
      <c r="E73" s="123">
        <v>1.3563990025125259</v>
      </c>
      <c r="F73" s="84" t="s">
        <v>1501</v>
      </c>
      <c r="G73" s="84" t="b">
        <v>0</v>
      </c>
      <c r="H73" s="84" t="b">
        <v>0</v>
      </c>
      <c r="I73" s="84" t="b">
        <v>0</v>
      </c>
      <c r="J73" s="84" t="b">
        <v>0</v>
      </c>
      <c r="K73" s="84" t="b">
        <v>0</v>
      </c>
      <c r="L73" s="84" t="b">
        <v>0</v>
      </c>
    </row>
    <row r="74" spans="1:12" ht="15">
      <c r="A74" s="84" t="s">
        <v>1160</v>
      </c>
      <c r="B74" s="84" t="s">
        <v>1355</v>
      </c>
      <c r="C74" s="84">
        <v>3</v>
      </c>
      <c r="D74" s="123">
        <v>0.003235935095928021</v>
      </c>
      <c r="E74" s="123">
        <v>1.0149403497929366</v>
      </c>
      <c r="F74" s="84" t="s">
        <v>1501</v>
      </c>
      <c r="G74" s="84" t="b">
        <v>0</v>
      </c>
      <c r="H74" s="84" t="b">
        <v>0</v>
      </c>
      <c r="I74" s="84" t="b">
        <v>0</v>
      </c>
      <c r="J74" s="84" t="b">
        <v>0</v>
      </c>
      <c r="K74" s="84" t="b">
        <v>0</v>
      </c>
      <c r="L74" s="84" t="b">
        <v>0</v>
      </c>
    </row>
    <row r="75" spans="1:12" ht="15">
      <c r="A75" s="84" t="s">
        <v>1161</v>
      </c>
      <c r="B75" s="84" t="s">
        <v>1412</v>
      </c>
      <c r="C75" s="84">
        <v>3</v>
      </c>
      <c r="D75" s="123">
        <v>0.003235935095928021</v>
      </c>
      <c r="E75" s="123">
        <v>1.662757831681574</v>
      </c>
      <c r="F75" s="84" t="s">
        <v>1501</v>
      </c>
      <c r="G75" s="84" t="b">
        <v>0</v>
      </c>
      <c r="H75" s="84" t="b">
        <v>0</v>
      </c>
      <c r="I75" s="84" t="b">
        <v>0</v>
      </c>
      <c r="J75" s="84" t="b">
        <v>0</v>
      </c>
      <c r="K75" s="84" t="b">
        <v>0</v>
      </c>
      <c r="L75" s="84" t="b">
        <v>0</v>
      </c>
    </row>
    <row r="76" spans="1:12" ht="15">
      <c r="A76" s="84" t="s">
        <v>1412</v>
      </c>
      <c r="B76" s="84" t="s">
        <v>386</v>
      </c>
      <c r="C76" s="84">
        <v>3</v>
      </c>
      <c r="D76" s="123">
        <v>0.003235935095928021</v>
      </c>
      <c r="E76" s="123">
        <v>1.662757831681574</v>
      </c>
      <c r="F76" s="84" t="s">
        <v>1501</v>
      </c>
      <c r="G76" s="84" t="b">
        <v>0</v>
      </c>
      <c r="H76" s="84" t="b">
        <v>0</v>
      </c>
      <c r="I76" s="84" t="b">
        <v>0</v>
      </c>
      <c r="J76" s="84" t="b">
        <v>0</v>
      </c>
      <c r="K76" s="84" t="b">
        <v>0</v>
      </c>
      <c r="L76" s="84" t="b">
        <v>0</v>
      </c>
    </row>
    <row r="77" spans="1:12" ht="15">
      <c r="A77" s="84" t="s">
        <v>1184</v>
      </c>
      <c r="B77" s="84" t="s">
        <v>1185</v>
      </c>
      <c r="C77" s="84">
        <v>3</v>
      </c>
      <c r="D77" s="123">
        <v>0.003235935095928021</v>
      </c>
      <c r="E77" s="123">
        <v>2.066092872240318</v>
      </c>
      <c r="F77" s="84" t="s">
        <v>1501</v>
      </c>
      <c r="G77" s="84" t="b">
        <v>0</v>
      </c>
      <c r="H77" s="84" t="b">
        <v>0</v>
      </c>
      <c r="I77" s="84" t="b">
        <v>0</v>
      </c>
      <c r="J77" s="84" t="b">
        <v>0</v>
      </c>
      <c r="K77" s="84" t="b">
        <v>0</v>
      </c>
      <c r="L77" s="84" t="b">
        <v>0</v>
      </c>
    </row>
    <row r="78" spans="1:12" ht="15">
      <c r="A78" s="84" t="s">
        <v>1135</v>
      </c>
      <c r="B78" s="84" t="s">
        <v>1136</v>
      </c>
      <c r="C78" s="84">
        <v>3</v>
      </c>
      <c r="D78" s="123">
        <v>0.0036355370453735906</v>
      </c>
      <c r="E78" s="123">
        <v>2.367122867904299</v>
      </c>
      <c r="F78" s="84" t="s">
        <v>1501</v>
      </c>
      <c r="G78" s="84" t="b">
        <v>0</v>
      </c>
      <c r="H78" s="84" t="b">
        <v>0</v>
      </c>
      <c r="I78" s="84" t="b">
        <v>0</v>
      </c>
      <c r="J78" s="84" t="b">
        <v>0</v>
      </c>
      <c r="K78" s="84" t="b">
        <v>0</v>
      </c>
      <c r="L78" s="84" t="b">
        <v>0</v>
      </c>
    </row>
    <row r="79" spans="1:12" ht="15">
      <c r="A79" s="84" t="s">
        <v>398</v>
      </c>
      <c r="B79" s="84" t="s">
        <v>1180</v>
      </c>
      <c r="C79" s="84">
        <v>3</v>
      </c>
      <c r="D79" s="123">
        <v>0.003235935095928021</v>
      </c>
      <c r="E79" s="123">
        <v>2.617000341120899</v>
      </c>
      <c r="F79" s="84" t="s">
        <v>1501</v>
      </c>
      <c r="G79" s="84" t="b">
        <v>0</v>
      </c>
      <c r="H79" s="84" t="b">
        <v>0</v>
      </c>
      <c r="I79" s="84" t="b">
        <v>0</v>
      </c>
      <c r="J79" s="84" t="b">
        <v>0</v>
      </c>
      <c r="K79" s="84" t="b">
        <v>0</v>
      </c>
      <c r="L79" s="84" t="b">
        <v>0</v>
      </c>
    </row>
    <row r="80" spans="1:12" ht="15">
      <c r="A80" s="84" t="s">
        <v>213</v>
      </c>
      <c r="B80" s="84" t="s">
        <v>383</v>
      </c>
      <c r="C80" s="84">
        <v>3</v>
      </c>
      <c r="D80" s="123">
        <v>0.003235935095928021</v>
      </c>
      <c r="E80" s="123">
        <v>1.5542095112614434</v>
      </c>
      <c r="F80" s="84" t="s">
        <v>1501</v>
      </c>
      <c r="G80" s="84" t="b">
        <v>0</v>
      </c>
      <c r="H80" s="84" t="b">
        <v>0</v>
      </c>
      <c r="I80" s="84" t="b">
        <v>0</v>
      </c>
      <c r="J80" s="84" t="b">
        <v>0</v>
      </c>
      <c r="K80" s="84" t="b">
        <v>0</v>
      </c>
      <c r="L80" s="84" t="b">
        <v>0</v>
      </c>
    </row>
    <row r="81" spans="1:12" ht="15">
      <c r="A81" s="84" t="s">
        <v>1174</v>
      </c>
      <c r="B81" s="84" t="s">
        <v>1423</v>
      </c>
      <c r="C81" s="84">
        <v>3</v>
      </c>
      <c r="D81" s="123">
        <v>0.003235935095928021</v>
      </c>
      <c r="E81" s="123">
        <v>2.0941215958405612</v>
      </c>
      <c r="F81" s="84" t="s">
        <v>1501</v>
      </c>
      <c r="G81" s="84" t="b">
        <v>0</v>
      </c>
      <c r="H81" s="84" t="b">
        <v>0</v>
      </c>
      <c r="I81" s="84" t="b">
        <v>0</v>
      </c>
      <c r="J81" s="84" t="b">
        <v>0</v>
      </c>
      <c r="K81" s="84" t="b">
        <v>0</v>
      </c>
      <c r="L81" s="84" t="b">
        <v>0</v>
      </c>
    </row>
    <row r="82" spans="1:12" ht="15">
      <c r="A82" s="84" t="s">
        <v>1160</v>
      </c>
      <c r="B82" s="84" t="s">
        <v>1361</v>
      </c>
      <c r="C82" s="84">
        <v>3</v>
      </c>
      <c r="D82" s="123">
        <v>0.003235935095928021</v>
      </c>
      <c r="E82" s="123">
        <v>1.2702128548962426</v>
      </c>
      <c r="F82" s="84" t="s">
        <v>1501</v>
      </c>
      <c r="G82" s="84" t="b">
        <v>0</v>
      </c>
      <c r="H82" s="84" t="b">
        <v>0</v>
      </c>
      <c r="I82" s="84" t="b">
        <v>0</v>
      </c>
      <c r="J82" s="84" t="b">
        <v>0</v>
      </c>
      <c r="K82" s="84" t="b">
        <v>0</v>
      </c>
      <c r="L82" s="84" t="b">
        <v>0</v>
      </c>
    </row>
    <row r="83" spans="1:12" ht="15">
      <c r="A83" s="84" t="s">
        <v>1358</v>
      </c>
      <c r="B83" s="84" t="s">
        <v>394</v>
      </c>
      <c r="C83" s="84">
        <v>3</v>
      </c>
      <c r="D83" s="123">
        <v>0.003235935095928021</v>
      </c>
      <c r="E83" s="123">
        <v>2.2490235558263048</v>
      </c>
      <c r="F83" s="84" t="s">
        <v>1501</v>
      </c>
      <c r="G83" s="84" t="b">
        <v>0</v>
      </c>
      <c r="H83" s="84" t="b">
        <v>0</v>
      </c>
      <c r="I83" s="84" t="b">
        <v>0</v>
      </c>
      <c r="J83" s="84" t="b">
        <v>0</v>
      </c>
      <c r="K83" s="84" t="b">
        <v>0</v>
      </c>
      <c r="L83" s="84" t="b">
        <v>0</v>
      </c>
    </row>
    <row r="84" spans="1:12" ht="15">
      <c r="A84" s="84" t="s">
        <v>1160</v>
      </c>
      <c r="B84" s="84" t="s">
        <v>1428</v>
      </c>
      <c r="C84" s="84">
        <v>3</v>
      </c>
      <c r="D84" s="123">
        <v>0.003235935095928021</v>
      </c>
      <c r="E84" s="123">
        <v>1.492061604512599</v>
      </c>
      <c r="F84" s="84" t="s">
        <v>1501</v>
      </c>
      <c r="G84" s="84" t="b">
        <v>0</v>
      </c>
      <c r="H84" s="84" t="b">
        <v>0</v>
      </c>
      <c r="I84" s="84" t="b">
        <v>0</v>
      </c>
      <c r="J84" s="84" t="b">
        <v>0</v>
      </c>
      <c r="K84" s="84" t="b">
        <v>0</v>
      </c>
      <c r="L84" s="84" t="b">
        <v>0</v>
      </c>
    </row>
    <row r="85" spans="1:12" ht="15">
      <c r="A85" s="84" t="s">
        <v>1429</v>
      </c>
      <c r="B85" s="84" t="s">
        <v>1430</v>
      </c>
      <c r="C85" s="84">
        <v>3</v>
      </c>
      <c r="D85" s="123">
        <v>0.003235935095928021</v>
      </c>
      <c r="E85" s="123">
        <v>2.617000341120899</v>
      </c>
      <c r="F85" s="84" t="s">
        <v>1501</v>
      </c>
      <c r="G85" s="84" t="b">
        <v>0</v>
      </c>
      <c r="H85" s="84" t="b">
        <v>0</v>
      </c>
      <c r="I85" s="84" t="b">
        <v>0</v>
      </c>
      <c r="J85" s="84" t="b">
        <v>0</v>
      </c>
      <c r="K85" s="84" t="b">
        <v>0</v>
      </c>
      <c r="L85" s="84" t="b">
        <v>0</v>
      </c>
    </row>
    <row r="86" spans="1:12" ht="15">
      <c r="A86" s="84" t="s">
        <v>1430</v>
      </c>
      <c r="B86" s="84" t="s">
        <v>1400</v>
      </c>
      <c r="C86" s="84">
        <v>3</v>
      </c>
      <c r="D86" s="123">
        <v>0.003235935095928021</v>
      </c>
      <c r="E86" s="123">
        <v>2.492061604512599</v>
      </c>
      <c r="F86" s="84" t="s">
        <v>1501</v>
      </c>
      <c r="G86" s="84" t="b">
        <v>0</v>
      </c>
      <c r="H86" s="84" t="b">
        <v>0</v>
      </c>
      <c r="I86" s="84" t="b">
        <v>0</v>
      </c>
      <c r="J86" s="84" t="b">
        <v>0</v>
      </c>
      <c r="K86" s="84" t="b">
        <v>0</v>
      </c>
      <c r="L86" s="84" t="b">
        <v>0</v>
      </c>
    </row>
    <row r="87" spans="1:12" ht="15">
      <c r="A87" s="84" t="s">
        <v>229</v>
      </c>
      <c r="B87" s="84" t="s">
        <v>220</v>
      </c>
      <c r="C87" s="84">
        <v>2</v>
      </c>
      <c r="D87" s="123">
        <v>0.0024236913635823937</v>
      </c>
      <c r="E87" s="123">
        <v>1.4606531402609748</v>
      </c>
      <c r="F87" s="84" t="s">
        <v>1501</v>
      </c>
      <c r="G87" s="84" t="b">
        <v>0</v>
      </c>
      <c r="H87" s="84" t="b">
        <v>0</v>
      </c>
      <c r="I87" s="84" t="b">
        <v>0</v>
      </c>
      <c r="J87" s="84" t="b">
        <v>0</v>
      </c>
      <c r="K87" s="84" t="b">
        <v>0</v>
      </c>
      <c r="L87" s="84" t="b">
        <v>0</v>
      </c>
    </row>
    <row r="88" spans="1:12" ht="15">
      <c r="A88" s="84" t="s">
        <v>220</v>
      </c>
      <c r="B88" s="84" t="s">
        <v>1160</v>
      </c>
      <c r="C88" s="84">
        <v>2</v>
      </c>
      <c r="D88" s="123">
        <v>0.0024236913635823937</v>
      </c>
      <c r="E88" s="123">
        <v>0.1488992792052205</v>
      </c>
      <c r="F88" s="84" t="s">
        <v>1501</v>
      </c>
      <c r="G88" s="84" t="b">
        <v>0</v>
      </c>
      <c r="H88" s="84" t="b">
        <v>0</v>
      </c>
      <c r="I88" s="84" t="b">
        <v>0</v>
      </c>
      <c r="J88" s="84" t="b">
        <v>0</v>
      </c>
      <c r="K88" s="84" t="b">
        <v>0</v>
      </c>
      <c r="L88" s="84" t="b">
        <v>0</v>
      </c>
    </row>
    <row r="89" spans="1:12" ht="15">
      <c r="A89" s="84" t="s">
        <v>213</v>
      </c>
      <c r="B89" s="84" t="s">
        <v>220</v>
      </c>
      <c r="C89" s="84">
        <v>2</v>
      </c>
      <c r="D89" s="123">
        <v>0.0024236913635823937</v>
      </c>
      <c r="E89" s="123">
        <v>0.6477397836181193</v>
      </c>
      <c r="F89" s="84" t="s">
        <v>1501</v>
      </c>
      <c r="G89" s="84" t="b">
        <v>0</v>
      </c>
      <c r="H89" s="84" t="b">
        <v>0</v>
      </c>
      <c r="I89" s="84" t="b">
        <v>0</v>
      </c>
      <c r="J89" s="84" t="b">
        <v>0</v>
      </c>
      <c r="K89" s="84" t="b">
        <v>0</v>
      </c>
      <c r="L89" s="84" t="b">
        <v>0</v>
      </c>
    </row>
    <row r="90" spans="1:12" ht="15">
      <c r="A90" s="84" t="s">
        <v>220</v>
      </c>
      <c r="B90" s="84" t="s">
        <v>1434</v>
      </c>
      <c r="C90" s="84">
        <v>2</v>
      </c>
      <c r="D90" s="123">
        <v>0.0024236913635823937</v>
      </c>
      <c r="E90" s="123">
        <v>1.4606531402609748</v>
      </c>
      <c r="F90" s="84" t="s">
        <v>1501</v>
      </c>
      <c r="G90" s="84" t="b">
        <v>0</v>
      </c>
      <c r="H90" s="84" t="b">
        <v>0</v>
      </c>
      <c r="I90" s="84" t="b">
        <v>0</v>
      </c>
      <c r="J90" s="84" t="b">
        <v>0</v>
      </c>
      <c r="K90" s="84" t="b">
        <v>0</v>
      </c>
      <c r="L90" s="84" t="b">
        <v>0</v>
      </c>
    </row>
    <row r="91" spans="1:12" ht="15">
      <c r="A91" s="84" t="s">
        <v>1434</v>
      </c>
      <c r="B91" s="84" t="s">
        <v>1435</v>
      </c>
      <c r="C91" s="84">
        <v>2</v>
      </c>
      <c r="D91" s="123">
        <v>0.0024236913635823937</v>
      </c>
      <c r="E91" s="123">
        <v>2.79309160017658</v>
      </c>
      <c r="F91" s="84" t="s">
        <v>1501</v>
      </c>
      <c r="G91" s="84" t="b">
        <v>0</v>
      </c>
      <c r="H91" s="84" t="b">
        <v>0</v>
      </c>
      <c r="I91" s="84" t="b">
        <v>0</v>
      </c>
      <c r="J91" s="84" t="b">
        <v>0</v>
      </c>
      <c r="K91" s="84" t="b">
        <v>0</v>
      </c>
      <c r="L91" s="84" t="b">
        <v>0</v>
      </c>
    </row>
    <row r="92" spans="1:12" ht="15">
      <c r="A92" s="84" t="s">
        <v>1435</v>
      </c>
      <c r="B92" s="84" t="s">
        <v>1436</v>
      </c>
      <c r="C92" s="84">
        <v>2</v>
      </c>
      <c r="D92" s="123">
        <v>0.0024236913635823937</v>
      </c>
      <c r="E92" s="123">
        <v>2.79309160017658</v>
      </c>
      <c r="F92" s="84" t="s">
        <v>1501</v>
      </c>
      <c r="G92" s="84" t="b">
        <v>0</v>
      </c>
      <c r="H92" s="84" t="b">
        <v>0</v>
      </c>
      <c r="I92" s="84" t="b">
        <v>0</v>
      </c>
      <c r="J92" s="84" t="b">
        <v>0</v>
      </c>
      <c r="K92" s="84" t="b">
        <v>0</v>
      </c>
      <c r="L92" s="84" t="b">
        <v>0</v>
      </c>
    </row>
    <row r="93" spans="1:12" ht="15">
      <c r="A93" s="84" t="s">
        <v>1436</v>
      </c>
      <c r="B93" s="84" t="s">
        <v>1375</v>
      </c>
      <c r="C93" s="84">
        <v>2</v>
      </c>
      <c r="D93" s="123">
        <v>0.0024236913635823937</v>
      </c>
      <c r="E93" s="123">
        <v>2.492061604512599</v>
      </c>
      <c r="F93" s="84" t="s">
        <v>1501</v>
      </c>
      <c r="G93" s="84" t="b">
        <v>0</v>
      </c>
      <c r="H93" s="84" t="b">
        <v>0</v>
      </c>
      <c r="I93" s="84" t="b">
        <v>0</v>
      </c>
      <c r="J93" s="84" t="b">
        <v>0</v>
      </c>
      <c r="K93" s="84" t="b">
        <v>0</v>
      </c>
      <c r="L93" s="84" t="b">
        <v>0</v>
      </c>
    </row>
    <row r="94" spans="1:12" ht="15">
      <c r="A94" s="84" t="s">
        <v>1375</v>
      </c>
      <c r="B94" s="84" t="s">
        <v>1358</v>
      </c>
      <c r="C94" s="84">
        <v>2</v>
      </c>
      <c r="D94" s="123">
        <v>0.0024236913635823937</v>
      </c>
      <c r="E94" s="123">
        <v>2.0149403497929366</v>
      </c>
      <c r="F94" s="84" t="s">
        <v>1501</v>
      </c>
      <c r="G94" s="84" t="b">
        <v>0</v>
      </c>
      <c r="H94" s="84" t="b">
        <v>0</v>
      </c>
      <c r="I94" s="84" t="b">
        <v>0</v>
      </c>
      <c r="J94" s="84" t="b">
        <v>0</v>
      </c>
      <c r="K94" s="84" t="b">
        <v>0</v>
      </c>
      <c r="L94" s="84" t="b">
        <v>0</v>
      </c>
    </row>
    <row r="95" spans="1:12" ht="15">
      <c r="A95" s="84" t="s">
        <v>1358</v>
      </c>
      <c r="B95" s="84" t="s">
        <v>1375</v>
      </c>
      <c r="C95" s="84">
        <v>2</v>
      </c>
      <c r="D95" s="123">
        <v>0.0024236913635823937</v>
      </c>
      <c r="E95" s="123">
        <v>1.9479935601623235</v>
      </c>
      <c r="F95" s="84" t="s">
        <v>1501</v>
      </c>
      <c r="G95" s="84" t="b">
        <v>0</v>
      </c>
      <c r="H95" s="84" t="b">
        <v>0</v>
      </c>
      <c r="I95" s="84" t="b">
        <v>0</v>
      </c>
      <c r="J95" s="84" t="b">
        <v>0</v>
      </c>
      <c r="K95" s="84" t="b">
        <v>0</v>
      </c>
      <c r="L95" s="84" t="b">
        <v>0</v>
      </c>
    </row>
    <row r="96" spans="1:12" ht="15">
      <c r="A96" s="84" t="s">
        <v>1375</v>
      </c>
      <c r="B96" s="84" t="s">
        <v>1163</v>
      </c>
      <c r="C96" s="84">
        <v>2</v>
      </c>
      <c r="D96" s="123">
        <v>0.0024236913635823937</v>
      </c>
      <c r="E96" s="123">
        <v>1.470872305442661</v>
      </c>
      <c r="F96" s="84" t="s">
        <v>1501</v>
      </c>
      <c r="G96" s="84" t="b">
        <v>0</v>
      </c>
      <c r="H96" s="84" t="b">
        <v>0</v>
      </c>
      <c r="I96" s="84" t="b">
        <v>0</v>
      </c>
      <c r="J96" s="84" t="b">
        <v>0</v>
      </c>
      <c r="K96" s="84" t="b">
        <v>0</v>
      </c>
      <c r="L96" s="84" t="b">
        <v>0</v>
      </c>
    </row>
    <row r="97" spans="1:12" ht="15">
      <c r="A97" s="84" t="s">
        <v>1163</v>
      </c>
      <c r="B97" s="84" t="s">
        <v>1437</v>
      </c>
      <c r="C97" s="84">
        <v>2</v>
      </c>
      <c r="D97" s="123">
        <v>0.0024236913635823937</v>
      </c>
      <c r="E97" s="123">
        <v>1.751698915018355</v>
      </c>
      <c r="F97" s="84" t="s">
        <v>1501</v>
      </c>
      <c r="G97" s="84" t="b">
        <v>0</v>
      </c>
      <c r="H97" s="84" t="b">
        <v>0</v>
      </c>
      <c r="I97" s="84" t="b">
        <v>0</v>
      </c>
      <c r="J97" s="84" t="b">
        <v>0</v>
      </c>
      <c r="K97" s="84" t="b">
        <v>0</v>
      </c>
      <c r="L97" s="84" t="b">
        <v>0</v>
      </c>
    </row>
    <row r="98" spans="1:12" ht="15">
      <c r="A98" s="84" t="s">
        <v>1437</v>
      </c>
      <c r="B98" s="84" t="s">
        <v>1438</v>
      </c>
      <c r="C98" s="84">
        <v>2</v>
      </c>
      <c r="D98" s="123">
        <v>0.0024236913635823937</v>
      </c>
      <c r="E98" s="123">
        <v>2.79309160017658</v>
      </c>
      <c r="F98" s="84" t="s">
        <v>1501</v>
      </c>
      <c r="G98" s="84" t="b">
        <v>0</v>
      </c>
      <c r="H98" s="84" t="b">
        <v>0</v>
      </c>
      <c r="I98" s="84" t="b">
        <v>0</v>
      </c>
      <c r="J98" s="84" t="b">
        <v>0</v>
      </c>
      <c r="K98" s="84" t="b">
        <v>0</v>
      </c>
      <c r="L98" s="84" t="b">
        <v>0</v>
      </c>
    </row>
    <row r="99" spans="1:12" ht="15">
      <c r="A99" s="84" t="s">
        <v>213</v>
      </c>
      <c r="B99" s="84" t="s">
        <v>1403</v>
      </c>
      <c r="C99" s="84">
        <v>2</v>
      </c>
      <c r="D99" s="123">
        <v>0.0024236913635823937</v>
      </c>
      <c r="E99" s="123">
        <v>1.9801782435337245</v>
      </c>
      <c r="F99" s="84" t="s">
        <v>1501</v>
      </c>
      <c r="G99" s="84" t="b">
        <v>0</v>
      </c>
      <c r="H99" s="84" t="b">
        <v>0</v>
      </c>
      <c r="I99" s="84" t="b">
        <v>0</v>
      </c>
      <c r="J99" s="84" t="b">
        <v>0</v>
      </c>
      <c r="K99" s="84" t="b">
        <v>0</v>
      </c>
      <c r="L99" s="84" t="b">
        <v>0</v>
      </c>
    </row>
    <row r="100" spans="1:12" ht="15">
      <c r="A100" s="84" t="s">
        <v>1355</v>
      </c>
      <c r="B100" s="84" t="s">
        <v>1439</v>
      </c>
      <c r="C100" s="84">
        <v>2</v>
      </c>
      <c r="D100" s="123">
        <v>0.0024236913635823937</v>
      </c>
      <c r="E100" s="123">
        <v>2.191031608848618</v>
      </c>
      <c r="F100" s="84" t="s">
        <v>1501</v>
      </c>
      <c r="G100" s="84" t="b">
        <v>0</v>
      </c>
      <c r="H100" s="84" t="b">
        <v>0</v>
      </c>
      <c r="I100" s="84" t="b">
        <v>0</v>
      </c>
      <c r="J100" s="84" t="b">
        <v>0</v>
      </c>
      <c r="K100" s="84" t="b">
        <v>0</v>
      </c>
      <c r="L100" s="84" t="b">
        <v>0</v>
      </c>
    </row>
    <row r="101" spans="1:12" ht="15">
      <c r="A101" s="84" t="s">
        <v>220</v>
      </c>
      <c r="B101" s="84" t="s">
        <v>223</v>
      </c>
      <c r="C101" s="84">
        <v>2</v>
      </c>
      <c r="D101" s="123">
        <v>0.0024236913635823937</v>
      </c>
      <c r="E101" s="123">
        <v>0.7616831359249561</v>
      </c>
      <c r="F101" s="84" t="s">
        <v>1501</v>
      </c>
      <c r="G101" s="84" t="b">
        <v>0</v>
      </c>
      <c r="H101" s="84" t="b">
        <v>0</v>
      </c>
      <c r="I101" s="84" t="b">
        <v>0</v>
      </c>
      <c r="J101" s="84" t="b">
        <v>0</v>
      </c>
      <c r="K101" s="84" t="b">
        <v>0</v>
      </c>
      <c r="L101" s="84" t="b">
        <v>0</v>
      </c>
    </row>
    <row r="102" spans="1:12" ht="15">
      <c r="A102" s="84" t="s">
        <v>223</v>
      </c>
      <c r="B102" s="84" t="s">
        <v>1410</v>
      </c>
      <c r="C102" s="84">
        <v>2</v>
      </c>
      <c r="D102" s="123">
        <v>0.0024236913635823937</v>
      </c>
      <c r="E102" s="123">
        <v>1.8766376516266552</v>
      </c>
      <c r="F102" s="84" t="s">
        <v>1501</v>
      </c>
      <c r="G102" s="84" t="b">
        <v>0</v>
      </c>
      <c r="H102" s="84" t="b">
        <v>0</v>
      </c>
      <c r="I102" s="84" t="b">
        <v>0</v>
      </c>
      <c r="J102" s="84" t="b">
        <v>0</v>
      </c>
      <c r="K102" s="84" t="b">
        <v>0</v>
      </c>
      <c r="L102" s="84" t="b">
        <v>0</v>
      </c>
    </row>
    <row r="103" spans="1:12" ht="15">
      <c r="A103" s="84" t="s">
        <v>1381</v>
      </c>
      <c r="B103" s="84" t="s">
        <v>1411</v>
      </c>
      <c r="C103" s="84">
        <v>2</v>
      </c>
      <c r="D103" s="123">
        <v>0.0024236913635823937</v>
      </c>
      <c r="E103" s="123">
        <v>2.315970345456918</v>
      </c>
      <c r="F103" s="84" t="s">
        <v>1501</v>
      </c>
      <c r="G103" s="84" t="b">
        <v>0</v>
      </c>
      <c r="H103" s="84" t="b">
        <v>0</v>
      </c>
      <c r="I103" s="84" t="b">
        <v>0</v>
      </c>
      <c r="J103" s="84" t="b">
        <v>0</v>
      </c>
      <c r="K103" s="84" t="b">
        <v>0</v>
      </c>
      <c r="L103" s="84" t="b">
        <v>0</v>
      </c>
    </row>
    <row r="104" spans="1:12" ht="15">
      <c r="A104" s="84" t="s">
        <v>1445</v>
      </c>
      <c r="B104" s="84" t="s">
        <v>1160</v>
      </c>
      <c r="C104" s="84">
        <v>2</v>
      </c>
      <c r="D104" s="123">
        <v>0.0024236913635823937</v>
      </c>
      <c r="E104" s="123">
        <v>1.4813377391208258</v>
      </c>
      <c r="F104" s="84" t="s">
        <v>1501</v>
      </c>
      <c r="G104" s="84" t="b">
        <v>0</v>
      </c>
      <c r="H104" s="84" t="b">
        <v>0</v>
      </c>
      <c r="I104" s="84" t="b">
        <v>0</v>
      </c>
      <c r="J104" s="84" t="b">
        <v>0</v>
      </c>
      <c r="K104" s="84" t="b">
        <v>0</v>
      </c>
      <c r="L104" s="84" t="b">
        <v>0</v>
      </c>
    </row>
    <row r="105" spans="1:12" ht="15">
      <c r="A105" s="84" t="s">
        <v>1160</v>
      </c>
      <c r="B105" s="84" t="s">
        <v>1369</v>
      </c>
      <c r="C105" s="84">
        <v>2</v>
      </c>
      <c r="D105" s="123">
        <v>0.0024236913635823937</v>
      </c>
      <c r="E105" s="123">
        <v>1.0941215958405615</v>
      </c>
      <c r="F105" s="84" t="s">
        <v>1501</v>
      </c>
      <c r="G105" s="84" t="b">
        <v>0</v>
      </c>
      <c r="H105" s="84" t="b">
        <v>0</v>
      </c>
      <c r="I105" s="84" t="b">
        <v>0</v>
      </c>
      <c r="J105" s="84" t="b">
        <v>0</v>
      </c>
      <c r="K105" s="84" t="b">
        <v>0</v>
      </c>
      <c r="L105" s="84" t="b">
        <v>0</v>
      </c>
    </row>
    <row r="106" spans="1:12" ht="15">
      <c r="A106" s="84" t="s">
        <v>1369</v>
      </c>
      <c r="B106" s="84" t="s">
        <v>1415</v>
      </c>
      <c r="C106" s="84">
        <v>2</v>
      </c>
      <c r="D106" s="123">
        <v>0.0024236913635823937</v>
      </c>
      <c r="E106" s="123">
        <v>2.2190603324488616</v>
      </c>
      <c r="F106" s="84" t="s">
        <v>1501</v>
      </c>
      <c r="G106" s="84" t="b">
        <v>0</v>
      </c>
      <c r="H106" s="84" t="b">
        <v>0</v>
      </c>
      <c r="I106" s="84" t="b">
        <v>0</v>
      </c>
      <c r="J106" s="84" t="b">
        <v>0</v>
      </c>
      <c r="K106" s="84" t="b">
        <v>0</v>
      </c>
      <c r="L106" s="84" t="b">
        <v>0</v>
      </c>
    </row>
    <row r="107" spans="1:12" ht="15">
      <c r="A107" s="84" t="s">
        <v>1415</v>
      </c>
      <c r="B107" s="84" t="s">
        <v>221</v>
      </c>
      <c r="C107" s="84">
        <v>2</v>
      </c>
      <c r="D107" s="123">
        <v>0.0024236913635823937</v>
      </c>
      <c r="E107" s="123">
        <v>2.617000341120899</v>
      </c>
      <c r="F107" s="84" t="s">
        <v>1501</v>
      </c>
      <c r="G107" s="84" t="b">
        <v>0</v>
      </c>
      <c r="H107" s="84" t="b">
        <v>0</v>
      </c>
      <c r="I107" s="84" t="b">
        <v>0</v>
      </c>
      <c r="J107" s="84" t="b">
        <v>0</v>
      </c>
      <c r="K107" s="84" t="b">
        <v>0</v>
      </c>
      <c r="L107" s="84" t="b">
        <v>0</v>
      </c>
    </row>
    <row r="108" spans="1:12" ht="15">
      <c r="A108" s="84" t="s">
        <v>221</v>
      </c>
      <c r="B108" s="84" t="s">
        <v>1446</v>
      </c>
      <c r="C108" s="84">
        <v>2</v>
      </c>
      <c r="D108" s="123">
        <v>0.0024236913635823937</v>
      </c>
      <c r="E108" s="123">
        <v>2.79309160017658</v>
      </c>
      <c r="F108" s="84" t="s">
        <v>1501</v>
      </c>
      <c r="G108" s="84" t="b">
        <v>0</v>
      </c>
      <c r="H108" s="84" t="b">
        <v>0</v>
      </c>
      <c r="I108" s="84" t="b">
        <v>0</v>
      </c>
      <c r="J108" s="84" t="b">
        <v>0</v>
      </c>
      <c r="K108" s="84" t="b">
        <v>0</v>
      </c>
      <c r="L108" s="84" t="b">
        <v>0</v>
      </c>
    </row>
    <row r="109" spans="1:12" ht="15">
      <c r="A109" s="84" t="s">
        <v>1446</v>
      </c>
      <c r="B109" s="84" t="s">
        <v>1164</v>
      </c>
      <c r="C109" s="84">
        <v>2</v>
      </c>
      <c r="D109" s="123">
        <v>0.0024236913635823937</v>
      </c>
      <c r="E109" s="123">
        <v>1.7323937598229686</v>
      </c>
      <c r="F109" s="84" t="s">
        <v>1501</v>
      </c>
      <c r="G109" s="84" t="b">
        <v>0</v>
      </c>
      <c r="H109" s="84" t="b">
        <v>0</v>
      </c>
      <c r="I109" s="84" t="b">
        <v>0</v>
      </c>
      <c r="J109" s="84" t="b">
        <v>0</v>
      </c>
      <c r="K109" s="84" t="b">
        <v>0</v>
      </c>
      <c r="L109" s="84" t="b">
        <v>0</v>
      </c>
    </row>
    <row r="110" spans="1:12" ht="15">
      <c r="A110" s="84" t="s">
        <v>1164</v>
      </c>
      <c r="B110" s="84" t="s">
        <v>1447</v>
      </c>
      <c r="C110" s="84">
        <v>2</v>
      </c>
      <c r="D110" s="123">
        <v>0.0024236913635823937</v>
      </c>
      <c r="E110" s="123">
        <v>1.7323937598229686</v>
      </c>
      <c r="F110" s="84" t="s">
        <v>1501</v>
      </c>
      <c r="G110" s="84" t="b">
        <v>0</v>
      </c>
      <c r="H110" s="84" t="b">
        <v>0</v>
      </c>
      <c r="I110" s="84" t="b">
        <v>0</v>
      </c>
      <c r="J110" s="84" t="b">
        <v>0</v>
      </c>
      <c r="K110" s="84" t="b">
        <v>0</v>
      </c>
      <c r="L110" s="84" t="b">
        <v>0</v>
      </c>
    </row>
    <row r="111" spans="1:12" ht="15">
      <c r="A111" s="84" t="s">
        <v>1447</v>
      </c>
      <c r="B111" s="84" t="s">
        <v>1448</v>
      </c>
      <c r="C111" s="84">
        <v>2</v>
      </c>
      <c r="D111" s="123">
        <v>0.0024236913635823937</v>
      </c>
      <c r="E111" s="123">
        <v>2.79309160017658</v>
      </c>
      <c r="F111" s="84" t="s">
        <v>1501</v>
      </c>
      <c r="G111" s="84" t="b">
        <v>0</v>
      </c>
      <c r="H111" s="84" t="b">
        <v>0</v>
      </c>
      <c r="I111" s="84" t="b">
        <v>0</v>
      </c>
      <c r="J111" s="84" t="b">
        <v>0</v>
      </c>
      <c r="K111" s="84" t="b">
        <v>0</v>
      </c>
      <c r="L111" s="84" t="b">
        <v>0</v>
      </c>
    </row>
    <row r="112" spans="1:12" ht="15">
      <c r="A112" s="84" t="s">
        <v>1448</v>
      </c>
      <c r="B112" s="84" t="s">
        <v>1164</v>
      </c>
      <c r="C112" s="84">
        <v>2</v>
      </c>
      <c r="D112" s="123">
        <v>0.0024236913635823937</v>
      </c>
      <c r="E112" s="123">
        <v>1.7323937598229686</v>
      </c>
      <c r="F112" s="84" t="s">
        <v>1501</v>
      </c>
      <c r="G112" s="84" t="b">
        <v>0</v>
      </c>
      <c r="H112" s="84" t="b">
        <v>0</v>
      </c>
      <c r="I112" s="84" t="b">
        <v>0</v>
      </c>
      <c r="J112" s="84" t="b">
        <v>0</v>
      </c>
      <c r="K112" s="84" t="b">
        <v>0</v>
      </c>
      <c r="L112" s="84" t="b">
        <v>0</v>
      </c>
    </row>
    <row r="113" spans="1:12" ht="15">
      <c r="A113" s="84" t="s">
        <v>1164</v>
      </c>
      <c r="B113" s="84" t="s">
        <v>1449</v>
      </c>
      <c r="C113" s="84">
        <v>2</v>
      </c>
      <c r="D113" s="123">
        <v>0.0024236913635823937</v>
      </c>
      <c r="E113" s="123">
        <v>1.7323937598229686</v>
      </c>
      <c r="F113" s="84" t="s">
        <v>1501</v>
      </c>
      <c r="G113" s="84" t="b">
        <v>0</v>
      </c>
      <c r="H113" s="84" t="b">
        <v>0</v>
      </c>
      <c r="I113" s="84" t="b">
        <v>0</v>
      </c>
      <c r="J113" s="84" t="b">
        <v>0</v>
      </c>
      <c r="K113" s="84" t="b">
        <v>0</v>
      </c>
      <c r="L113" s="84" t="b">
        <v>0</v>
      </c>
    </row>
    <row r="114" spans="1:12" ht="15">
      <c r="A114" s="84" t="s">
        <v>1449</v>
      </c>
      <c r="B114" s="84" t="s">
        <v>1450</v>
      </c>
      <c r="C114" s="84">
        <v>2</v>
      </c>
      <c r="D114" s="123">
        <v>0.0024236913635823937</v>
      </c>
      <c r="E114" s="123">
        <v>2.79309160017658</v>
      </c>
      <c r="F114" s="84" t="s">
        <v>1501</v>
      </c>
      <c r="G114" s="84" t="b">
        <v>0</v>
      </c>
      <c r="H114" s="84" t="b">
        <v>0</v>
      </c>
      <c r="I114" s="84" t="b">
        <v>0</v>
      </c>
      <c r="J114" s="84" t="b">
        <v>0</v>
      </c>
      <c r="K114" s="84" t="b">
        <v>0</v>
      </c>
      <c r="L114" s="84" t="b">
        <v>0</v>
      </c>
    </row>
    <row r="115" spans="1:12" ht="15">
      <c r="A115" s="84" t="s">
        <v>1450</v>
      </c>
      <c r="B115" s="84" t="s">
        <v>1451</v>
      </c>
      <c r="C115" s="84">
        <v>2</v>
      </c>
      <c r="D115" s="123">
        <v>0.0024236913635823937</v>
      </c>
      <c r="E115" s="123">
        <v>2.79309160017658</v>
      </c>
      <c r="F115" s="84" t="s">
        <v>1501</v>
      </c>
      <c r="G115" s="84" t="b">
        <v>0</v>
      </c>
      <c r="H115" s="84" t="b">
        <v>0</v>
      </c>
      <c r="I115" s="84" t="b">
        <v>0</v>
      </c>
      <c r="J115" s="84" t="b">
        <v>0</v>
      </c>
      <c r="K115" s="84" t="b">
        <v>0</v>
      </c>
      <c r="L115" s="84" t="b">
        <v>0</v>
      </c>
    </row>
    <row r="116" spans="1:12" ht="15">
      <c r="A116" s="84" t="s">
        <v>1451</v>
      </c>
      <c r="B116" s="84" t="s">
        <v>1452</v>
      </c>
      <c r="C116" s="84">
        <v>2</v>
      </c>
      <c r="D116" s="123">
        <v>0.0024236913635823937</v>
      </c>
      <c r="E116" s="123">
        <v>2.79309160017658</v>
      </c>
      <c r="F116" s="84" t="s">
        <v>1501</v>
      </c>
      <c r="G116" s="84" t="b">
        <v>0</v>
      </c>
      <c r="H116" s="84" t="b">
        <v>0</v>
      </c>
      <c r="I116" s="84" t="b">
        <v>0</v>
      </c>
      <c r="J116" s="84" t="b">
        <v>0</v>
      </c>
      <c r="K116" s="84" t="b">
        <v>0</v>
      </c>
      <c r="L116" s="84" t="b">
        <v>0</v>
      </c>
    </row>
    <row r="117" spans="1:12" ht="15">
      <c r="A117" s="84" t="s">
        <v>1452</v>
      </c>
      <c r="B117" s="84" t="s">
        <v>1453</v>
      </c>
      <c r="C117" s="84">
        <v>2</v>
      </c>
      <c r="D117" s="123">
        <v>0.0024236913635823937</v>
      </c>
      <c r="E117" s="123">
        <v>2.79309160017658</v>
      </c>
      <c r="F117" s="84" t="s">
        <v>1501</v>
      </c>
      <c r="G117" s="84" t="b">
        <v>0</v>
      </c>
      <c r="H117" s="84" t="b">
        <v>0</v>
      </c>
      <c r="I117" s="84" t="b">
        <v>0</v>
      </c>
      <c r="J117" s="84" t="b">
        <v>0</v>
      </c>
      <c r="K117" s="84" t="b">
        <v>0</v>
      </c>
      <c r="L117" s="84" t="b">
        <v>0</v>
      </c>
    </row>
    <row r="118" spans="1:12" ht="15">
      <c r="A118" s="84" t="s">
        <v>1453</v>
      </c>
      <c r="B118" s="84" t="s">
        <v>1454</v>
      </c>
      <c r="C118" s="84">
        <v>2</v>
      </c>
      <c r="D118" s="123">
        <v>0.0024236913635823937</v>
      </c>
      <c r="E118" s="123">
        <v>2.79309160017658</v>
      </c>
      <c r="F118" s="84" t="s">
        <v>1501</v>
      </c>
      <c r="G118" s="84" t="b">
        <v>0</v>
      </c>
      <c r="H118" s="84" t="b">
        <v>0</v>
      </c>
      <c r="I118" s="84" t="b">
        <v>0</v>
      </c>
      <c r="J118" s="84" t="b">
        <v>0</v>
      </c>
      <c r="K118" s="84" t="b">
        <v>0</v>
      </c>
      <c r="L118" s="84" t="b">
        <v>0</v>
      </c>
    </row>
    <row r="119" spans="1:12" ht="15">
      <c r="A119" s="84" t="s">
        <v>1454</v>
      </c>
      <c r="B119" s="84" t="s">
        <v>1416</v>
      </c>
      <c r="C119" s="84">
        <v>2</v>
      </c>
      <c r="D119" s="123">
        <v>0.0024236913635823937</v>
      </c>
      <c r="E119" s="123">
        <v>2.617000341120899</v>
      </c>
      <c r="F119" s="84" t="s">
        <v>1501</v>
      </c>
      <c r="G119" s="84" t="b">
        <v>0</v>
      </c>
      <c r="H119" s="84" t="b">
        <v>0</v>
      </c>
      <c r="I119" s="84" t="b">
        <v>0</v>
      </c>
      <c r="J119" s="84" t="b">
        <v>0</v>
      </c>
      <c r="K119" s="84" t="b">
        <v>0</v>
      </c>
      <c r="L119" s="84" t="b">
        <v>0</v>
      </c>
    </row>
    <row r="120" spans="1:12" ht="15">
      <c r="A120" s="84" t="s">
        <v>1416</v>
      </c>
      <c r="B120" s="84" t="s">
        <v>1174</v>
      </c>
      <c r="C120" s="84">
        <v>2</v>
      </c>
      <c r="D120" s="123">
        <v>0.0024236913635823937</v>
      </c>
      <c r="E120" s="123">
        <v>1.91803033678488</v>
      </c>
      <c r="F120" s="84" t="s">
        <v>1501</v>
      </c>
      <c r="G120" s="84" t="b">
        <v>0</v>
      </c>
      <c r="H120" s="84" t="b">
        <v>0</v>
      </c>
      <c r="I120" s="84" t="b">
        <v>0</v>
      </c>
      <c r="J120" s="84" t="b">
        <v>0</v>
      </c>
      <c r="K120" s="84" t="b">
        <v>0</v>
      </c>
      <c r="L120" s="84" t="b">
        <v>0</v>
      </c>
    </row>
    <row r="121" spans="1:12" ht="15">
      <c r="A121" s="84" t="s">
        <v>1456</v>
      </c>
      <c r="B121" s="84" t="s">
        <v>1457</v>
      </c>
      <c r="C121" s="84">
        <v>2</v>
      </c>
      <c r="D121" s="123">
        <v>0.0024236913635823937</v>
      </c>
      <c r="E121" s="123">
        <v>2.79309160017658</v>
      </c>
      <c r="F121" s="84" t="s">
        <v>1501</v>
      </c>
      <c r="G121" s="84" t="b">
        <v>0</v>
      </c>
      <c r="H121" s="84" t="b">
        <v>0</v>
      </c>
      <c r="I121" s="84" t="b">
        <v>0</v>
      </c>
      <c r="J121" s="84" t="b">
        <v>0</v>
      </c>
      <c r="K121" s="84" t="b">
        <v>0</v>
      </c>
      <c r="L121" s="84" t="b">
        <v>0</v>
      </c>
    </row>
    <row r="122" spans="1:12" ht="15">
      <c r="A122" s="84" t="s">
        <v>1457</v>
      </c>
      <c r="B122" s="84" t="s">
        <v>1367</v>
      </c>
      <c r="C122" s="84">
        <v>2</v>
      </c>
      <c r="D122" s="123">
        <v>0.0024236913635823937</v>
      </c>
      <c r="E122" s="123">
        <v>2.3951515915045425</v>
      </c>
      <c r="F122" s="84" t="s">
        <v>1501</v>
      </c>
      <c r="G122" s="84" t="b">
        <v>0</v>
      </c>
      <c r="H122" s="84" t="b">
        <v>0</v>
      </c>
      <c r="I122" s="84" t="b">
        <v>0</v>
      </c>
      <c r="J122" s="84" t="b">
        <v>0</v>
      </c>
      <c r="K122" s="84" t="b">
        <v>0</v>
      </c>
      <c r="L122" s="84" t="b">
        <v>0</v>
      </c>
    </row>
    <row r="123" spans="1:12" ht="15">
      <c r="A123" s="84" t="s">
        <v>1367</v>
      </c>
      <c r="B123" s="84" t="s">
        <v>1402</v>
      </c>
      <c r="C123" s="84">
        <v>2</v>
      </c>
      <c r="D123" s="123">
        <v>0.0024236913635823937</v>
      </c>
      <c r="E123" s="123">
        <v>2.2190603324488616</v>
      </c>
      <c r="F123" s="84" t="s">
        <v>1501</v>
      </c>
      <c r="G123" s="84" t="b">
        <v>0</v>
      </c>
      <c r="H123" s="84" t="b">
        <v>0</v>
      </c>
      <c r="I123" s="84" t="b">
        <v>0</v>
      </c>
      <c r="J123" s="84" t="b">
        <v>0</v>
      </c>
      <c r="K123" s="84" t="b">
        <v>0</v>
      </c>
      <c r="L123" s="84" t="b">
        <v>0</v>
      </c>
    </row>
    <row r="124" spans="1:12" ht="15">
      <c r="A124" s="84" t="s">
        <v>1402</v>
      </c>
      <c r="B124" s="84" t="s">
        <v>1458</v>
      </c>
      <c r="C124" s="84">
        <v>2</v>
      </c>
      <c r="D124" s="123">
        <v>0.0024236913635823937</v>
      </c>
      <c r="E124" s="123">
        <v>2.617000341120899</v>
      </c>
      <c r="F124" s="84" t="s">
        <v>1501</v>
      </c>
      <c r="G124" s="84" t="b">
        <v>0</v>
      </c>
      <c r="H124" s="84" t="b">
        <v>0</v>
      </c>
      <c r="I124" s="84" t="b">
        <v>0</v>
      </c>
      <c r="J124" s="84" t="b">
        <v>0</v>
      </c>
      <c r="K124" s="84" t="b">
        <v>0</v>
      </c>
      <c r="L124" s="84" t="b">
        <v>0</v>
      </c>
    </row>
    <row r="125" spans="1:12" ht="15">
      <c r="A125" s="84" t="s">
        <v>1458</v>
      </c>
      <c r="B125" s="84" t="s">
        <v>1382</v>
      </c>
      <c r="C125" s="84">
        <v>2</v>
      </c>
      <c r="D125" s="123">
        <v>0.0024236913635823937</v>
      </c>
      <c r="E125" s="123">
        <v>2.492061604512599</v>
      </c>
      <c r="F125" s="84" t="s">
        <v>1501</v>
      </c>
      <c r="G125" s="84" t="b">
        <v>0</v>
      </c>
      <c r="H125" s="84" t="b">
        <v>0</v>
      </c>
      <c r="I125" s="84" t="b">
        <v>0</v>
      </c>
      <c r="J125" s="84" t="b">
        <v>0</v>
      </c>
      <c r="K125" s="84" t="b">
        <v>0</v>
      </c>
      <c r="L125" s="84" t="b">
        <v>0</v>
      </c>
    </row>
    <row r="126" spans="1:12" ht="15">
      <c r="A126" s="84" t="s">
        <v>1383</v>
      </c>
      <c r="B126" s="84" t="s">
        <v>1459</v>
      </c>
      <c r="C126" s="84">
        <v>2</v>
      </c>
      <c r="D126" s="123">
        <v>0.0024236913635823937</v>
      </c>
      <c r="E126" s="123">
        <v>2.492061604512599</v>
      </c>
      <c r="F126" s="84" t="s">
        <v>1501</v>
      </c>
      <c r="G126" s="84" t="b">
        <v>0</v>
      </c>
      <c r="H126" s="84" t="b">
        <v>0</v>
      </c>
      <c r="I126" s="84" t="b">
        <v>0</v>
      </c>
      <c r="J126" s="84" t="b">
        <v>0</v>
      </c>
      <c r="K126" s="84" t="b">
        <v>0</v>
      </c>
      <c r="L126" s="84" t="b">
        <v>0</v>
      </c>
    </row>
    <row r="127" spans="1:12" ht="15">
      <c r="A127" s="84" t="s">
        <v>1459</v>
      </c>
      <c r="B127" s="84" t="s">
        <v>1460</v>
      </c>
      <c r="C127" s="84">
        <v>2</v>
      </c>
      <c r="D127" s="123">
        <v>0.0024236913635823937</v>
      </c>
      <c r="E127" s="123">
        <v>2.79309160017658</v>
      </c>
      <c r="F127" s="84" t="s">
        <v>1501</v>
      </c>
      <c r="G127" s="84" t="b">
        <v>0</v>
      </c>
      <c r="H127" s="84" t="b">
        <v>0</v>
      </c>
      <c r="I127" s="84" t="b">
        <v>0</v>
      </c>
      <c r="J127" s="84" t="b">
        <v>0</v>
      </c>
      <c r="K127" s="84" t="b">
        <v>0</v>
      </c>
      <c r="L127" s="84" t="b">
        <v>0</v>
      </c>
    </row>
    <row r="128" spans="1:12" ht="15">
      <c r="A128" s="84" t="s">
        <v>1460</v>
      </c>
      <c r="B128" s="84" t="s">
        <v>1160</v>
      </c>
      <c r="C128" s="84">
        <v>2</v>
      </c>
      <c r="D128" s="123">
        <v>0.0024236913635823937</v>
      </c>
      <c r="E128" s="123">
        <v>1.4813377391208258</v>
      </c>
      <c r="F128" s="84" t="s">
        <v>1501</v>
      </c>
      <c r="G128" s="84" t="b">
        <v>0</v>
      </c>
      <c r="H128" s="84" t="b">
        <v>0</v>
      </c>
      <c r="I128" s="84" t="b">
        <v>0</v>
      </c>
      <c r="J128" s="84" t="b">
        <v>0</v>
      </c>
      <c r="K128" s="84" t="b">
        <v>0</v>
      </c>
      <c r="L128" s="84" t="b">
        <v>0</v>
      </c>
    </row>
    <row r="129" spans="1:12" ht="15">
      <c r="A129" s="84" t="s">
        <v>1160</v>
      </c>
      <c r="B129" s="84" t="s">
        <v>1379</v>
      </c>
      <c r="C129" s="84">
        <v>2</v>
      </c>
      <c r="D129" s="123">
        <v>0.0024236913635823937</v>
      </c>
      <c r="E129" s="123">
        <v>1.191031608848618</v>
      </c>
      <c r="F129" s="84" t="s">
        <v>1501</v>
      </c>
      <c r="G129" s="84" t="b">
        <v>0</v>
      </c>
      <c r="H129" s="84" t="b">
        <v>0</v>
      </c>
      <c r="I129" s="84" t="b">
        <v>0</v>
      </c>
      <c r="J129" s="84" t="b">
        <v>0</v>
      </c>
      <c r="K129" s="84" t="b">
        <v>0</v>
      </c>
      <c r="L129" s="84" t="b">
        <v>0</v>
      </c>
    </row>
    <row r="130" spans="1:12" ht="15">
      <c r="A130" s="84" t="s">
        <v>1379</v>
      </c>
      <c r="B130" s="84" t="s">
        <v>1163</v>
      </c>
      <c r="C130" s="84">
        <v>2</v>
      </c>
      <c r="D130" s="123">
        <v>0.0024236913635823937</v>
      </c>
      <c r="E130" s="123">
        <v>1.470872305442661</v>
      </c>
      <c r="F130" s="84" t="s">
        <v>1501</v>
      </c>
      <c r="G130" s="84" t="b">
        <v>0</v>
      </c>
      <c r="H130" s="84" t="b">
        <v>0</v>
      </c>
      <c r="I130" s="84" t="b">
        <v>0</v>
      </c>
      <c r="J130" s="84" t="b">
        <v>0</v>
      </c>
      <c r="K130" s="84" t="b">
        <v>0</v>
      </c>
      <c r="L130" s="84" t="b">
        <v>0</v>
      </c>
    </row>
    <row r="131" spans="1:12" ht="15">
      <c r="A131" s="84" t="s">
        <v>1163</v>
      </c>
      <c r="B131" s="84" t="s">
        <v>1461</v>
      </c>
      <c r="C131" s="84">
        <v>2</v>
      </c>
      <c r="D131" s="123">
        <v>0.0024236913635823937</v>
      </c>
      <c r="E131" s="123">
        <v>1.751698915018355</v>
      </c>
      <c r="F131" s="84" t="s">
        <v>1501</v>
      </c>
      <c r="G131" s="84" t="b">
        <v>0</v>
      </c>
      <c r="H131" s="84" t="b">
        <v>0</v>
      </c>
      <c r="I131" s="84" t="b">
        <v>0</v>
      </c>
      <c r="J131" s="84" t="b">
        <v>0</v>
      </c>
      <c r="K131" s="84" t="b">
        <v>0</v>
      </c>
      <c r="L131" s="84" t="b">
        <v>0</v>
      </c>
    </row>
    <row r="132" spans="1:12" ht="15">
      <c r="A132" s="84" t="s">
        <v>1461</v>
      </c>
      <c r="B132" s="84" t="s">
        <v>1382</v>
      </c>
      <c r="C132" s="84">
        <v>2</v>
      </c>
      <c r="D132" s="123">
        <v>0.0024236913635823937</v>
      </c>
      <c r="E132" s="123">
        <v>2.492061604512599</v>
      </c>
      <c r="F132" s="84" t="s">
        <v>1501</v>
      </c>
      <c r="G132" s="84" t="b">
        <v>0</v>
      </c>
      <c r="H132" s="84" t="b">
        <v>0</v>
      </c>
      <c r="I132" s="84" t="b">
        <v>0</v>
      </c>
      <c r="J132" s="84" t="b">
        <v>0</v>
      </c>
      <c r="K132" s="84" t="b">
        <v>0</v>
      </c>
      <c r="L132" s="84" t="b">
        <v>0</v>
      </c>
    </row>
    <row r="133" spans="1:12" ht="15">
      <c r="A133" s="84" t="s">
        <v>1420</v>
      </c>
      <c r="B133" s="84" t="s">
        <v>1135</v>
      </c>
      <c r="C133" s="84">
        <v>2</v>
      </c>
      <c r="D133" s="123">
        <v>0.0024236913635823937</v>
      </c>
      <c r="E133" s="123">
        <v>2.315970345456918</v>
      </c>
      <c r="F133" s="84" t="s">
        <v>1501</v>
      </c>
      <c r="G133" s="84" t="b">
        <v>0</v>
      </c>
      <c r="H133" s="84" t="b">
        <v>0</v>
      </c>
      <c r="I133" s="84" t="b">
        <v>0</v>
      </c>
      <c r="J133" s="84" t="b">
        <v>0</v>
      </c>
      <c r="K133" s="84" t="b">
        <v>0</v>
      </c>
      <c r="L133" s="84" t="b">
        <v>0</v>
      </c>
    </row>
    <row r="134" spans="1:12" ht="15">
      <c r="A134" s="84" t="s">
        <v>1463</v>
      </c>
      <c r="B134" s="84" t="s">
        <v>1185</v>
      </c>
      <c r="C134" s="84">
        <v>2</v>
      </c>
      <c r="D134" s="123">
        <v>0.0024236913635823937</v>
      </c>
      <c r="E134" s="123">
        <v>2.191031608848618</v>
      </c>
      <c r="F134" s="84" t="s">
        <v>1501</v>
      </c>
      <c r="G134" s="84" t="b">
        <v>0</v>
      </c>
      <c r="H134" s="84" t="b">
        <v>0</v>
      </c>
      <c r="I134" s="84" t="b">
        <v>0</v>
      </c>
      <c r="J134" s="84" t="b">
        <v>0</v>
      </c>
      <c r="K134" s="84" t="b">
        <v>0</v>
      </c>
      <c r="L134" s="84" t="b">
        <v>0</v>
      </c>
    </row>
    <row r="135" spans="1:12" ht="15">
      <c r="A135" s="84" t="s">
        <v>1185</v>
      </c>
      <c r="B135" s="84" t="s">
        <v>1419</v>
      </c>
      <c r="C135" s="84">
        <v>2</v>
      </c>
      <c r="D135" s="123">
        <v>0.0024236913635823937</v>
      </c>
      <c r="E135" s="123">
        <v>2.0729322967706234</v>
      </c>
      <c r="F135" s="84" t="s">
        <v>1501</v>
      </c>
      <c r="G135" s="84" t="b">
        <v>0</v>
      </c>
      <c r="H135" s="84" t="b">
        <v>0</v>
      </c>
      <c r="I135" s="84" t="b">
        <v>0</v>
      </c>
      <c r="J135" s="84" t="b">
        <v>0</v>
      </c>
      <c r="K135" s="84" t="b">
        <v>0</v>
      </c>
      <c r="L135" s="84" t="b">
        <v>0</v>
      </c>
    </row>
    <row r="136" spans="1:12" ht="15">
      <c r="A136" s="84" t="s">
        <v>1419</v>
      </c>
      <c r="B136" s="84" t="s">
        <v>1464</v>
      </c>
      <c r="C136" s="84">
        <v>2</v>
      </c>
      <c r="D136" s="123">
        <v>0.0024236913635823937</v>
      </c>
      <c r="E136" s="123">
        <v>2.617000341120899</v>
      </c>
      <c r="F136" s="84" t="s">
        <v>1501</v>
      </c>
      <c r="G136" s="84" t="b">
        <v>0</v>
      </c>
      <c r="H136" s="84" t="b">
        <v>0</v>
      </c>
      <c r="I136" s="84" t="b">
        <v>0</v>
      </c>
      <c r="J136" s="84" t="b">
        <v>0</v>
      </c>
      <c r="K136" s="84" t="b">
        <v>0</v>
      </c>
      <c r="L136" s="84" t="b">
        <v>0</v>
      </c>
    </row>
    <row r="137" spans="1:12" ht="15">
      <c r="A137" s="84" t="s">
        <v>1464</v>
      </c>
      <c r="B137" s="84" t="s">
        <v>1421</v>
      </c>
      <c r="C137" s="84">
        <v>2</v>
      </c>
      <c r="D137" s="123">
        <v>0.0024236913635823937</v>
      </c>
      <c r="E137" s="123">
        <v>2.617000341120899</v>
      </c>
      <c r="F137" s="84" t="s">
        <v>1501</v>
      </c>
      <c r="G137" s="84" t="b">
        <v>0</v>
      </c>
      <c r="H137" s="84" t="b">
        <v>0</v>
      </c>
      <c r="I137" s="84" t="b">
        <v>0</v>
      </c>
      <c r="J137" s="84" t="b">
        <v>0</v>
      </c>
      <c r="K137" s="84" t="b">
        <v>0</v>
      </c>
      <c r="L137" s="84" t="b">
        <v>0</v>
      </c>
    </row>
    <row r="138" spans="1:12" ht="15">
      <c r="A138" s="84" t="s">
        <v>1180</v>
      </c>
      <c r="B138" s="84" t="s">
        <v>1181</v>
      </c>
      <c r="C138" s="84">
        <v>2</v>
      </c>
      <c r="D138" s="123">
        <v>0.0024236913635823937</v>
      </c>
      <c r="E138" s="123">
        <v>2.315970345456918</v>
      </c>
      <c r="F138" s="84" t="s">
        <v>1501</v>
      </c>
      <c r="G138" s="84" t="b">
        <v>0</v>
      </c>
      <c r="H138" s="84" t="b">
        <v>0</v>
      </c>
      <c r="I138" s="84" t="b">
        <v>0</v>
      </c>
      <c r="J138" s="84" t="b">
        <v>0</v>
      </c>
      <c r="K138" s="84" t="b">
        <v>0</v>
      </c>
      <c r="L138" s="84" t="b">
        <v>0</v>
      </c>
    </row>
    <row r="139" spans="1:12" ht="15">
      <c r="A139" s="84" t="s">
        <v>1181</v>
      </c>
      <c r="B139" s="84" t="s">
        <v>1182</v>
      </c>
      <c r="C139" s="84">
        <v>2</v>
      </c>
      <c r="D139" s="123">
        <v>0.0024236913635823937</v>
      </c>
      <c r="E139" s="123">
        <v>2.3951515915045425</v>
      </c>
      <c r="F139" s="84" t="s">
        <v>1501</v>
      </c>
      <c r="G139" s="84" t="b">
        <v>0</v>
      </c>
      <c r="H139" s="84" t="b">
        <v>0</v>
      </c>
      <c r="I139" s="84" t="b">
        <v>0</v>
      </c>
      <c r="J139" s="84" t="b">
        <v>0</v>
      </c>
      <c r="K139" s="84" t="b">
        <v>0</v>
      </c>
      <c r="L139" s="84" t="b">
        <v>0</v>
      </c>
    </row>
    <row r="140" spans="1:12" ht="15">
      <c r="A140" s="84" t="s">
        <v>1182</v>
      </c>
      <c r="B140" s="84" t="s">
        <v>1164</v>
      </c>
      <c r="C140" s="84">
        <v>2</v>
      </c>
      <c r="D140" s="123">
        <v>0.0024236913635823937</v>
      </c>
      <c r="E140" s="123">
        <v>1.7323937598229686</v>
      </c>
      <c r="F140" s="84" t="s">
        <v>1501</v>
      </c>
      <c r="G140" s="84" t="b">
        <v>0</v>
      </c>
      <c r="H140" s="84" t="b">
        <v>0</v>
      </c>
      <c r="I140" s="84" t="b">
        <v>0</v>
      </c>
      <c r="J140" s="84" t="b">
        <v>0</v>
      </c>
      <c r="K140" s="84" t="b">
        <v>0</v>
      </c>
      <c r="L140" s="84" t="b">
        <v>0</v>
      </c>
    </row>
    <row r="141" spans="1:12" ht="15">
      <c r="A141" s="84" t="s">
        <v>1164</v>
      </c>
      <c r="B141" s="84" t="s">
        <v>1183</v>
      </c>
      <c r="C141" s="84">
        <v>2</v>
      </c>
      <c r="D141" s="123">
        <v>0.0024236913635823937</v>
      </c>
      <c r="E141" s="123">
        <v>1.4313637641589874</v>
      </c>
      <c r="F141" s="84" t="s">
        <v>1501</v>
      </c>
      <c r="G141" s="84" t="b">
        <v>0</v>
      </c>
      <c r="H141" s="84" t="b">
        <v>0</v>
      </c>
      <c r="I141" s="84" t="b">
        <v>0</v>
      </c>
      <c r="J141" s="84" t="b">
        <v>0</v>
      </c>
      <c r="K141" s="84" t="b">
        <v>0</v>
      </c>
      <c r="L141" s="84" t="b">
        <v>0</v>
      </c>
    </row>
    <row r="142" spans="1:12" ht="15">
      <c r="A142" s="84" t="s">
        <v>1183</v>
      </c>
      <c r="B142" s="84" t="s">
        <v>1179</v>
      </c>
      <c r="C142" s="84">
        <v>2</v>
      </c>
      <c r="D142" s="123">
        <v>0.0024236913635823937</v>
      </c>
      <c r="E142" s="123">
        <v>2.191031608848618</v>
      </c>
      <c r="F142" s="84" t="s">
        <v>1501</v>
      </c>
      <c r="G142" s="84" t="b">
        <v>0</v>
      </c>
      <c r="H142" s="84" t="b">
        <v>0</v>
      </c>
      <c r="I142" s="84" t="b">
        <v>0</v>
      </c>
      <c r="J142" s="84" t="b">
        <v>0</v>
      </c>
      <c r="K142" s="84" t="b">
        <v>0</v>
      </c>
      <c r="L142" s="84" t="b">
        <v>0</v>
      </c>
    </row>
    <row r="143" spans="1:12" ht="15">
      <c r="A143" s="84" t="s">
        <v>1179</v>
      </c>
      <c r="B143" s="84" t="s">
        <v>1184</v>
      </c>
      <c r="C143" s="84">
        <v>2</v>
      </c>
      <c r="D143" s="123">
        <v>0.0024236913635823937</v>
      </c>
      <c r="E143" s="123">
        <v>2.315970345456918</v>
      </c>
      <c r="F143" s="84" t="s">
        <v>1501</v>
      </c>
      <c r="G143" s="84" t="b">
        <v>0</v>
      </c>
      <c r="H143" s="84" t="b">
        <v>0</v>
      </c>
      <c r="I143" s="84" t="b">
        <v>0</v>
      </c>
      <c r="J143" s="84" t="b">
        <v>0</v>
      </c>
      <c r="K143" s="84" t="b">
        <v>0</v>
      </c>
      <c r="L143" s="84" t="b">
        <v>0</v>
      </c>
    </row>
    <row r="144" spans="1:12" ht="15">
      <c r="A144" s="84" t="s">
        <v>1185</v>
      </c>
      <c r="B144" s="84" t="s">
        <v>1186</v>
      </c>
      <c r="C144" s="84">
        <v>2</v>
      </c>
      <c r="D144" s="123">
        <v>0.0024236913635823937</v>
      </c>
      <c r="E144" s="123">
        <v>2.2490235558263048</v>
      </c>
      <c r="F144" s="84" t="s">
        <v>1501</v>
      </c>
      <c r="G144" s="84" t="b">
        <v>0</v>
      </c>
      <c r="H144" s="84" t="b">
        <v>0</v>
      </c>
      <c r="I144" s="84" t="b">
        <v>0</v>
      </c>
      <c r="J144" s="84" t="b">
        <v>0</v>
      </c>
      <c r="K144" s="84" t="b">
        <v>0</v>
      </c>
      <c r="L144" s="84" t="b">
        <v>0</v>
      </c>
    </row>
    <row r="145" spans="1:12" ht="15">
      <c r="A145" s="84" t="s">
        <v>1186</v>
      </c>
      <c r="B145" s="84" t="s">
        <v>1179</v>
      </c>
      <c r="C145" s="84">
        <v>2</v>
      </c>
      <c r="D145" s="123">
        <v>0.0024236913635823937</v>
      </c>
      <c r="E145" s="123">
        <v>2.492061604512599</v>
      </c>
      <c r="F145" s="84" t="s">
        <v>1501</v>
      </c>
      <c r="G145" s="84" t="b">
        <v>0</v>
      </c>
      <c r="H145" s="84" t="b">
        <v>0</v>
      </c>
      <c r="I145" s="84" t="b">
        <v>0</v>
      </c>
      <c r="J145" s="84" t="b">
        <v>0</v>
      </c>
      <c r="K145" s="84" t="b">
        <v>0</v>
      </c>
      <c r="L145" s="84" t="b">
        <v>0</v>
      </c>
    </row>
    <row r="146" spans="1:12" ht="15">
      <c r="A146" s="84" t="s">
        <v>1179</v>
      </c>
      <c r="B146" s="84" t="s">
        <v>1173</v>
      </c>
      <c r="C146" s="84">
        <v>2</v>
      </c>
      <c r="D146" s="123">
        <v>0.0024236913635823937</v>
      </c>
      <c r="E146" s="123">
        <v>1.6469635644983422</v>
      </c>
      <c r="F146" s="84" t="s">
        <v>1501</v>
      </c>
      <c r="G146" s="84" t="b">
        <v>0</v>
      </c>
      <c r="H146" s="84" t="b">
        <v>0</v>
      </c>
      <c r="I146" s="84" t="b">
        <v>0</v>
      </c>
      <c r="J146" s="84" t="b">
        <v>0</v>
      </c>
      <c r="K146" s="84" t="b">
        <v>0</v>
      </c>
      <c r="L146" s="84" t="b">
        <v>0</v>
      </c>
    </row>
    <row r="147" spans="1:12" ht="15">
      <c r="A147" s="84" t="s">
        <v>1173</v>
      </c>
      <c r="B147" s="84" t="s">
        <v>1465</v>
      </c>
      <c r="C147" s="84">
        <v>2</v>
      </c>
      <c r="D147" s="123">
        <v>0.0024236913635823937</v>
      </c>
      <c r="E147" s="123">
        <v>1.9801782435337245</v>
      </c>
      <c r="F147" s="84" t="s">
        <v>1501</v>
      </c>
      <c r="G147" s="84" t="b">
        <v>0</v>
      </c>
      <c r="H147" s="84" t="b">
        <v>0</v>
      </c>
      <c r="I147" s="84" t="b">
        <v>0</v>
      </c>
      <c r="J147" s="84" t="b">
        <v>0</v>
      </c>
      <c r="K147" s="84" t="b">
        <v>0</v>
      </c>
      <c r="L147" s="84" t="b">
        <v>0</v>
      </c>
    </row>
    <row r="148" spans="1:12" ht="15">
      <c r="A148" s="84" t="s">
        <v>1465</v>
      </c>
      <c r="B148" s="84" t="s">
        <v>1466</v>
      </c>
      <c r="C148" s="84">
        <v>2</v>
      </c>
      <c r="D148" s="123">
        <v>0.0024236913635823937</v>
      </c>
      <c r="E148" s="123">
        <v>2.79309160017658</v>
      </c>
      <c r="F148" s="84" t="s">
        <v>1501</v>
      </c>
      <c r="G148" s="84" t="b">
        <v>0</v>
      </c>
      <c r="H148" s="84" t="b">
        <v>0</v>
      </c>
      <c r="I148" s="84" t="b">
        <v>0</v>
      </c>
      <c r="J148" s="84" t="b">
        <v>0</v>
      </c>
      <c r="K148" s="84" t="b">
        <v>0</v>
      </c>
      <c r="L148" s="84" t="b">
        <v>0</v>
      </c>
    </row>
    <row r="149" spans="1:12" ht="15">
      <c r="A149" s="84" t="s">
        <v>1466</v>
      </c>
      <c r="B149" s="84" t="s">
        <v>1374</v>
      </c>
      <c r="C149" s="84">
        <v>2</v>
      </c>
      <c r="D149" s="123">
        <v>0.0024236913635823937</v>
      </c>
      <c r="E149" s="123">
        <v>2.492061604512599</v>
      </c>
      <c r="F149" s="84" t="s">
        <v>1501</v>
      </c>
      <c r="G149" s="84" t="b">
        <v>0</v>
      </c>
      <c r="H149" s="84" t="b">
        <v>0</v>
      </c>
      <c r="I149" s="84" t="b">
        <v>0</v>
      </c>
      <c r="J149" s="84" t="b">
        <v>0</v>
      </c>
      <c r="K149" s="84" t="b">
        <v>0</v>
      </c>
      <c r="L149" s="84" t="b">
        <v>0</v>
      </c>
    </row>
    <row r="150" spans="1:12" ht="15">
      <c r="A150" s="84" t="s">
        <v>1374</v>
      </c>
      <c r="B150" s="84" t="s">
        <v>1467</v>
      </c>
      <c r="C150" s="84">
        <v>2</v>
      </c>
      <c r="D150" s="123">
        <v>0.0024236913635823937</v>
      </c>
      <c r="E150" s="123">
        <v>2.492061604512599</v>
      </c>
      <c r="F150" s="84" t="s">
        <v>1501</v>
      </c>
      <c r="G150" s="84" t="b">
        <v>0</v>
      </c>
      <c r="H150" s="84" t="b">
        <v>0</v>
      </c>
      <c r="I150" s="84" t="b">
        <v>0</v>
      </c>
      <c r="J150" s="84" t="b">
        <v>0</v>
      </c>
      <c r="K150" s="84" t="b">
        <v>0</v>
      </c>
      <c r="L150" s="84" t="b">
        <v>0</v>
      </c>
    </row>
    <row r="151" spans="1:12" ht="15">
      <c r="A151" s="84" t="s">
        <v>1467</v>
      </c>
      <c r="B151" s="84" t="s">
        <v>1422</v>
      </c>
      <c r="C151" s="84">
        <v>2</v>
      </c>
      <c r="D151" s="123">
        <v>0.0024236913635823937</v>
      </c>
      <c r="E151" s="123">
        <v>2.617000341120899</v>
      </c>
      <c r="F151" s="84" t="s">
        <v>1501</v>
      </c>
      <c r="G151" s="84" t="b">
        <v>0</v>
      </c>
      <c r="H151" s="84" t="b">
        <v>0</v>
      </c>
      <c r="I151" s="84" t="b">
        <v>0</v>
      </c>
      <c r="J151" s="84" t="b">
        <v>0</v>
      </c>
      <c r="K151" s="84" t="b">
        <v>0</v>
      </c>
      <c r="L151" s="84" t="b">
        <v>0</v>
      </c>
    </row>
    <row r="152" spans="1:12" ht="15">
      <c r="A152" s="84" t="s">
        <v>1413</v>
      </c>
      <c r="B152" s="84" t="s">
        <v>1468</v>
      </c>
      <c r="C152" s="84">
        <v>2</v>
      </c>
      <c r="D152" s="123">
        <v>0.0024236913635823937</v>
      </c>
      <c r="E152" s="123">
        <v>2.617000341120899</v>
      </c>
      <c r="F152" s="84" t="s">
        <v>1501</v>
      </c>
      <c r="G152" s="84" t="b">
        <v>0</v>
      </c>
      <c r="H152" s="84" t="b">
        <v>0</v>
      </c>
      <c r="I152" s="84" t="b">
        <v>0</v>
      </c>
      <c r="J152" s="84" t="b">
        <v>0</v>
      </c>
      <c r="K152" s="84" t="b">
        <v>0</v>
      </c>
      <c r="L152" s="84" t="b">
        <v>0</v>
      </c>
    </row>
    <row r="153" spans="1:12" ht="15">
      <c r="A153" s="84" t="s">
        <v>1468</v>
      </c>
      <c r="B153" s="84" t="s">
        <v>1424</v>
      </c>
      <c r="C153" s="84">
        <v>2</v>
      </c>
      <c r="D153" s="123">
        <v>0.0024236913635823937</v>
      </c>
      <c r="E153" s="123">
        <v>2.79309160017658</v>
      </c>
      <c r="F153" s="84" t="s">
        <v>1501</v>
      </c>
      <c r="G153" s="84" t="b">
        <v>0</v>
      </c>
      <c r="H153" s="84" t="b">
        <v>0</v>
      </c>
      <c r="I153" s="84" t="b">
        <v>0</v>
      </c>
      <c r="J153" s="84" t="b">
        <v>0</v>
      </c>
      <c r="K153" s="84" t="b">
        <v>0</v>
      </c>
      <c r="L153" s="84" t="b">
        <v>0</v>
      </c>
    </row>
    <row r="154" spans="1:12" ht="15">
      <c r="A154" s="84" t="s">
        <v>1424</v>
      </c>
      <c r="B154" s="84" t="s">
        <v>1173</v>
      </c>
      <c r="C154" s="84">
        <v>2</v>
      </c>
      <c r="D154" s="123">
        <v>0.0024236913635823937</v>
      </c>
      <c r="E154" s="123">
        <v>1.7719023011066422</v>
      </c>
      <c r="F154" s="84" t="s">
        <v>1501</v>
      </c>
      <c r="G154" s="84" t="b">
        <v>0</v>
      </c>
      <c r="H154" s="84" t="b">
        <v>0</v>
      </c>
      <c r="I154" s="84" t="b">
        <v>0</v>
      </c>
      <c r="J154" s="84" t="b">
        <v>0</v>
      </c>
      <c r="K154" s="84" t="b">
        <v>0</v>
      </c>
      <c r="L154" s="84" t="b">
        <v>0</v>
      </c>
    </row>
    <row r="155" spans="1:12" ht="15">
      <c r="A155" s="84" t="s">
        <v>1173</v>
      </c>
      <c r="B155" s="84" t="s">
        <v>220</v>
      </c>
      <c r="C155" s="84">
        <v>2</v>
      </c>
      <c r="D155" s="123">
        <v>0.0024236913635823937</v>
      </c>
      <c r="E155" s="123">
        <v>0.6477397836181193</v>
      </c>
      <c r="F155" s="84" t="s">
        <v>1501</v>
      </c>
      <c r="G155" s="84" t="b">
        <v>0</v>
      </c>
      <c r="H155" s="84" t="b">
        <v>0</v>
      </c>
      <c r="I155" s="84" t="b">
        <v>0</v>
      </c>
      <c r="J155" s="84" t="b">
        <v>0</v>
      </c>
      <c r="K155" s="84" t="b">
        <v>0</v>
      </c>
      <c r="L155" s="84" t="b">
        <v>0</v>
      </c>
    </row>
    <row r="156" spans="1:12" ht="15">
      <c r="A156" s="84" t="s">
        <v>220</v>
      </c>
      <c r="B156" s="84" t="s">
        <v>1469</v>
      </c>
      <c r="C156" s="84">
        <v>2</v>
      </c>
      <c r="D156" s="123">
        <v>0.0024236913635823937</v>
      </c>
      <c r="E156" s="123">
        <v>1.4606531402609748</v>
      </c>
      <c r="F156" s="84" t="s">
        <v>1501</v>
      </c>
      <c r="G156" s="84" t="b">
        <v>0</v>
      </c>
      <c r="H156" s="84" t="b">
        <v>0</v>
      </c>
      <c r="I156" s="84" t="b">
        <v>0</v>
      </c>
      <c r="J156" s="84" t="b">
        <v>0</v>
      </c>
      <c r="K156" s="84" t="b">
        <v>0</v>
      </c>
      <c r="L156" s="84" t="b">
        <v>0</v>
      </c>
    </row>
    <row r="157" spans="1:12" ht="15">
      <c r="A157" s="84" t="s">
        <v>1469</v>
      </c>
      <c r="B157" s="84" t="s">
        <v>1470</v>
      </c>
      <c r="C157" s="84">
        <v>2</v>
      </c>
      <c r="D157" s="123">
        <v>0.0024236913635823937</v>
      </c>
      <c r="E157" s="123">
        <v>2.79309160017658</v>
      </c>
      <c r="F157" s="84" t="s">
        <v>1501</v>
      </c>
      <c r="G157" s="84" t="b">
        <v>0</v>
      </c>
      <c r="H157" s="84" t="b">
        <v>0</v>
      </c>
      <c r="I157" s="84" t="b">
        <v>0</v>
      </c>
      <c r="J157" s="84" t="b">
        <v>0</v>
      </c>
      <c r="K157" s="84" t="b">
        <v>0</v>
      </c>
      <c r="L157" s="84" t="b">
        <v>0</v>
      </c>
    </row>
    <row r="158" spans="1:12" ht="15">
      <c r="A158" s="84" t="s">
        <v>1470</v>
      </c>
      <c r="B158" s="84" t="s">
        <v>1471</v>
      </c>
      <c r="C158" s="84">
        <v>2</v>
      </c>
      <c r="D158" s="123">
        <v>0.0024236913635823937</v>
      </c>
      <c r="E158" s="123">
        <v>2.79309160017658</v>
      </c>
      <c r="F158" s="84" t="s">
        <v>1501</v>
      </c>
      <c r="G158" s="84" t="b">
        <v>0</v>
      </c>
      <c r="H158" s="84" t="b">
        <v>0</v>
      </c>
      <c r="I158" s="84" t="b">
        <v>0</v>
      </c>
      <c r="J158" s="84" t="b">
        <v>0</v>
      </c>
      <c r="K158" s="84" t="b">
        <v>0</v>
      </c>
      <c r="L158" s="84" t="b">
        <v>0</v>
      </c>
    </row>
    <row r="159" spans="1:12" ht="15">
      <c r="A159" s="84" t="s">
        <v>1471</v>
      </c>
      <c r="B159" s="84" t="s">
        <v>1472</v>
      </c>
      <c r="C159" s="84">
        <v>2</v>
      </c>
      <c r="D159" s="123">
        <v>0.0024236913635823937</v>
      </c>
      <c r="E159" s="123">
        <v>2.79309160017658</v>
      </c>
      <c r="F159" s="84" t="s">
        <v>1501</v>
      </c>
      <c r="G159" s="84" t="b">
        <v>0</v>
      </c>
      <c r="H159" s="84" t="b">
        <v>0</v>
      </c>
      <c r="I159" s="84" t="b">
        <v>0</v>
      </c>
      <c r="J159" s="84" t="b">
        <v>0</v>
      </c>
      <c r="K159" s="84" t="b">
        <v>0</v>
      </c>
      <c r="L159" s="84" t="b">
        <v>0</v>
      </c>
    </row>
    <row r="160" spans="1:12" ht="15">
      <c r="A160" s="84" t="s">
        <v>1472</v>
      </c>
      <c r="B160" s="84" t="s">
        <v>1473</v>
      </c>
      <c r="C160" s="84">
        <v>2</v>
      </c>
      <c r="D160" s="123">
        <v>0.0024236913635823937</v>
      </c>
      <c r="E160" s="123">
        <v>2.79309160017658</v>
      </c>
      <c r="F160" s="84" t="s">
        <v>1501</v>
      </c>
      <c r="G160" s="84" t="b">
        <v>0</v>
      </c>
      <c r="H160" s="84" t="b">
        <v>0</v>
      </c>
      <c r="I160" s="84" t="b">
        <v>0</v>
      </c>
      <c r="J160" s="84" t="b">
        <v>0</v>
      </c>
      <c r="K160" s="84" t="b">
        <v>0</v>
      </c>
      <c r="L160" s="84" t="b">
        <v>0</v>
      </c>
    </row>
    <row r="161" spans="1:12" ht="15">
      <c r="A161" s="84" t="s">
        <v>1473</v>
      </c>
      <c r="B161" s="84" t="s">
        <v>1474</v>
      </c>
      <c r="C161" s="84">
        <v>2</v>
      </c>
      <c r="D161" s="123">
        <v>0.0024236913635823937</v>
      </c>
      <c r="E161" s="123">
        <v>2.79309160017658</v>
      </c>
      <c r="F161" s="84" t="s">
        <v>1501</v>
      </c>
      <c r="G161" s="84" t="b">
        <v>0</v>
      </c>
      <c r="H161" s="84" t="b">
        <v>0</v>
      </c>
      <c r="I161" s="84" t="b">
        <v>0</v>
      </c>
      <c r="J161" s="84" t="b">
        <v>0</v>
      </c>
      <c r="K161" s="84" t="b">
        <v>0</v>
      </c>
      <c r="L161" s="84" t="b">
        <v>0</v>
      </c>
    </row>
    <row r="162" spans="1:12" ht="15">
      <c r="A162" s="84" t="s">
        <v>1474</v>
      </c>
      <c r="B162" s="84" t="s">
        <v>1357</v>
      </c>
      <c r="C162" s="84">
        <v>2</v>
      </c>
      <c r="D162" s="123">
        <v>0.0024236913635823937</v>
      </c>
      <c r="E162" s="123">
        <v>2.191031608848618</v>
      </c>
      <c r="F162" s="84" t="s">
        <v>1501</v>
      </c>
      <c r="G162" s="84" t="b">
        <v>0</v>
      </c>
      <c r="H162" s="84" t="b">
        <v>0</v>
      </c>
      <c r="I162" s="84" t="b">
        <v>0</v>
      </c>
      <c r="J162" s="84" t="b">
        <v>0</v>
      </c>
      <c r="K162" s="84" t="b">
        <v>0</v>
      </c>
      <c r="L162" s="84" t="b">
        <v>0</v>
      </c>
    </row>
    <row r="163" spans="1:12" ht="15">
      <c r="A163" s="84" t="s">
        <v>1357</v>
      </c>
      <c r="B163" s="84" t="s">
        <v>1475</v>
      </c>
      <c r="C163" s="84">
        <v>2</v>
      </c>
      <c r="D163" s="123">
        <v>0.0024236913635823937</v>
      </c>
      <c r="E163" s="123">
        <v>2.191031608848618</v>
      </c>
      <c r="F163" s="84" t="s">
        <v>1501</v>
      </c>
      <c r="G163" s="84" t="b">
        <v>0</v>
      </c>
      <c r="H163" s="84" t="b">
        <v>0</v>
      </c>
      <c r="I163" s="84" t="b">
        <v>0</v>
      </c>
      <c r="J163" s="84" t="b">
        <v>0</v>
      </c>
      <c r="K163" s="84" t="b">
        <v>0</v>
      </c>
      <c r="L163" s="84" t="b">
        <v>0</v>
      </c>
    </row>
    <row r="164" spans="1:12" ht="15">
      <c r="A164" s="84" t="s">
        <v>1477</v>
      </c>
      <c r="B164" s="84" t="s">
        <v>1478</v>
      </c>
      <c r="C164" s="84">
        <v>2</v>
      </c>
      <c r="D164" s="123">
        <v>0.0024236913635823937</v>
      </c>
      <c r="E164" s="123">
        <v>2.79309160017658</v>
      </c>
      <c r="F164" s="84" t="s">
        <v>1501</v>
      </c>
      <c r="G164" s="84" t="b">
        <v>0</v>
      </c>
      <c r="H164" s="84" t="b">
        <v>0</v>
      </c>
      <c r="I164" s="84" t="b">
        <v>0</v>
      </c>
      <c r="J164" s="84" t="b">
        <v>0</v>
      </c>
      <c r="K164" s="84" t="b">
        <v>0</v>
      </c>
      <c r="L164" s="84" t="b">
        <v>0</v>
      </c>
    </row>
    <row r="165" spans="1:12" ht="15">
      <c r="A165" s="84" t="s">
        <v>1478</v>
      </c>
      <c r="B165" s="84" t="s">
        <v>1366</v>
      </c>
      <c r="C165" s="84">
        <v>2</v>
      </c>
      <c r="D165" s="123">
        <v>0.0024236913635823937</v>
      </c>
      <c r="E165" s="123">
        <v>2.3951515915045425</v>
      </c>
      <c r="F165" s="84" t="s">
        <v>1501</v>
      </c>
      <c r="G165" s="84" t="b">
        <v>0</v>
      </c>
      <c r="H165" s="84" t="b">
        <v>0</v>
      </c>
      <c r="I165" s="84" t="b">
        <v>0</v>
      </c>
      <c r="J165" s="84" t="b">
        <v>0</v>
      </c>
      <c r="K165" s="84" t="b">
        <v>0</v>
      </c>
      <c r="L165" s="84" t="b">
        <v>0</v>
      </c>
    </row>
    <row r="166" spans="1:12" ht="15">
      <c r="A166" s="84" t="s">
        <v>1366</v>
      </c>
      <c r="B166" s="84" t="s">
        <v>1380</v>
      </c>
      <c r="C166" s="84">
        <v>2</v>
      </c>
      <c r="D166" s="123">
        <v>0.0024236913635823937</v>
      </c>
      <c r="E166" s="123">
        <v>2.191031608848618</v>
      </c>
      <c r="F166" s="84" t="s">
        <v>1501</v>
      </c>
      <c r="G166" s="84" t="b">
        <v>0</v>
      </c>
      <c r="H166" s="84" t="b">
        <v>0</v>
      </c>
      <c r="I166" s="84" t="b">
        <v>0</v>
      </c>
      <c r="J166" s="84" t="b">
        <v>0</v>
      </c>
      <c r="K166" s="84" t="b">
        <v>0</v>
      </c>
      <c r="L166" s="84" t="b">
        <v>0</v>
      </c>
    </row>
    <row r="167" spans="1:12" ht="15">
      <c r="A167" s="84" t="s">
        <v>1380</v>
      </c>
      <c r="B167" s="84" t="s">
        <v>1368</v>
      </c>
      <c r="C167" s="84">
        <v>2</v>
      </c>
      <c r="D167" s="123">
        <v>0.0024236913635823937</v>
      </c>
      <c r="E167" s="123">
        <v>2.2190603324488616</v>
      </c>
      <c r="F167" s="84" t="s">
        <v>1501</v>
      </c>
      <c r="G167" s="84" t="b">
        <v>0</v>
      </c>
      <c r="H167" s="84" t="b">
        <v>0</v>
      </c>
      <c r="I167" s="84" t="b">
        <v>0</v>
      </c>
      <c r="J167" s="84" t="b">
        <v>0</v>
      </c>
      <c r="K167" s="84" t="b">
        <v>0</v>
      </c>
      <c r="L167" s="84" t="b">
        <v>0</v>
      </c>
    </row>
    <row r="168" spans="1:12" ht="15">
      <c r="A168" s="84" t="s">
        <v>1396</v>
      </c>
      <c r="B168" s="84" t="s">
        <v>1479</v>
      </c>
      <c r="C168" s="84">
        <v>2</v>
      </c>
      <c r="D168" s="123">
        <v>0.0024236913635823937</v>
      </c>
      <c r="E168" s="123">
        <v>2.492061604512599</v>
      </c>
      <c r="F168" s="84" t="s">
        <v>1501</v>
      </c>
      <c r="G168" s="84" t="b">
        <v>0</v>
      </c>
      <c r="H168" s="84" t="b">
        <v>0</v>
      </c>
      <c r="I168" s="84" t="b">
        <v>0</v>
      </c>
      <c r="J168" s="84" t="b">
        <v>0</v>
      </c>
      <c r="K168" s="84" t="b">
        <v>0</v>
      </c>
      <c r="L168" s="84" t="b">
        <v>0</v>
      </c>
    </row>
    <row r="169" spans="1:12" ht="15">
      <c r="A169" s="84" t="s">
        <v>1479</v>
      </c>
      <c r="B169" s="84" t="s">
        <v>395</v>
      </c>
      <c r="C169" s="84">
        <v>2</v>
      </c>
      <c r="D169" s="123">
        <v>0.0024236913635823937</v>
      </c>
      <c r="E169" s="123">
        <v>2.492061604512599</v>
      </c>
      <c r="F169" s="84" t="s">
        <v>1501</v>
      </c>
      <c r="G169" s="84" t="b">
        <v>0</v>
      </c>
      <c r="H169" s="84" t="b">
        <v>0</v>
      </c>
      <c r="I169" s="84" t="b">
        <v>0</v>
      </c>
      <c r="J169" s="84" t="b">
        <v>0</v>
      </c>
      <c r="K169" s="84" t="b">
        <v>0</v>
      </c>
      <c r="L169" s="84" t="b">
        <v>0</v>
      </c>
    </row>
    <row r="170" spans="1:12" ht="15">
      <c r="A170" s="84" t="s">
        <v>1398</v>
      </c>
      <c r="B170" s="84" t="s">
        <v>1399</v>
      </c>
      <c r="C170" s="84">
        <v>2</v>
      </c>
      <c r="D170" s="123">
        <v>0.0024236913635823937</v>
      </c>
      <c r="E170" s="123">
        <v>2.315970345456918</v>
      </c>
      <c r="F170" s="84" t="s">
        <v>1501</v>
      </c>
      <c r="G170" s="84" t="b">
        <v>0</v>
      </c>
      <c r="H170" s="84" t="b">
        <v>0</v>
      </c>
      <c r="I170" s="84" t="b">
        <v>0</v>
      </c>
      <c r="J170" s="84" t="b">
        <v>0</v>
      </c>
      <c r="K170" s="84" t="b">
        <v>0</v>
      </c>
      <c r="L170" s="84" t="b">
        <v>0</v>
      </c>
    </row>
    <row r="171" spans="1:12" ht="15">
      <c r="A171" s="84" t="s">
        <v>1399</v>
      </c>
      <c r="B171" s="84" t="s">
        <v>1173</v>
      </c>
      <c r="C171" s="84">
        <v>2</v>
      </c>
      <c r="D171" s="123">
        <v>0.0024236913635823937</v>
      </c>
      <c r="E171" s="123">
        <v>1.6469635644983422</v>
      </c>
      <c r="F171" s="84" t="s">
        <v>1501</v>
      </c>
      <c r="G171" s="84" t="b">
        <v>0</v>
      </c>
      <c r="H171" s="84" t="b">
        <v>0</v>
      </c>
      <c r="I171" s="84" t="b">
        <v>0</v>
      </c>
      <c r="J171" s="84" t="b">
        <v>0</v>
      </c>
      <c r="K171" s="84" t="b">
        <v>0</v>
      </c>
      <c r="L171" s="84" t="b">
        <v>0</v>
      </c>
    </row>
    <row r="172" spans="1:12" ht="15">
      <c r="A172" s="84" t="s">
        <v>1399</v>
      </c>
      <c r="B172" s="84" t="s">
        <v>1425</v>
      </c>
      <c r="C172" s="84">
        <v>2</v>
      </c>
      <c r="D172" s="123">
        <v>0.0024236913635823937</v>
      </c>
      <c r="E172" s="123">
        <v>2.315970345456918</v>
      </c>
      <c r="F172" s="84" t="s">
        <v>1501</v>
      </c>
      <c r="G172" s="84" t="b">
        <v>0</v>
      </c>
      <c r="H172" s="84" t="b">
        <v>0</v>
      </c>
      <c r="I172" s="84" t="b">
        <v>0</v>
      </c>
      <c r="J172" s="84" t="b">
        <v>0</v>
      </c>
      <c r="K172" s="84" t="b">
        <v>0</v>
      </c>
      <c r="L172" s="84" t="b">
        <v>0</v>
      </c>
    </row>
    <row r="173" spans="1:12" ht="15">
      <c r="A173" s="84" t="s">
        <v>1425</v>
      </c>
      <c r="B173" s="84" t="s">
        <v>1426</v>
      </c>
      <c r="C173" s="84">
        <v>2</v>
      </c>
      <c r="D173" s="123">
        <v>0.0024236913635823937</v>
      </c>
      <c r="E173" s="123">
        <v>2.4409090820652177</v>
      </c>
      <c r="F173" s="84" t="s">
        <v>1501</v>
      </c>
      <c r="G173" s="84" t="b">
        <v>0</v>
      </c>
      <c r="H173" s="84" t="b">
        <v>0</v>
      </c>
      <c r="I173" s="84" t="b">
        <v>0</v>
      </c>
      <c r="J173" s="84" t="b">
        <v>0</v>
      </c>
      <c r="K173" s="84" t="b">
        <v>0</v>
      </c>
      <c r="L173" s="84" t="b">
        <v>0</v>
      </c>
    </row>
    <row r="174" spans="1:12" ht="15">
      <c r="A174" s="84" t="s">
        <v>1426</v>
      </c>
      <c r="B174" s="84" t="s">
        <v>395</v>
      </c>
      <c r="C174" s="84">
        <v>2</v>
      </c>
      <c r="D174" s="123">
        <v>0.0024236913635823937</v>
      </c>
      <c r="E174" s="123">
        <v>2.315970345456918</v>
      </c>
      <c r="F174" s="84" t="s">
        <v>1501</v>
      </c>
      <c r="G174" s="84" t="b">
        <v>0</v>
      </c>
      <c r="H174" s="84" t="b">
        <v>0</v>
      </c>
      <c r="I174" s="84" t="b">
        <v>0</v>
      </c>
      <c r="J174" s="84" t="b">
        <v>0</v>
      </c>
      <c r="K174" s="84" t="b">
        <v>0</v>
      </c>
      <c r="L174" s="84" t="b">
        <v>0</v>
      </c>
    </row>
    <row r="175" spans="1:12" ht="15">
      <c r="A175" s="84" t="s">
        <v>1398</v>
      </c>
      <c r="B175" s="84" t="s">
        <v>1366</v>
      </c>
      <c r="C175" s="84">
        <v>2</v>
      </c>
      <c r="D175" s="123">
        <v>0.0024236913635823937</v>
      </c>
      <c r="E175" s="123">
        <v>2.0941215958405612</v>
      </c>
      <c r="F175" s="84" t="s">
        <v>1501</v>
      </c>
      <c r="G175" s="84" t="b">
        <v>0</v>
      </c>
      <c r="H175" s="84" t="b">
        <v>0</v>
      </c>
      <c r="I175" s="84" t="b">
        <v>0</v>
      </c>
      <c r="J175" s="84" t="b">
        <v>0</v>
      </c>
      <c r="K175" s="84" t="b">
        <v>0</v>
      </c>
      <c r="L175" s="84" t="b">
        <v>0</v>
      </c>
    </row>
    <row r="176" spans="1:12" ht="15">
      <c r="A176" s="84" t="s">
        <v>1366</v>
      </c>
      <c r="B176" s="84" t="s">
        <v>1163</v>
      </c>
      <c r="C176" s="84">
        <v>2</v>
      </c>
      <c r="D176" s="123">
        <v>0.0024236913635823937</v>
      </c>
      <c r="E176" s="123">
        <v>1.470872305442661</v>
      </c>
      <c r="F176" s="84" t="s">
        <v>1501</v>
      </c>
      <c r="G176" s="84" t="b">
        <v>0</v>
      </c>
      <c r="H176" s="84" t="b">
        <v>0</v>
      </c>
      <c r="I176" s="84" t="b">
        <v>0</v>
      </c>
      <c r="J176" s="84" t="b">
        <v>0</v>
      </c>
      <c r="K176" s="84" t="b">
        <v>0</v>
      </c>
      <c r="L176" s="84" t="b">
        <v>0</v>
      </c>
    </row>
    <row r="177" spans="1:12" ht="15">
      <c r="A177" s="84" t="s">
        <v>1163</v>
      </c>
      <c r="B177" s="84" t="s">
        <v>1480</v>
      </c>
      <c r="C177" s="84">
        <v>2</v>
      </c>
      <c r="D177" s="123">
        <v>0.0024236913635823937</v>
      </c>
      <c r="E177" s="123">
        <v>1.751698915018355</v>
      </c>
      <c r="F177" s="84" t="s">
        <v>1501</v>
      </c>
      <c r="G177" s="84" t="b">
        <v>0</v>
      </c>
      <c r="H177" s="84" t="b">
        <v>0</v>
      </c>
      <c r="I177" s="84" t="b">
        <v>0</v>
      </c>
      <c r="J177" s="84" t="b">
        <v>0</v>
      </c>
      <c r="K177" s="84" t="b">
        <v>0</v>
      </c>
      <c r="L177" s="84" t="b">
        <v>0</v>
      </c>
    </row>
    <row r="178" spans="1:12" ht="15">
      <c r="A178" s="84" t="s">
        <v>1480</v>
      </c>
      <c r="B178" s="84" t="s">
        <v>1481</v>
      </c>
      <c r="C178" s="84">
        <v>2</v>
      </c>
      <c r="D178" s="123">
        <v>0.0024236913635823937</v>
      </c>
      <c r="E178" s="123">
        <v>2.79309160017658</v>
      </c>
      <c r="F178" s="84" t="s">
        <v>1501</v>
      </c>
      <c r="G178" s="84" t="b">
        <v>0</v>
      </c>
      <c r="H178" s="84" t="b">
        <v>0</v>
      </c>
      <c r="I178" s="84" t="b">
        <v>0</v>
      </c>
      <c r="J178" s="84" t="b">
        <v>0</v>
      </c>
      <c r="K178" s="84" t="b">
        <v>0</v>
      </c>
      <c r="L178" s="84" t="b">
        <v>0</v>
      </c>
    </row>
    <row r="179" spans="1:12" ht="15">
      <c r="A179" s="84" t="s">
        <v>1481</v>
      </c>
      <c r="B179" s="84" t="s">
        <v>1368</v>
      </c>
      <c r="C179" s="84">
        <v>2</v>
      </c>
      <c r="D179" s="123">
        <v>0.0024236913635823937</v>
      </c>
      <c r="E179" s="123">
        <v>2.3951515915045425</v>
      </c>
      <c r="F179" s="84" t="s">
        <v>1501</v>
      </c>
      <c r="G179" s="84" t="b">
        <v>0</v>
      </c>
      <c r="H179" s="84" t="b">
        <v>0</v>
      </c>
      <c r="I179" s="84" t="b">
        <v>0</v>
      </c>
      <c r="J179" s="84" t="b">
        <v>0</v>
      </c>
      <c r="K179" s="84" t="b">
        <v>0</v>
      </c>
      <c r="L179" s="84" t="b">
        <v>0</v>
      </c>
    </row>
    <row r="180" spans="1:12" ht="15">
      <c r="A180" s="84" t="s">
        <v>1396</v>
      </c>
      <c r="B180" s="84" t="s">
        <v>1427</v>
      </c>
      <c r="C180" s="84">
        <v>2</v>
      </c>
      <c r="D180" s="123">
        <v>0.0024236913635823937</v>
      </c>
      <c r="E180" s="123">
        <v>2.315970345456918</v>
      </c>
      <c r="F180" s="84" t="s">
        <v>1501</v>
      </c>
      <c r="G180" s="84" t="b">
        <v>0</v>
      </c>
      <c r="H180" s="84" t="b">
        <v>0</v>
      </c>
      <c r="I180" s="84" t="b">
        <v>0</v>
      </c>
      <c r="J180" s="84" t="b">
        <v>0</v>
      </c>
      <c r="K180" s="84" t="b">
        <v>0</v>
      </c>
      <c r="L180" s="84" t="b">
        <v>0</v>
      </c>
    </row>
    <row r="181" spans="1:12" ht="15">
      <c r="A181" s="84" t="s">
        <v>1427</v>
      </c>
      <c r="B181" s="84" t="s">
        <v>1367</v>
      </c>
      <c r="C181" s="84">
        <v>2</v>
      </c>
      <c r="D181" s="123">
        <v>0.0024236913635823937</v>
      </c>
      <c r="E181" s="123">
        <v>2.2190603324488616</v>
      </c>
      <c r="F181" s="84" t="s">
        <v>1501</v>
      </c>
      <c r="G181" s="84" t="b">
        <v>0</v>
      </c>
      <c r="H181" s="84" t="b">
        <v>0</v>
      </c>
      <c r="I181" s="84" t="b">
        <v>0</v>
      </c>
      <c r="J181" s="84" t="b">
        <v>0</v>
      </c>
      <c r="K181" s="84" t="b">
        <v>0</v>
      </c>
      <c r="L181" s="84" t="b">
        <v>0</v>
      </c>
    </row>
    <row r="182" spans="1:12" ht="15">
      <c r="A182" s="84" t="s">
        <v>394</v>
      </c>
      <c r="B182" s="84" t="s">
        <v>1482</v>
      </c>
      <c r="C182" s="84">
        <v>2</v>
      </c>
      <c r="D182" s="123">
        <v>0.0024236913635823937</v>
      </c>
      <c r="E182" s="123">
        <v>2.617000341120899</v>
      </c>
      <c r="F182" s="84" t="s">
        <v>1501</v>
      </c>
      <c r="G182" s="84" t="b">
        <v>0</v>
      </c>
      <c r="H182" s="84" t="b">
        <v>0</v>
      </c>
      <c r="I182" s="84" t="b">
        <v>0</v>
      </c>
      <c r="J182" s="84" t="b">
        <v>0</v>
      </c>
      <c r="K182" s="84" t="b">
        <v>0</v>
      </c>
      <c r="L182" s="84" t="b">
        <v>0</v>
      </c>
    </row>
    <row r="183" spans="1:12" ht="15">
      <c r="A183" s="84" t="s">
        <v>1482</v>
      </c>
      <c r="B183" s="84" t="s">
        <v>1483</v>
      </c>
      <c r="C183" s="84">
        <v>2</v>
      </c>
      <c r="D183" s="123">
        <v>0.0024236913635823937</v>
      </c>
      <c r="E183" s="123">
        <v>2.79309160017658</v>
      </c>
      <c r="F183" s="84" t="s">
        <v>1501</v>
      </c>
      <c r="G183" s="84" t="b">
        <v>0</v>
      </c>
      <c r="H183" s="84" t="b">
        <v>0</v>
      </c>
      <c r="I183" s="84" t="b">
        <v>0</v>
      </c>
      <c r="J183" s="84" t="b">
        <v>0</v>
      </c>
      <c r="K183" s="84" t="b">
        <v>0</v>
      </c>
      <c r="L183" s="84" t="b">
        <v>0</v>
      </c>
    </row>
    <row r="184" spans="1:12" ht="15">
      <c r="A184" s="84" t="s">
        <v>1483</v>
      </c>
      <c r="B184" s="84" t="s">
        <v>1378</v>
      </c>
      <c r="C184" s="84">
        <v>2</v>
      </c>
      <c r="D184" s="123">
        <v>0.0024236913635823937</v>
      </c>
      <c r="E184" s="123">
        <v>2.492061604512599</v>
      </c>
      <c r="F184" s="84" t="s">
        <v>1501</v>
      </c>
      <c r="G184" s="84" t="b">
        <v>0</v>
      </c>
      <c r="H184" s="84" t="b">
        <v>0</v>
      </c>
      <c r="I184" s="84" t="b">
        <v>0</v>
      </c>
      <c r="J184" s="84" t="b">
        <v>0</v>
      </c>
      <c r="K184" s="84" t="b">
        <v>0</v>
      </c>
      <c r="L184" s="84" t="b">
        <v>0</v>
      </c>
    </row>
    <row r="185" spans="1:12" ht="15">
      <c r="A185" s="84" t="s">
        <v>1378</v>
      </c>
      <c r="B185" s="84" t="s">
        <v>1160</v>
      </c>
      <c r="C185" s="84">
        <v>2</v>
      </c>
      <c r="D185" s="123">
        <v>0.0024236913635823937</v>
      </c>
      <c r="E185" s="123">
        <v>1.3052464800651447</v>
      </c>
      <c r="F185" s="84" t="s">
        <v>1501</v>
      </c>
      <c r="G185" s="84" t="b">
        <v>0</v>
      </c>
      <c r="H185" s="84" t="b">
        <v>0</v>
      </c>
      <c r="I185" s="84" t="b">
        <v>0</v>
      </c>
      <c r="J185" s="84" t="b">
        <v>0</v>
      </c>
      <c r="K185" s="84" t="b">
        <v>0</v>
      </c>
      <c r="L185" s="84" t="b">
        <v>0</v>
      </c>
    </row>
    <row r="186" spans="1:12" ht="15">
      <c r="A186" s="84" t="s">
        <v>1160</v>
      </c>
      <c r="B186" s="84" t="s">
        <v>1484</v>
      </c>
      <c r="C186" s="84">
        <v>2</v>
      </c>
      <c r="D186" s="123">
        <v>0.0024236913635823937</v>
      </c>
      <c r="E186" s="123">
        <v>1.492061604512599</v>
      </c>
      <c r="F186" s="84" t="s">
        <v>1501</v>
      </c>
      <c r="G186" s="84" t="b">
        <v>0</v>
      </c>
      <c r="H186" s="84" t="b">
        <v>0</v>
      </c>
      <c r="I186" s="84" t="b">
        <v>0</v>
      </c>
      <c r="J186" s="84" t="b">
        <v>0</v>
      </c>
      <c r="K186" s="84" t="b">
        <v>1</v>
      </c>
      <c r="L186" s="84" t="b">
        <v>0</v>
      </c>
    </row>
    <row r="187" spans="1:12" ht="15">
      <c r="A187" s="84" t="s">
        <v>1484</v>
      </c>
      <c r="B187" s="84" t="s">
        <v>1485</v>
      </c>
      <c r="C187" s="84">
        <v>2</v>
      </c>
      <c r="D187" s="123">
        <v>0.0024236913635823937</v>
      </c>
      <c r="E187" s="123">
        <v>2.79309160017658</v>
      </c>
      <c r="F187" s="84" t="s">
        <v>1501</v>
      </c>
      <c r="G187" s="84" t="b">
        <v>0</v>
      </c>
      <c r="H187" s="84" t="b">
        <v>1</v>
      </c>
      <c r="I187" s="84" t="b">
        <v>0</v>
      </c>
      <c r="J187" s="84" t="b">
        <v>0</v>
      </c>
      <c r="K187" s="84" t="b">
        <v>0</v>
      </c>
      <c r="L187" s="84" t="b">
        <v>0</v>
      </c>
    </row>
    <row r="188" spans="1:12" ht="15">
      <c r="A188" s="84" t="s">
        <v>1485</v>
      </c>
      <c r="B188" s="84" t="s">
        <v>1358</v>
      </c>
      <c r="C188" s="84">
        <v>2</v>
      </c>
      <c r="D188" s="123">
        <v>0.0024236913635823937</v>
      </c>
      <c r="E188" s="123">
        <v>2.315970345456918</v>
      </c>
      <c r="F188" s="84" t="s">
        <v>1501</v>
      </c>
      <c r="G188" s="84" t="b">
        <v>0</v>
      </c>
      <c r="H188" s="84" t="b">
        <v>0</v>
      </c>
      <c r="I188" s="84" t="b">
        <v>0</v>
      </c>
      <c r="J188" s="84" t="b">
        <v>0</v>
      </c>
      <c r="K188" s="84" t="b">
        <v>0</v>
      </c>
      <c r="L188" s="84" t="b">
        <v>0</v>
      </c>
    </row>
    <row r="189" spans="1:12" ht="15">
      <c r="A189" s="84" t="s">
        <v>1358</v>
      </c>
      <c r="B189" s="84" t="s">
        <v>1486</v>
      </c>
      <c r="C189" s="84">
        <v>2</v>
      </c>
      <c r="D189" s="123">
        <v>0.0024236913635823937</v>
      </c>
      <c r="E189" s="123">
        <v>2.2490235558263048</v>
      </c>
      <c r="F189" s="84" t="s">
        <v>1501</v>
      </c>
      <c r="G189" s="84" t="b">
        <v>0</v>
      </c>
      <c r="H189" s="84" t="b">
        <v>0</v>
      </c>
      <c r="I189" s="84" t="b">
        <v>0</v>
      </c>
      <c r="J189" s="84" t="b">
        <v>0</v>
      </c>
      <c r="K189" s="84" t="b">
        <v>0</v>
      </c>
      <c r="L189" s="84" t="b">
        <v>0</v>
      </c>
    </row>
    <row r="190" spans="1:12" ht="15">
      <c r="A190" s="84" t="s">
        <v>1486</v>
      </c>
      <c r="B190" s="84" t="s">
        <v>1487</v>
      </c>
      <c r="C190" s="84">
        <v>2</v>
      </c>
      <c r="D190" s="123">
        <v>0.0024236913635823937</v>
      </c>
      <c r="E190" s="123">
        <v>2.79309160017658</v>
      </c>
      <c r="F190" s="84" t="s">
        <v>1501</v>
      </c>
      <c r="G190" s="84" t="b">
        <v>0</v>
      </c>
      <c r="H190" s="84" t="b">
        <v>0</v>
      </c>
      <c r="I190" s="84" t="b">
        <v>0</v>
      </c>
      <c r="J190" s="84" t="b">
        <v>0</v>
      </c>
      <c r="K190" s="84" t="b">
        <v>0</v>
      </c>
      <c r="L190" s="84" t="b">
        <v>0</v>
      </c>
    </row>
    <row r="191" spans="1:12" ht="15">
      <c r="A191" s="84" t="s">
        <v>1487</v>
      </c>
      <c r="B191" s="84" t="s">
        <v>1488</v>
      </c>
      <c r="C191" s="84">
        <v>2</v>
      </c>
      <c r="D191" s="123">
        <v>0.0024236913635823937</v>
      </c>
      <c r="E191" s="123">
        <v>2.79309160017658</v>
      </c>
      <c r="F191" s="84" t="s">
        <v>1501</v>
      </c>
      <c r="G191" s="84" t="b">
        <v>0</v>
      </c>
      <c r="H191" s="84" t="b">
        <v>0</v>
      </c>
      <c r="I191" s="84" t="b">
        <v>0</v>
      </c>
      <c r="J191" s="84" t="b">
        <v>0</v>
      </c>
      <c r="K191" s="84" t="b">
        <v>0</v>
      </c>
      <c r="L191" s="84" t="b">
        <v>0</v>
      </c>
    </row>
    <row r="192" spans="1:12" ht="15">
      <c r="A192" s="84" t="s">
        <v>1488</v>
      </c>
      <c r="B192" s="84" t="s">
        <v>1160</v>
      </c>
      <c r="C192" s="84">
        <v>2</v>
      </c>
      <c r="D192" s="123">
        <v>0.0024236913635823937</v>
      </c>
      <c r="E192" s="123">
        <v>1.4813377391208258</v>
      </c>
      <c r="F192" s="84" t="s">
        <v>1501</v>
      </c>
      <c r="G192" s="84" t="b">
        <v>0</v>
      </c>
      <c r="H192" s="84" t="b">
        <v>0</v>
      </c>
      <c r="I192" s="84" t="b">
        <v>0</v>
      </c>
      <c r="J192" s="84" t="b">
        <v>0</v>
      </c>
      <c r="K192" s="84" t="b">
        <v>0</v>
      </c>
      <c r="L192" s="84" t="b">
        <v>0</v>
      </c>
    </row>
    <row r="193" spans="1:12" ht="15">
      <c r="A193" s="84" t="s">
        <v>1361</v>
      </c>
      <c r="B193" s="84" t="s">
        <v>1489</v>
      </c>
      <c r="C193" s="84">
        <v>2</v>
      </c>
      <c r="D193" s="123">
        <v>0.0024236913635823937</v>
      </c>
      <c r="E193" s="123">
        <v>2.3951515915045425</v>
      </c>
      <c r="F193" s="84" t="s">
        <v>1501</v>
      </c>
      <c r="G193" s="84" t="b">
        <v>0</v>
      </c>
      <c r="H193" s="84" t="b">
        <v>0</v>
      </c>
      <c r="I193" s="84" t="b">
        <v>0</v>
      </c>
      <c r="J193" s="84" t="b">
        <v>0</v>
      </c>
      <c r="K193" s="84" t="b">
        <v>0</v>
      </c>
      <c r="L193" s="84" t="b">
        <v>0</v>
      </c>
    </row>
    <row r="194" spans="1:12" ht="15">
      <c r="A194" s="84" t="s">
        <v>1489</v>
      </c>
      <c r="B194" s="84" t="s">
        <v>1490</v>
      </c>
      <c r="C194" s="84">
        <v>2</v>
      </c>
      <c r="D194" s="123">
        <v>0.0024236913635823937</v>
      </c>
      <c r="E194" s="123">
        <v>2.79309160017658</v>
      </c>
      <c r="F194" s="84" t="s">
        <v>1501</v>
      </c>
      <c r="G194" s="84" t="b">
        <v>0</v>
      </c>
      <c r="H194" s="84" t="b">
        <v>0</v>
      </c>
      <c r="I194" s="84" t="b">
        <v>0</v>
      </c>
      <c r="J194" s="84" t="b">
        <v>0</v>
      </c>
      <c r="K194" s="84" t="b">
        <v>0</v>
      </c>
      <c r="L194" s="84" t="b">
        <v>0</v>
      </c>
    </row>
    <row r="195" spans="1:12" ht="15">
      <c r="A195" s="84" t="s">
        <v>1490</v>
      </c>
      <c r="B195" s="84" t="s">
        <v>1401</v>
      </c>
      <c r="C195" s="84">
        <v>2</v>
      </c>
      <c r="D195" s="123">
        <v>0.0024236913635823937</v>
      </c>
      <c r="E195" s="123">
        <v>2.617000341120899</v>
      </c>
      <c r="F195" s="84" t="s">
        <v>1501</v>
      </c>
      <c r="G195" s="84" t="b">
        <v>0</v>
      </c>
      <c r="H195" s="84" t="b">
        <v>0</v>
      </c>
      <c r="I195" s="84" t="b">
        <v>0</v>
      </c>
      <c r="J195" s="84" t="b">
        <v>0</v>
      </c>
      <c r="K195" s="84" t="b">
        <v>1</v>
      </c>
      <c r="L195" s="84" t="b">
        <v>0</v>
      </c>
    </row>
    <row r="196" spans="1:12" ht="15">
      <c r="A196" s="84" t="s">
        <v>1431</v>
      </c>
      <c r="B196" s="84" t="s">
        <v>1429</v>
      </c>
      <c r="C196" s="84">
        <v>2</v>
      </c>
      <c r="D196" s="123">
        <v>0.0024236913635823937</v>
      </c>
      <c r="E196" s="123">
        <v>2.4409090820652177</v>
      </c>
      <c r="F196" s="84" t="s">
        <v>1501</v>
      </c>
      <c r="G196" s="84" t="b">
        <v>0</v>
      </c>
      <c r="H196" s="84" t="b">
        <v>0</v>
      </c>
      <c r="I196" s="84" t="b">
        <v>0</v>
      </c>
      <c r="J196" s="84" t="b">
        <v>0</v>
      </c>
      <c r="K196" s="84" t="b">
        <v>0</v>
      </c>
      <c r="L196" s="84" t="b">
        <v>0</v>
      </c>
    </row>
    <row r="197" spans="1:12" ht="15">
      <c r="A197" s="84" t="s">
        <v>1400</v>
      </c>
      <c r="B197" s="84" t="s">
        <v>1160</v>
      </c>
      <c r="C197" s="84">
        <v>2</v>
      </c>
      <c r="D197" s="123">
        <v>0.0024236913635823937</v>
      </c>
      <c r="E197" s="123">
        <v>1.1803077434568447</v>
      </c>
      <c r="F197" s="84" t="s">
        <v>1501</v>
      </c>
      <c r="G197" s="84" t="b">
        <v>0</v>
      </c>
      <c r="H197" s="84" t="b">
        <v>0</v>
      </c>
      <c r="I197" s="84" t="b">
        <v>0</v>
      </c>
      <c r="J197" s="84" t="b">
        <v>0</v>
      </c>
      <c r="K197" s="84" t="b">
        <v>0</v>
      </c>
      <c r="L197" s="84" t="b">
        <v>0</v>
      </c>
    </row>
    <row r="198" spans="1:12" ht="15">
      <c r="A198" s="84" t="s">
        <v>1428</v>
      </c>
      <c r="B198" s="84" t="s">
        <v>1175</v>
      </c>
      <c r="C198" s="84">
        <v>2</v>
      </c>
      <c r="D198" s="123">
        <v>0.0024236913635823937</v>
      </c>
      <c r="E198" s="123">
        <v>2.1398790864012365</v>
      </c>
      <c r="F198" s="84" t="s">
        <v>1501</v>
      </c>
      <c r="G198" s="84" t="b">
        <v>0</v>
      </c>
      <c r="H198" s="84" t="b">
        <v>0</v>
      </c>
      <c r="I198" s="84" t="b">
        <v>0</v>
      </c>
      <c r="J198" s="84" t="b">
        <v>0</v>
      </c>
      <c r="K198" s="84" t="b">
        <v>1</v>
      </c>
      <c r="L198" s="84" t="b">
        <v>0</v>
      </c>
    </row>
    <row r="199" spans="1:12" ht="15">
      <c r="A199" s="84" t="s">
        <v>1175</v>
      </c>
      <c r="B199" s="84" t="s">
        <v>1493</v>
      </c>
      <c r="C199" s="84">
        <v>2</v>
      </c>
      <c r="D199" s="123">
        <v>0.0024236913635823937</v>
      </c>
      <c r="E199" s="123">
        <v>2.315970345456918</v>
      </c>
      <c r="F199" s="84" t="s">
        <v>1501</v>
      </c>
      <c r="G199" s="84" t="b">
        <v>0</v>
      </c>
      <c r="H199" s="84" t="b">
        <v>1</v>
      </c>
      <c r="I199" s="84" t="b">
        <v>0</v>
      </c>
      <c r="J199" s="84" t="b">
        <v>0</v>
      </c>
      <c r="K199" s="84" t="b">
        <v>0</v>
      </c>
      <c r="L199" s="84" t="b">
        <v>0</v>
      </c>
    </row>
    <row r="200" spans="1:12" ht="15">
      <c r="A200" s="84" t="s">
        <v>1493</v>
      </c>
      <c r="B200" s="84" t="s">
        <v>1494</v>
      </c>
      <c r="C200" s="84">
        <v>2</v>
      </c>
      <c r="D200" s="123">
        <v>0.0024236913635823937</v>
      </c>
      <c r="E200" s="123">
        <v>2.79309160017658</v>
      </c>
      <c r="F200" s="84" t="s">
        <v>1501</v>
      </c>
      <c r="G200" s="84" t="b">
        <v>0</v>
      </c>
      <c r="H200" s="84" t="b">
        <v>0</v>
      </c>
      <c r="I200" s="84" t="b">
        <v>0</v>
      </c>
      <c r="J200" s="84" t="b">
        <v>0</v>
      </c>
      <c r="K200" s="84" t="b">
        <v>0</v>
      </c>
      <c r="L200" s="84" t="b">
        <v>0</v>
      </c>
    </row>
    <row r="201" spans="1:12" ht="15">
      <c r="A201" s="84" t="s">
        <v>1494</v>
      </c>
      <c r="B201" s="84" t="s">
        <v>1364</v>
      </c>
      <c r="C201" s="84">
        <v>2</v>
      </c>
      <c r="D201" s="123">
        <v>0.0024236913635823937</v>
      </c>
      <c r="E201" s="123">
        <v>2.3951515915045425</v>
      </c>
      <c r="F201" s="84" t="s">
        <v>1501</v>
      </c>
      <c r="G201" s="84" t="b">
        <v>0</v>
      </c>
      <c r="H201" s="84" t="b">
        <v>0</v>
      </c>
      <c r="I201" s="84" t="b">
        <v>0</v>
      </c>
      <c r="J201" s="84" t="b">
        <v>0</v>
      </c>
      <c r="K201" s="84" t="b">
        <v>0</v>
      </c>
      <c r="L201" s="84" t="b">
        <v>0</v>
      </c>
    </row>
    <row r="202" spans="1:12" ht="15">
      <c r="A202" s="84" t="s">
        <v>1364</v>
      </c>
      <c r="B202" s="84" t="s">
        <v>1164</v>
      </c>
      <c r="C202" s="84">
        <v>2</v>
      </c>
      <c r="D202" s="123">
        <v>0.0024236913635823937</v>
      </c>
      <c r="E202" s="123">
        <v>1.334453751150931</v>
      </c>
      <c r="F202" s="84" t="s">
        <v>1501</v>
      </c>
      <c r="G202" s="84" t="b">
        <v>0</v>
      </c>
      <c r="H202" s="84" t="b">
        <v>0</v>
      </c>
      <c r="I202" s="84" t="b">
        <v>0</v>
      </c>
      <c r="J202" s="84" t="b">
        <v>0</v>
      </c>
      <c r="K202" s="84" t="b">
        <v>0</v>
      </c>
      <c r="L202" s="84" t="b">
        <v>0</v>
      </c>
    </row>
    <row r="203" spans="1:12" ht="15">
      <c r="A203" s="84" t="s">
        <v>1160</v>
      </c>
      <c r="B203" s="84" t="s">
        <v>1128</v>
      </c>
      <c r="C203" s="84">
        <v>2</v>
      </c>
      <c r="D203" s="123">
        <v>0.0024236913635823937</v>
      </c>
      <c r="E203" s="123">
        <v>0.8900016131846367</v>
      </c>
      <c r="F203" s="84" t="s">
        <v>1501</v>
      </c>
      <c r="G203" s="84" t="b">
        <v>0</v>
      </c>
      <c r="H203" s="84" t="b">
        <v>0</v>
      </c>
      <c r="I203" s="84" t="b">
        <v>0</v>
      </c>
      <c r="J203" s="84" t="b">
        <v>0</v>
      </c>
      <c r="K203" s="84" t="b">
        <v>0</v>
      </c>
      <c r="L203" s="84" t="b">
        <v>0</v>
      </c>
    </row>
    <row r="204" spans="1:12" ht="15">
      <c r="A204" s="84" t="s">
        <v>1128</v>
      </c>
      <c r="B204" s="84" t="s">
        <v>1418</v>
      </c>
      <c r="C204" s="84">
        <v>2</v>
      </c>
      <c r="D204" s="123">
        <v>0.0024236913635823937</v>
      </c>
      <c r="E204" s="123">
        <v>2.2190603324488616</v>
      </c>
      <c r="F204" s="84" t="s">
        <v>1501</v>
      </c>
      <c r="G204" s="84" t="b">
        <v>0</v>
      </c>
      <c r="H204" s="84" t="b">
        <v>0</v>
      </c>
      <c r="I204" s="84" t="b">
        <v>0</v>
      </c>
      <c r="J204" s="84" t="b">
        <v>0</v>
      </c>
      <c r="K204" s="84" t="b">
        <v>0</v>
      </c>
      <c r="L204" s="84" t="b">
        <v>0</v>
      </c>
    </row>
    <row r="205" spans="1:12" ht="15">
      <c r="A205" s="84" t="s">
        <v>1418</v>
      </c>
      <c r="B205" s="84" t="s">
        <v>1371</v>
      </c>
      <c r="C205" s="84">
        <v>2</v>
      </c>
      <c r="D205" s="123">
        <v>0.0024236913635823937</v>
      </c>
      <c r="E205" s="123">
        <v>2.315970345456918</v>
      </c>
      <c r="F205" s="84" t="s">
        <v>1501</v>
      </c>
      <c r="G205" s="84" t="b">
        <v>0</v>
      </c>
      <c r="H205" s="84" t="b">
        <v>0</v>
      </c>
      <c r="I205" s="84" t="b">
        <v>0</v>
      </c>
      <c r="J205" s="84" t="b">
        <v>0</v>
      </c>
      <c r="K205" s="84" t="b">
        <v>0</v>
      </c>
      <c r="L205" s="84" t="b">
        <v>0</v>
      </c>
    </row>
    <row r="206" spans="1:12" ht="15">
      <c r="A206" s="84" t="s">
        <v>1371</v>
      </c>
      <c r="B206" s="84" t="s">
        <v>1129</v>
      </c>
      <c r="C206" s="84">
        <v>2</v>
      </c>
      <c r="D206" s="123">
        <v>0.0024236913635823937</v>
      </c>
      <c r="E206" s="123">
        <v>2.0941215958405612</v>
      </c>
      <c r="F206" s="84" t="s">
        <v>1501</v>
      </c>
      <c r="G206" s="84" t="b">
        <v>0</v>
      </c>
      <c r="H206" s="84" t="b">
        <v>0</v>
      </c>
      <c r="I206" s="84" t="b">
        <v>0</v>
      </c>
      <c r="J206" s="84" t="b">
        <v>0</v>
      </c>
      <c r="K206" s="84" t="b">
        <v>1</v>
      </c>
      <c r="L206" s="84" t="b">
        <v>0</v>
      </c>
    </row>
    <row r="207" spans="1:12" ht="15">
      <c r="A207" s="84" t="s">
        <v>1129</v>
      </c>
      <c r="B207" s="84" t="s">
        <v>1357</v>
      </c>
      <c r="C207" s="84">
        <v>2</v>
      </c>
      <c r="D207" s="123">
        <v>0.0024236913635823937</v>
      </c>
      <c r="E207" s="123">
        <v>1.8900016131846367</v>
      </c>
      <c r="F207" s="84" t="s">
        <v>1501</v>
      </c>
      <c r="G207" s="84" t="b">
        <v>0</v>
      </c>
      <c r="H207" s="84" t="b">
        <v>1</v>
      </c>
      <c r="I207" s="84" t="b">
        <v>0</v>
      </c>
      <c r="J207" s="84" t="b">
        <v>0</v>
      </c>
      <c r="K207" s="84" t="b">
        <v>0</v>
      </c>
      <c r="L207" s="84" t="b">
        <v>0</v>
      </c>
    </row>
    <row r="208" spans="1:12" ht="15">
      <c r="A208" s="84" t="s">
        <v>1357</v>
      </c>
      <c r="B208" s="84" t="s">
        <v>1495</v>
      </c>
      <c r="C208" s="84">
        <v>2</v>
      </c>
      <c r="D208" s="123">
        <v>0.0024236913635823937</v>
      </c>
      <c r="E208" s="123">
        <v>2.191031608848618</v>
      </c>
      <c r="F208" s="84" t="s">
        <v>1501</v>
      </c>
      <c r="G208" s="84" t="b">
        <v>0</v>
      </c>
      <c r="H208" s="84" t="b">
        <v>0</v>
      </c>
      <c r="I208" s="84" t="b">
        <v>0</v>
      </c>
      <c r="J208" s="84" t="b">
        <v>0</v>
      </c>
      <c r="K208" s="84" t="b">
        <v>0</v>
      </c>
      <c r="L208" s="84" t="b">
        <v>0</v>
      </c>
    </row>
    <row r="209" spans="1:12" ht="15">
      <c r="A209" s="84" t="s">
        <v>1496</v>
      </c>
      <c r="B209" s="84" t="s">
        <v>1497</v>
      </c>
      <c r="C209" s="84">
        <v>2</v>
      </c>
      <c r="D209" s="123">
        <v>0.0024236913635823937</v>
      </c>
      <c r="E209" s="123">
        <v>2.79309160017658</v>
      </c>
      <c r="F209" s="84" t="s">
        <v>1501</v>
      </c>
      <c r="G209" s="84" t="b">
        <v>0</v>
      </c>
      <c r="H209" s="84" t="b">
        <v>0</v>
      </c>
      <c r="I209" s="84" t="b">
        <v>0</v>
      </c>
      <c r="J209" s="84" t="b">
        <v>0</v>
      </c>
      <c r="K209" s="84" t="b">
        <v>0</v>
      </c>
      <c r="L209" s="84" t="b">
        <v>0</v>
      </c>
    </row>
    <row r="210" spans="1:12" ht="15">
      <c r="A210" s="84" t="s">
        <v>1497</v>
      </c>
      <c r="B210" s="84" t="s">
        <v>1498</v>
      </c>
      <c r="C210" s="84">
        <v>2</v>
      </c>
      <c r="D210" s="123">
        <v>0.0024236913635823937</v>
      </c>
      <c r="E210" s="123">
        <v>2.79309160017658</v>
      </c>
      <c r="F210" s="84" t="s">
        <v>1501</v>
      </c>
      <c r="G210" s="84" t="b">
        <v>0</v>
      </c>
      <c r="H210" s="84" t="b">
        <v>0</v>
      </c>
      <c r="I210" s="84" t="b">
        <v>0</v>
      </c>
      <c r="J210" s="84" t="b">
        <v>0</v>
      </c>
      <c r="K210" s="84" t="b">
        <v>0</v>
      </c>
      <c r="L210" s="84" t="b">
        <v>0</v>
      </c>
    </row>
    <row r="211" spans="1:12" ht="15">
      <c r="A211" s="84" t="s">
        <v>386</v>
      </c>
      <c r="B211" s="84" t="s">
        <v>1159</v>
      </c>
      <c r="C211" s="84">
        <v>7</v>
      </c>
      <c r="D211" s="123">
        <v>0.008341179002059173</v>
      </c>
      <c r="E211" s="123">
        <v>1.6674529528899538</v>
      </c>
      <c r="F211" s="84" t="s">
        <v>1069</v>
      </c>
      <c r="G211" s="84" t="b">
        <v>0</v>
      </c>
      <c r="H211" s="84" t="b">
        <v>0</v>
      </c>
      <c r="I211" s="84" t="b">
        <v>0</v>
      </c>
      <c r="J211" s="84" t="b">
        <v>0</v>
      </c>
      <c r="K211" s="84" t="b">
        <v>0</v>
      </c>
      <c r="L211" s="84" t="b">
        <v>0</v>
      </c>
    </row>
    <row r="212" spans="1:12" ht="15">
      <c r="A212" s="84" t="s">
        <v>1159</v>
      </c>
      <c r="B212" s="84" t="s">
        <v>1165</v>
      </c>
      <c r="C212" s="84">
        <v>7</v>
      </c>
      <c r="D212" s="123">
        <v>0.008341179002059173</v>
      </c>
      <c r="E212" s="123">
        <v>1.6674529528899538</v>
      </c>
      <c r="F212" s="84" t="s">
        <v>1069</v>
      </c>
      <c r="G212" s="84" t="b">
        <v>0</v>
      </c>
      <c r="H212" s="84" t="b">
        <v>0</v>
      </c>
      <c r="I212" s="84" t="b">
        <v>0</v>
      </c>
      <c r="J212" s="84" t="b">
        <v>0</v>
      </c>
      <c r="K212" s="84" t="b">
        <v>0</v>
      </c>
      <c r="L212" s="84" t="b">
        <v>0</v>
      </c>
    </row>
    <row r="213" spans="1:12" ht="15">
      <c r="A213" s="84" t="s">
        <v>1165</v>
      </c>
      <c r="B213" s="84" t="s">
        <v>223</v>
      </c>
      <c r="C213" s="84">
        <v>7</v>
      </c>
      <c r="D213" s="123">
        <v>0.008341179002059173</v>
      </c>
      <c r="E213" s="123">
        <v>1.7643629658980102</v>
      </c>
      <c r="F213" s="84" t="s">
        <v>1069</v>
      </c>
      <c r="G213" s="84" t="b">
        <v>0</v>
      </c>
      <c r="H213" s="84" t="b">
        <v>0</v>
      </c>
      <c r="I213" s="84" t="b">
        <v>0</v>
      </c>
      <c r="J213" s="84" t="b">
        <v>0</v>
      </c>
      <c r="K213" s="84" t="b">
        <v>0</v>
      </c>
      <c r="L213" s="84" t="b">
        <v>0</v>
      </c>
    </row>
    <row r="214" spans="1:12" ht="15">
      <c r="A214" s="84" t="s">
        <v>223</v>
      </c>
      <c r="B214" s="84" t="s">
        <v>1158</v>
      </c>
      <c r="C214" s="84">
        <v>7</v>
      </c>
      <c r="D214" s="123">
        <v>0.008341179002059173</v>
      </c>
      <c r="E214" s="123">
        <v>1.433369746856586</v>
      </c>
      <c r="F214" s="84" t="s">
        <v>1069</v>
      </c>
      <c r="G214" s="84" t="b">
        <v>0</v>
      </c>
      <c r="H214" s="84" t="b">
        <v>0</v>
      </c>
      <c r="I214" s="84" t="b">
        <v>0</v>
      </c>
      <c r="J214" s="84" t="b">
        <v>0</v>
      </c>
      <c r="K214" s="84" t="b">
        <v>0</v>
      </c>
      <c r="L214" s="84" t="b">
        <v>0</v>
      </c>
    </row>
    <row r="215" spans="1:12" ht="15">
      <c r="A215" s="84" t="s">
        <v>1158</v>
      </c>
      <c r="B215" s="84" t="s">
        <v>1167</v>
      </c>
      <c r="C215" s="84">
        <v>7</v>
      </c>
      <c r="D215" s="123">
        <v>0.008341179002059173</v>
      </c>
      <c r="E215" s="123">
        <v>1.4913616938342726</v>
      </c>
      <c r="F215" s="84" t="s">
        <v>1069</v>
      </c>
      <c r="G215" s="84" t="b">
        <v>0</v>
      </c>
      <c r="H215" s="84" t="b">
        <v>0</v>
      </c>
      <c r="I215" s="84" t="b">
        <v>0</v>
      </c>
      <c r="J215" s="84" t="b">
        <v>0</v>
      </c>
      <c r="K215" s="84" t="b">
        <v>0</v>
      </c>
      <c r="L215" s="84" t="b">
        <v>0</v>
      </c>
    </row>
    <row r="216" spans="1:12" ht="15">
      <c r="A216" s="84" t="s">
        <v>1167</v>
      </c>
      <c r="B216" s="84" t="s">
        <v>1158</v>
      </c>
      <c r="C216" s="84">
        <v>7</v>
      </c>
      <c r="D216" s="123">
        <v>0.008341179002059173</v>
      </c>
      <c r="E216" s="123">
        <v>1.4913616938342726</v>
      </c>
      <c r="F216" s="84" t="s">
        <v>1069</v>
      </c>
      <c r="G216" s="84" t="b">
        <v>0</v>
      </c>
      <c r="H216" s="84" t="b">
        <v>0</v>
      </c>
      <c r="I216" s="84" t="b">
        <v>0</v>
      </c>
      <c r="J216" s="84" t="b">
        <v>0</v>
      </c>
      <c r="K216" s="84" t="b">
        <v>0</v>
      </c>
      <c r="L216" s="84" t="b">
        <v>0</v>
      </c>
    </row>
    <row r="217" spans="1:12" ht="15">
      <c r="A217" s="84" t="s">
        <v>1158</v>
      </c>
      <c r="B217" s="84" t="s">
        <v>1168</v>
      </c>
      <c r="C217" s="84">
        <v>7</v>
      </c>
      <c r="D217" s="123">
        <v>0.008341179002059173</v>
      </c>
      <c r="E217" s="123">
        <v>1.4913616938342726</v>
      </c>
      <c r="F217" s="84" t="s">
        <v>1069</v>
      </c>
      <c r="G217" s="84" t="b">
        <v>0</v>
      </c>
      <c r="H217" s="84" t="b">
        <v>0</v>
      </c>
      <c r="I217" s="84" t="b">
        <v>0</v>
      </c>
      <c r="J217" s="84" t="b">
        <v>0</v>
      </c>
      <c r="K217" s="84" t="b">
        <v>0</v>
      </c>
      <c r="L217" s="84" t="b">
        <v>0</v>
      </c>
    </row>
    <row r="218" spans="1:12" ht="15">
      <c r="A218" s="84" t="s">
        <v>1168</v>
      </c>
      <c r="B218" s="84" t="s">
        <v>1169</v>
      </c>
      <c r="C218" s="84">
        <v>7</v>
      </c>
      <c r="D218" s="123">
        <v>0.008341179002059173</v>
      </c>
      <c r="E218" s="123">
        <v>1.822354912875697</v>
      </c>
      <c r="F218" s="84" t="s">
        <v>1069</v>
      </c>
      <c r="G218" s="84" t="b">
        <v>0</v>
      </c>
      <c r="H218" s="84" t="b">
        <v>0</v>
      </c>
      <c r="I218" s="84" t="b">
        <v>0</v>
      </c>
      <c r="J218" s="84" t="b">
        <v>0</v>
      </c>
      <c r="K218" s="84" t="b">
        <v>0</v>
      </c>
      <c r="L218" s="84" t="b">
        <v>0</v>
      </c>
    </row>
    <row r="219" spans="1:12" ht="15">
      <c r="A219" s="84" t="s">
        <v>1169</v>
      </c>
      <c r="B219" s="84" t="s">
        <v>1170</v>
      </c>
      <c r="C219" s="84">
        <v>7</v>
      </c>
      <c r="D219" s="123">
        <v>0.008341179002059173</v>
      </c>
      <c r="E219" s="123">
        <v>1.822354912875697</v>
      </c>
      <c r="F219" s="84" t="s">
        <v>1069</v>
      </c>
      <c r="G219" s="84" t="b">
        <v>0</v>
      </c>
      <c r="H219" s="84" t="b">
        <v>0</v>
      </c>
      <c r="I219" s="84" t="b">
        <v>0</v>
      </c>
      <c r="J219" s="84" t="b">
        <v>0</v>
      </c>
      <c r="K219" s="84" t="b">
        <v>0</v>
      </c>
      <c r="L219" s="84" t="b">
        <v>0</v>
      </c>
    </row>
    <row r="220" spans="1:12" ht="15">
      <c r="A220" s="84" t="s">
        <v>1170</v>
      </c>
      <c r="B220" s="84" t="s">
        <v>1351</v>
      </c>
      <c r="C220" s="84">
        <v>7</v>
      </c>
      <c r="D220" s="123">
        <v>0.008341179002059173</v>
      </c>
      <c r="E220" s="123">
        <v>1.822354912875697</v>
      </c>
      <c r="F220" s="84" t="s">
        <v>1069</v>
      </c>
      <c r="G220" s="84" t="b">
        <v>0</v>
      </c>
      <c r="H220" s="84" t="b">
        <v>0</v>
      </c>
      <c r="I220" s="84" t="b">
        <v>0</v>
      </c>
      <c r="J220" s="84" t="b">
        <v>0</v>
      </c>
      <c r="K220" s="84" t="b">
        <v>0</v>
      </c>
      <c r="L220" s="84" t="b">
        <v>0</v>
      </c>
    </row>
    <row r="221" spans="1:12" ht="15">
      <c r="A221" s="84" t="s">
        <v>1135</v>
      </c>
      <c r="B221" s="84" t="s">
        <v>1136</v>
      </c>
      <c r="C221" s="84">
        <v>3</v>
      </c>
      <c r="D221" s="123">
        <v>0.006892279076189062</v>
      </c>
      <c r="E221" s="123">
        <v>1.9404542249536916</v>
      </c>
      <c r="F221" s="84" t="s">
        <v>1069</v>
      </c>
      <c r="G221" s="84" t="b">
        <v>0</v>
      </c>
      <c r="H221" s="84" t="b">
        <v>0</v>
      </c>
      <c r="I221" s="84" t="b">
        <v>0</v>
      </c>
      <c r="J221" s="84" t="b">
        <v>0</v>
      </c>
      <c r="K221" s="84" t="b">
        <v>0</v>
      </c>
      <c r="L221" s="84" t="b">
        <v>0</v>
      </c>
    </row>
    <row r="222" spans="1:12" ht="15">
      <c r="A222" s="84" t="s">
        <v>1351</v>
      </c>
      <c r="B222" s="84" t="s">
        <v>1352</v>
      </c>
      <c r="C222" s="84">
        <v>3</v>
      </c>
      <c r="D222" s="123">
        <v>0.0058185518868251514</v>
      </c>
      <c r="E222" s="123">
        <v>2.1903316981702914</v>
      </c>
      <c r="F222" s="84" t="s">
        <v>1069</v>
      </c>
      <c r="G222" s="84" t="b">
        <v>0</v>
      </c>
      <c r="H222" s="84" t="b">
        <v>0</v>
      </c>
      <c r="I222" s="84" t="b">
        <v>0</v>
      </c>
      <c r="J222" s="84" t="b">
        <v>0</v>
      </c>
      <c r="K222" s="84" t="b">
        <v>0</v>
      </c>
      <c r="L222" s="84" t="b">
        <v>0</v>
      </c>
    </row>
    <row r="223" spans="1:12" ht="15">
      <c r="A223" s="84" t="s">
        <v>1352</v>
      </c>
      <c r="B223" s="84" t="s">
        <v>1353</v>
      </c>
      <c r="C223" s="84">
        <v>3</v>
      </c>
      <c r="D223" s="123">
        <v>0.0058185518868251514</v>
      </c>
      <c r="E223" s="123">
        <v>2.1903316981702914</v>
      </c>
      <c r="F223" s="84" t="s">
        <v>1069</v>
      </c>
      <c r="G223" s="84" t="b">
        <v>0</v>
      </c>
      <c r="H223" s="84" t="b">
        <v>0</v>
      </c>
      <c r="I223" s="84" t="b">
        <v>0</v>
      </c>
      <c r="J223" s="84" t="b">
        <v>0</v>
      </c>
      <c r="K223" s="84" t="b">
        <v>0</v>
      </c>
      <c r="L223" s="84" t="b">
        <v>0</v>
      </c>
    </row>
    <row r="224" spans="1:12" ht="15">
      <c r="A224" s="84" t="s">
        <v>1353</v>
      </c>
      <c r="B224" s="84" t="s">
        <v>1159</v>
      </c>
      <c r="C224" s="84">
        <v>3</v>
      </c>
      <c r="D224" s="123">
        <v>0.0058185518868251514</v>
      </c>
      <c r="E224" s="123">
        <v>1.6674529528899538</v>
      </c>
      <c r="F224" s="84" t="s">
        <v>1069</v>
      </c>
      <c r="G224" s="84" t="b">
        <v>0</v>
      </c>
      <c r="H224" s="84" t="b">
        <v>0</v>
      </c>
      <c r="I224" s="84" t="b">
        <v>0</v>
      </c>
      <c r="J224" s="84" t="b">
        <v>0</v>
      </c>
      <c r="K224" s="84" t="b">
        <v>0</v>
      </c>
      <c r="L224" s="84" t="b">
        <v>0</v>
      </c>
    </row>
    <row r="225" spans="1:12" ht="15">
      <c r="A225" s="84" t="s">
        <v>1159</v>
      </c>
      <c r="B225" s="84" t="s">
        <v>1354</v>
      </c>
      <c r="C225" s="84">
        <v>3</v>
      </c>
      <c r="D225" s="123">
        <v>0.0058185518868251514</v>
      </c>
      <c r="E225" s="123">
        <v>1.6674529528899538</v>
      </c>
      <c r="F225" s="84" t="s">
        <v>1069</v>
      </c>
      <c r="G225" s="84" t="b">
        <v>0</v>
      </c>
      <c r="H225" s="84" t="b">
        <v>0</v>
      </c>
      <c r="I225" s="84" t="b">
        <v>0</v>
      </c>
      <c r="J225" s="84" t="b">
        <v>0</v>
      </c>
      <c r="K225" s="84" t="b">
        <v>0</v>
      </c>
      <c r="L225" s="84" t="b">
        <v>0</v>
      </c>
    </row>
    <row r="226" spans="1:12" ht="15">
      <c r="A226" s="84" t="s">
        <v>1358</v>
      </c>
      <c r="B226" s="84" t="s">
        <v>394</v>
      </c>
      <c r="C226" s="84">
        <v>2</v>
      </c>
      <c r="D226" s="123">
        <v>0.004594852717459375</v>
      </c>
      <c r="E226" s="123">
        <v>2.0653929615619915</v>
      </c>
      <c r="F226" s="84" t="s">
        <v>1069</v>
      </c>
      <c r="G226" s="84" t="b">
        <v>0</v>
      </c>
      <c r="H226" s="84" t="b">
        <v>0</v>
      </c>
      <c r="I226" s="84" t="b">
        <v>0</v>
      </c>
      <c r="J226" s="84" t="b">
        <v>0</v>
      </c>
      <c r="K226" s="84" t="b">
        <v>0</v>
      </c>
      <c r="L226" s="84" t="b">
        <v>0</v>
      </c>
    </row>
    <row r="227" spans="1:12" ht="15">
      <c r="A227" s="84" t="s">
        <v>1463</v>
      </c>
      <c r="B227" s="84" t="s">
        <v>1185</v>
      </c>
      <c r="C227" s="84">
        <v>2</v>
      </c>
      <c r="D227" s="123">
        <v>0.004594852717459375</v>
      </c>
      <c r="E227" s="123">
        <v>2.3664229572259727</v>
      </c>
      <c r="F227" s="84" t="s">
        <v>1069</v>
      </c>
      <c r="G227" s="84" t="b">
        <v>0</v>
      </c>
      <c r="H227" s="84" t="b">
        <v>0</v>
      </c>
      <c r="I227" s="84" t="b">
        <v>0</v>
      </c>
      <c r="J227" s="84" t="b">
        <v>0</v>
      </c>
      <c r="K227" s="84" t="b">
        <v>0</v>
      </c>
      <c r="L227" s="84" t="b">
        <v>0</v>
      </c>
    </row>
    <row r="228" spans="1:12" ht="15">
      <c r="A228" s="84" t="s">
        <v>1185</v>
      </c>
      <c r="B228" s="84" t="s">
        <v>1419</v>
      </c>
      <c r="C228" s="84">
        <v>2</v>
      </c>
      <c r="D228" s="123">
        <v>0.004594852717459375</v>
      </c>
      <c r="E228" s="123">
        <v>2.1903316981702914</v>
      </c>
      <c r="F228" s="84" t="s">
        <v>1069</v>
      </c>
      <c r="G228" s="84" t="b">
        <v>0</v>
      </c>
      <c r="H228" s="84" t="b">
        <v>0</v>
      </c>
      <c r="I228" s="84" t="b">
        <v>0</v>
      </c>
      <c r="J228" s="84" t="b">
        <v>0</v>
      </c>
      <c r="K228" s="84" t="b">
        <v>0</v>
      </c>
      <c r="L228" s="84" t="b">
        <v>0</v>
      </c>
    </row>
    <row r="229" spans="1:12" ht="15">
      <c r="A229" s="84" t="s">
        <v>1419</v>
      </c>
      <c r="B229" s="84" t="s">
        <v>1464</v>
      </c>
      <c r="C229" s="84">
        <v>2</v>
      </c>
      <c r="D229" s="123">
        <v>0.004594852717459375</v>
      </c>
      <c r="E229" s="123">
        <v>2.1903316981702914</v>
      </c>
      <c r="F229" s="84" t="s">
        <v>1069</v>
      </c>
      <c r="G229" s="84" t="b">
        <v>0</v>
      </c>
      <c r="H229" s="84" t="b">
        <v>0</v>
      </c>
      <c r="I229" s="84" t="b">
        <v>0</v>
      </c>
      <c r="J229" s="84" t="b">
        <v>0</v>
      </c>
      <c r="K229" s="84" t="b">
        <v>0</v>
      </c>
      <c r="L229" s="84" t="b">
        <v>0</v>
      </c>
    </row>
    <row r="230" spans="1:12" ht="15">
      <c r="A230" s="84" t="s">
        <v>1464</v>
      </c>
      <c r="B230" s="84" t="s">
        <v>1421</v>
      </c>
      <c r="C230" s="84">
        <v>2</v>
      </c>
      <c r="D230" s="123">
        <v>0.004594852717459375</v>
      </c>
      <c r="E230" s="123">
        <v>2.1903316981702914</v>
      </c>
      <c r="F230" s="84" t="s">
        <v>1069</v>
      </c>
      <c r="G230" s="84" t="b">
        <v>0</v>
      </c>
      <c r="H230" s="84" t="b">
        <v>0</v>
      </c>
      <c r="I230" s="84" t="b">
        <v>0</v>
      </c>
      <c r="J230" s="84" t="b">
        <v>0</v>
      </c>
      <c r="K230" s="84" t="b">
        <v>0</v>
      </c>
      <c r="L230" s="84" t="b">
        <v>0</v>
      </c>
    </row>
    <row r="231" spans="1:12" ht="15">
      <c r="A231" s="84" t="s">
        <v>1496</v>
      </c>
      <c r="B231" s="84" t="s">
        <v>1497</v>
      </c>
      <c r="C231" s="84">
        <v>2</v>
      </c>
      <c r="D231" s="123">
        <v>0.004594852717459375</v>
      </c>
      <c r="E231" s="123">
        <v>2.3664229572259727</v>
      </c>
      <c r="F231" s="84" t="s">
        <v>1069</v>
      </c>
      <c r="G231" s="84" t="b">
        <v>0</v>
      </c>
      <c r="H231" s="84" t="b">
        <v>0</v>
      </c>
      <c r="I231" s="84" t="b">
        <v>0</v>
      </c>
      <c r="J231" s="84" t="b">
        <v>0</v>
      </c>
      <c r="K231" s="84" t="b">
        <v>0</v>
      </c>
      <c r="L231" s="84" t="b">
        <v>0</v>
      </c>
    </row>
    <row r="232" spans="1:12" ht="15">
      <c r="A232" s="84" t="s">
        <v>1497</v>
      </c>
      <c r="B232" s="84" t="s">
        <v>1498</v>
      </c>
      <c r="C232" s="84">
        <v>2</v>
      </c>
      <c r="D232" s="123">
        <v>0.004594852717459375</v>
      </c>
      <c r="E232" s="123">
        <v>2.3664229572259727</v>
      </c>
      <c r="F232" s="84" t="s">
        <v>1069</v>
      </c>
      <c r="G232" s="84" t="b">
        <v>0</v>
      </c>
      <c r="H232" s="84" t="b">
        <v>0</v>
      </c>
      <c r="I232" s="84" t="b">
        <v>0</v>
      </c>
      <c r="J232" s="84" t="b">
        <v>0</v>
      </c>
      <c r="K232" s="84" t="b">
        <v>0</v>
      </c>
      <c r="L232" s="84" t="b">
        <v>0</v>
      </c>
    </row>
    <row r="233" spans="1:12" ht="15">
      <c r="A233" s="84" t="s">
        <v>1420</v>
      </c>
      <c r="B233" s="84" t="s">
        <v>1135</v>
      </c>
      <c r="C233" s="84">
        <v>2</v>
      </c>
      <c r="D233" s="123">
        <v>0.004594852717459375</v>
      </c>
      <c r="E233" s="123">
        <v>1.8893017025063104</v>
      </c>
      <c r="F233" s="84" t="s">
        <v>1069</v>
      </c>
      <c r="G233" s="84" t="b">
        <v>0</v>
      </c>
      <c r="H233" s="84" t="b">
        <v>0</v>
      </c>
      <c r="I233" s="84" t="b">
        <v>0</v>
      </c>
      <c r="J233" s="84" t="b">
        <v>0</v>
      </c>
      <c r="K233" s="84" t="b">
        <v>0</v>
      </c>
      <c r="L233" s="84" t="b">
        <v>0</v>
      </c>
    </row>
    <row r="234" spans="1:12" ht="15">
      <c r="A234" s="84" t="s">
        <v>395</v>
      </c>
      <c r="B234" s="84" t="s">
        <v>1175</v>
      </c>
      <c r="C234" s="84">
        <v>2</v>
      </c>
      <c r="D234" s="123">
        <v>0.004594852717459375</v>
      </c>
      <c r="E234" s="123">
        <v>2.3664229572259727</v>
      </c>
      <c r="F234" s="84" t="s">
        <v>1069</v>
      </c>
      <c r="G234" s="84" t="b">
        <v>0</v>
      </c>
      <c r="H234" s="84" t="b">
        <v>0</v>
      </c>
      <c r="I234" s="84" t="b">
        <v>0</v>
      </c>
      <c r="J234" s="84" t="b">
        <v>0</v>
      </c>
      <c r="K234" s="84" t="b">
        <v>1</v>
      </c>
      <c r="L234" s="84" t="b">
        <v>0</v>
      </c>
    </row>
    <row r="235" spans="1:12" ht="15">
      <c r="A235" s="84" t="s">
        <v>1175</v>
      </c>
      <c r="B235" s="84" t="s">
        <v>1397</v>
      </c>
      <c r="C235" s="84">
        <v>2</v>
      </c>
      <c r="D235" s="123">
        <v>0.004594852717459375</v>
      </c>
      <c r="E235" s="123">
        <v>2.3664229572259727</v>
      </c>
      <c r="F235" s="84" t="s">
        <v>1069</v>
      </c>
      <c r="G235" s="84" t="b">
        <v>0</v>
      </c>
      <c r="H235" s="84" t="b">
        <v>1</v>
      </c>
      <c r="I235" s="84" t="b">
        <v>0</v>
      </c>
      <c r="J235" s="84" t="b">
        <v>0</v>
      </c>
      <c r="K235" s="84" t="b">
        <v>0</v>
      </c>
      <c r="L235" s="84" t="b">
        <v>0</v>
      </c>
    </row>
    <row r="236" spans="1:12" ht="15">
      <c r="A236" s="84" t="s">
        <v>1397</v>
      </c>
      <c r="B236" s="84" t="s">
        <v>1370</v>
      </c>
      <c r="C236" s="84">
        <v>2</v>
      </c>
      <c r="D236" s="123">
        <v>0.004594852717459375</v>
      </c>
      <c r="E236" s="123">
        <v>2.3664229572259727</v>
      </c>
      <c r="F236" s="84" t="s">
        <v>1069</v>
      </c>
      <c r="G236" s="84" t="b">
        <v>0</v>
      </c>
      <c r="H236" s="84" t="b">
        <v>0</v>
      </c>
      <c r="I236" s="84" t="b">
        <v>0</v>
      </c>
      <c r="J236" s="84" t="b">
        <v>0</v>
      </c>
      <c r="K236" s="84" t="b">
        <v>0</v>
      </c>
      <c r="L236" s="84" t="b">
        <v>0</v>
      </c>
    </row>
    <row r="237" spans="1:12" ht="15">
      <c r="A237" s="84" t="s">
        <v>1370</v>
      </c>
      <c r="B237" s="84" t="s">
        <v>1398</v>
      </c>
      <c r="C237" s="84">
        <v>2</v>
      </c>
      <c r="D237" s="123">
        <v>0.004594852717459375</v>
      </c>
      <c r="E237" s="123">
        <v>2.3664229572259727</v>
      </c>
      <c r="F237" s="84" t="s">
        <v>1069</v>
      </c>
      <c r="G237" s="84" t="b">
        <v>0</v>
      </c>
      <c r="H237" s="84" t="b">
        <v>0</v>
      </c>
      <c r="I237" s="84" t="b">
        <v>0</v>
      </c>
      <c r="J237" s="84" t="b">
        <v>0</v>
      </c>
      <c r="K237" s="84" t="b">
        <v>0</v>
      </c>
      <c r="L237" s="84" t="b">
        <v>0</v>
      </c>
    </row>
    <row r="238" spans="1:12" ht="15">
      <c r="A238" s="84" t="s">
        <v>1368</v>
      </c>
      <c r="B238" s="84" t="s">
        <v>1395</v>
      </c>
      <c r="C238" s="84">
        <v>2</v>
      </c>
      <c r="D238" s="123">
        <v>0.004594852717459375</v>
      </c>
      <c r="E238" s="123">
        <v>2.1903316981702914</v>
      </c>
      <c r="F238" s="84" t="s">
        <v>1069</v>
      </c>
      <c r="G238" s="84" t="b">
        <v>0</v>
      </c>
      <c r="H238" s="84" t="b">
        <v>0</v>
      </c>
      <c r="I238" s="84" t="b">
        <v>0</v>
      </c>
      <c r="J238" s="84" t="b">
        <v>0</v>
      </c>
      <c r="K238" s="84" t="b">
        <v>0</v>
      </c>
      <c r="L238" s="84" t="b">
        <v>0</v>
      </c>
    </row>
    <row r="239" spans="1:12" ht="15">
      <c r="A239" s="84" t="s">
        <v>1395</v>
      </c>
      <c r="B239" s="84" t="s">
        <v>1160</v>
      </c>
      <c r="C239" s="84">
        <v>2</v>
      </c>
      <c r="D239" s="123">
        <v>0.004594852717459375</v>
      </c>
      <c r="E239" s="123">
        <v>1.553509600583117</v>
      </c>
      <c r="F239" s="84" t="s">
        <v>1069</v>
      </c>
      <c r="G239" s="84" t="b">
        <v>0</v>
      </c>
      <c r="H239" s="84" t="b">
        <v>0</v>
      </c>
      <c r="I239" s="84" t="b">
        <v>0</v>
      </c>
      <c r="J239" s="84" t="b">
        <v>0</v>
      </c>
      <c r="K239" s="84" t="b">
        <v>0</v>
      </c>
      <c r="L239" s="84" t="b">
        <v>0</v>
      </c>
    </row>
    <row r="240" spans="1:12" ht="15">
      <c r="A240" s="84" t="s">
        <v>1160</v>
      </c>
      <c r="B240" s="84" t="s">
        <v>1396</v>
      </c>
      <c r="C240" s="84">
        <v>2</v>
      </c>
      <c r="D240" s="123">
        <v>0.004594852717459375</v>
      </c>
      <c r="E240" s="123">
        <v>1.553509600583117</v>
      </c>
      <c r="F240" s="84" t="s">
        <v>1069</v>
      </c>
      <c r="G240" s="84" t="b">
        <v>0</v>
      </c>
      <c r="H240" s="84" t="b">
        <v>0</v>
      </c>
      <c r="I240" s="84" t="b">
        <v>0</v>
      </c>
      <c r="J240" s="84" t="b">
        <v>0</v>
      </c>
      <c r="K240" s="84" t="b">
        <v>0</v>
      </c>
      <c r="L240" s="84" t="b">
        <v>0</v>
      </c>
    </row>
    <row r="241" spans="1:12" ht="15">
      <c r="A241" s="84" t="s">
        <v>1382</v>
      </c>
      <c r="B241" s="84" t="s">
        <v>1383</v>
      </c>
      <c r="C241" s="84">
        <v>2</v>
      </c>
      <c r="D241" s="123">
        <v>0.005818551886825152</v>
      </c>
      <c r="E241" s="123">
        <v>2.3664229572259727</v>
      </c>
      <c r="F241" s="84" t="s">
        <v>1069</v>
      </c>
      <c r="G241" s="84" t="b">
        <v>0</v>
      </c>
      <c r="H241" s="84" t="b">
        <v>0</v>
      </c>
      <c r="I241" s="84" t="b">
        <v>0</v>
      </c>
      <c r="J241" s="84" t="b">
        <v>0</v>
      </c>
      <c r="K241" s="84" t="b">
        <v>0</v>
      </c>
      <c r="L241" s="84" t="b">
        <v>0</v>
      </c>
    </row>
    <row r="242" spans="1:12" ht="15">
      <c r="A242" s="84" t="s">
        <v>220</v>
      </c>
      <c r="B242" s="84" t="s">
        <v>1158</v>
      </c>
      <c r="C242" s="84">
        <v>8</v>
      </c>
      <c r="D242" s="123">
        <v>0.007047271244141731</v>
      </c>
      <c r="E242" s="123">
        <v>0.8219301749622309</v>
      </c>
      <c r="F242" s="84" t="s">
        <v>1070</v>
      </c>
      <c r="G242" s="84" t="b">
        <v>0</v>
      </c>
      <c r="H242" s="84" t="b">
        <v>0</v>
      </c>
      <c r="I242" s="84" t="b">
        <v>0</v>
      </c>
      <c r="J242" s="84" t="b">
        <v>0</v>
      </c>
      <c r="K242" s="84" t="b">
        <v>0</v>
      </c>
      <c r="L242" s="84" t="b">
        <v>0</v>
      </c>
    </row>
    <row r="243" spans="1:12" ht="15">
      <c r="A243" s="84" t="s">
        <v>386</v>
      </c>
      <c r="B243" s="84" t="s">
        <v>1159</v>
      </c>
      <c r="C243" s="84">
        <v>7</v>
      </c>
      <c r="D243" s="123">
        <v>0.008751990547820237</v>
      </c>
      <c r="E243" s="123">
        <v>1.0851716097368123</v>
      </c>
      <c r="F243" s="84" t="s">
        <v>1070</v>
      </c>
      <c r="G243" s="84" t="b">
        <v>0</v>
      </c>
      <c r="H243" s="84" t="b">
        <v>0</v>
      </c>
      <c r="I243" s="84" t="b">
        <v>0</v>
      </c>
      <c r="J243" s="84" t="b">
        <v>0</v>
      </c>
      <c r="K243" s="84" t="b">
        <v>0</v>
      </c>
      <c r="L243" s="84" t="b">
        <v>0</v>
      </c>
    </row>
    <row r="244" spans="1:12" ht="15">
      <c r="A244" s="84" t="s">
        <v>1159</v>
      </c>
      <c r="B244" s="84" t="s">
        <v>1165</v>
      </c>
      <c r="C244" s="84">
        <v>7</v>
      </c>
      <c r="D244" s="123">
        <v>0.008751990547820237</v>
      </c>
      <c r="E244" s="123">
        <v>1.0851716097368123</v>
      </c>
      <c r="F244" s="84" t="s">
        <v>1070</v>
      </c>
      <c r="G244" s="84" t="b">
        <v>0</v>
      </c>
      <c r="H244" s="84" t="b">
        <v>0</v>
      </c>
      <c r="I244" s="84" t="b">
        <v>0</v>
      </c>
      <c r="J244" s="84" t="b">
        <v>0</v>
      </c>
      <c r="K244" s="84" t="b">
        <v>0</v>
      </c>
      <c r="L244" s="84" t="b">
        <v>0</v>
      </c>
    </row>
    <row r="245" spans="1:12" ht="15">
      <c r="A245" s="84" t="s">
        <v>1165</v>
      </c>
      <c r="B245" s="84" t="s">
        <v>220</v>
      </c>
      <c r="C245" s="84">
        <v>7</v>
      </c>
      <c r="D245" s="123">
        <v>0.008751990547820237</v>
      </c>
      <c r="E245" s="123">
        <v>1.122960170626212</v>
      </c>
      <c r="F245" s="84" t="s">
        <v>1070</v>
      </c>
      <c r="G245" s="84" t="b">
        <v>0</v>
      </c>
      <c r="H245" s="84" t="b">
        <v>0</v>
      </c>
      <c r="I245" s="84" t="b">
        <v>0</v>
      </c>
      <c r="J245" s="84" t="b">
        <v>0</v>
      </c>
      <c r="K245" s="84" t="b">
        <v>0</v>
      </c>
      <c r="L245" s="84" t="b">
        <v>0</v>
      </c>
    </row>
    <row r="246" spans="1:12" ht="15">
      <c r="A246" s="84" t="s">
        <v>1158</v>
      </c>
      <c r="B246" s="84" t="s">
        <v>1167</v>
      </c>
      <c r="C246" s="84">
        <v>7</v>
      </c>
      <c r="D246" s="123">
        <v>0.008751990547820237</v>
      </c>
      <c r="E246" s="123">
        <v>0.9602328731285124</v>
      </c>
      <c r="F246" s="84" t="s">
        <v>1070</v>
      </c>
      <c r="G246" s="84" t="b">
        <v>0</v>
      </c>
      <c r="H246" s="84" t="b">
        <v>0</v>
      </c>
      <c r="I246" s="84" t="b">
        <v>0</v>
      </c>
      <c r="J246" s="84" t="b">
        <v>0</v>
      </c>
      <c r="K246" s="84" t="b">
        <v>0</v>
      </c>
      <c r="L246" s="84" t="b">
        <v>0</v>
      </c>
    </row>
    <row r="247" spans="1:12" ht="15">
      <c r="A247" s="84" t="s">
        <v>1167</v>
      </c>
      <c r="B247" s="84" t="s">
        <v>1158</v>
      </c>
      <c r="C247" s="84">
        <v>7</v>
      </c>
      <c r="D247" s="123">
        <v>0.008751990547820237</v>
      </c>
      <c r="E247" s="123">
        <v>0.9602328731285124</v>
      </c>
      <c r="F247" s="84" t="s">
        <v>1070</v>
      </c>
      <c r="G247" s="84" t="b">
        <v>0</v>
      </c>
      <c r="H247" s="84" t="b">
        <v>0</v>
      </c>
      <c r="I247" s="84" t="b">
        <v>0</v>
      </c>
      <c r="J247" s="84" t="b">
        <v>0</v>
      </c>
      <c r="K247" s="84" t="b">
        <v>0</v>
      </c>
      <c r="L247" s="84" t="b">
        <v>0</v>
      </c>
    </row>
    <row r="248" spans="1:12" ht="15">
      <c r="A248" s="84" t="s">
        <v>1158</v>
      </c>
      <c r="B248" s="84" t="s">
        <v>1168</v>
      </c>
      <c r="C248" s="84">
        <v>7</v>
      </c>
      <c r="D248" s="123">
        <v>0.008751990547820237</v>
      </c>
      <c r="E248" s="123">
        <v>0.9602328731285124</v>
      </c>
      <c r="F248" s="84" t="s">
        <v>1070</v>
      </c>
      <c r="G248" s="84" t="b">
        <v>0</v>
      </c>
      <c r="H248" s="84" t="b">
        <v>0</v>
      </c>
      <c r="I248" s="84" t="b">
        <v>0</v>
      </c>
      <c r="J248" s="84" t="b">
        <v>0</v>
      </c>
      <c r="K248" s="84" t="b">
        <v>0</v>
      </c>
      <c r="L248" s="84" t="b">
        <v>0</v>
      </c>
    </row>
    <row r="249" spans="1:12" ht="15">
      <c r="A249" s="84" t="s">
        <v>1168</v>
      </c>
      <c r="B249" s="84" t="s">
        <v>1169</v>
      </c>
      <c r="C249" s="84">
        <v>7</v>
      </c>
      <c r="D249" s="123">
        <v>0.008751990547820237</v>
      </c>
      <c r="E249" s="123">
        <v>1.3192548157701802</v>
      </c>
      <c r="F249" s="84" t="s">
        <v>1070</v>
      </c>
      <c r="G249" s="84" t="b">
        <v>0</v>
      </c>
      <c r="H249" s="84" t="b">
        <v>0</v>
      </c>
      <c r="I249" s="84" t="b">
        <v>0</v>
      </c>
      <c r="J249" s="84" t="b">
        <v>0</v>
      </c>
      <c r="K249" s="84" t="b">
        <v>0</v>
      </c>
      <c r="L249" s="84" t="b">
        <v>0</v>
      </c>
    </row>
    <row r="250" spans="1:12" ht="15">
      <c r="A250" s="84" t="s">
        <v>1169</v>
      </c>
      <c r="B250" s="84" t="s">
        <v>1170</v>
      </c>
      <c r="C250" s="84">
        <v>7</v>
      </c>
      <c r="D250" s="123">
        <v>0.008751990547820237</v>
      </c>
      <c r="E250" s="123">
        <v>1.3192548157701802</v>
      </c>
      <c r="F250" s="84" t="s">
        <v>1070</v>
      </c>
      <c r="G250" s="84" t="b">
        <v>0</v>
      </c>
      <c r="H250" s="84" t="b">
        <v>0</v>
      </c>
      <c r="I250" s="84" t="b">
        <v>0</v>
      </c>
      <c r="J250" s="84" t="b">
        <v>0</v>
      </c>
      <c r="K250" s="84" t="b">
        <v>0</v>
      </c>
      <c r="L250" s="84" t="b">
        <v>0</v>
      </c>
    </row>
    <row r="251" spans="1:12" ht="15">
      <c r="A251" s="84" t="s">
        <v>1170</v>
      </c>
      <c r="B251" s="84" t="s">
        <v>1351</v>
      </c>
      <c r="C251" s="84">
        <v>7</v>
      </c>
      <c r="D251" s="123">
        <v>0.008751990547820237</v>
      </c>
      <c r="E251" s="123">
        <v>1.3192548157701802</v>
      </c>
      <c r="F251" s="84" t="s">
        <v>1070</v>
      </c>
      <c r="G251" s="84" t="b">
        <v>0</v>
      </c>
      <c r="H251" s="84" t="b">
        <v>0</v>
      </c>
      <c r="I251" s="84" t="b">
        <v>0</v>
      </c>
      <c r="J251" s="84" t="b">
        <v>0</v>
      </c>
      <c r="K251" s="84" t="b">
        <v>0</v>
      </c>
      <c r="L251" s="84" t="b">
        <v>0</v>
      </c>
    </row>
    <row r="252" spans="1:12" ht="15">
      <c r="A252" s="84" t="s">
        <v>1351</v>
      </c>
      <c r="B252" s="84" t="s">
        <v>1352</v>
      </c>
      <c r="C252" s="84">
        <v>5</v>
      </c>
      <c r="D252" s="123">
        <v>0.010905180917904659</v>
      </c>
      <c r="E252" s="123">
        <v>1.3192548157701802</v>
      </c>
      <c r="F252" s="84" t="s">
        <v>1070</v>
      </c>
      <c r="G252" s="84" t="b">
        <v>0</v>
      </c>
      <c r="H252" s="84" t="b">
        <v>0</v>
      </c>
      <c r="I252" s="84" t="b">
        <v>0</v>
      </c>
      <c r="J252" s="84" t="b">
        <v>0</v>
      </c>
      <c r="K252" s="84" t="b">
        <v>0</v>
      </c>
      <c r="L252" s="84" t="b">
        <v>0</v>
      </c>
    </row>
    <row r="253" spans="1:12" ht="15">
      <c r="A253" s="84" t="s">
        <v>1352</v>
      </c>
      <c r="B253" s="84" t="s">
        <v>1353</v>
      </c>
      <c r="C253" s="84">
        <v>5</v>
      </c>
      <c r="D253" s="123">
        <v>0.010905180917904659</v>
      </c>
      <c r="E253" s="123">
        <v>1.4653828514484184</v>
      </c>
      <c r="F253" s="84" t="s">
        <v>1070</v>
      </c>
      <c r="G253" s="84" t="b">
        <v>0</v>
      </c>
      <c r="H253" s="84" t="b">
        <v>0</v>
      </c>
      <c r="I253" s="84" t="b">
        <v>0</v>
      </c>
      <c r="J253" s="84" t="b">
        <v>0</v>
      </c>
      <c r="K253" s="84" t="b">
        <v>0</v>
      </c>
      <c r="L253" s="84" t="b">
        <v>0</v>
      </c>
    </row>
    <row r="254" spans="1:12" ht="15">
      <c r="A254" s="84" t="s">
        <v>1353</v>
      </c>
      <c r="B254" s="84" t="s">
        <v>1159</v>
      </c>
      <c r="C254" s="84">
        <v>5</v>
      </c>
      <c r="D254" s="123">
        <v>0.010905180917904659</v>
      </c>
      <c r="E254" s="123">
        <v>1.0851716097368123</v>
      </c>
      <c r="F254" s="84" t="s">
        <v>1070</v>
      </c>
      <c r="G254" s="84" t="b">
        <v>0</v>
      </c>
      <c r="H254" s="84" t="b">
        <v>0</v>
      </c>
      <c r="I254" s="84" t="b">
        <v>0</v>
      </c>
      <c r="J254" s="84" t="b">
        <v>0</v>
      </c>
      <c r="K254" s="84" t="b">
        <v>0</v>
      </c>
      <c r="L254" s="84" t="b">
        <v>0</v>
      </c>
    </row>
    <row r="255" spans="1:12" ht="15">
      <c r="A255" s="84" t="s">
        <v>1159</v>
      </c>
      <c r="B255" s="84" t="s">
        <v>1354</v>
      </c>
      <c r="C255" s="84">
        <v>5</v>
      </c>
      <c r="D255" s="123">
        <v>0.010905180917904659</v>
      </c>
      <c r="E255" s="123">
        <v>1.0851716097368123</v>
      </c>
      <c r="F255" s="84" t="s">
        <v>1070</v>
      </c>
      <c r="G255" s="84" t="b">
        <v>0</v>
      </c>
      <c r="H255" s="84" t="b">
        <v>0</v>
      </c>
      <c r="I255" s="84" t="b">
        <v>0</v>
      </c>
      <c r="J255" s="84" t="b">
        <v>0</v>
      </c>
      <c r="K255" s="84" t="b">
        <v>0</v>
      </c>
      <c r="L255" s="84" t="b">
        <v>0</v>
      </c>
    </row>
    <row r="256" spans="1:12" ht="15">
      <c r="A256" s="84" t="s">
        <v>1351</v>
      </c>
      <c r="B256" s="84" t="s">
        <v>1363</v>
      </c>
      <c r="C256" s="84">
        <v>2</v>
      </c>
      <c r="D256" s="123">
        <v>0.009431371840691006</v>
      </c>
      <c r="E256" s="123">
        <v>1.3192548157701802</v>
      </c>
      <c r="F256" s="84" t="s">
        <v>1070</v>
      </c>
      <c r="G256" s="84" t="b">
        <v>0</v>
      </c>
      <c r="H256" s="84" t="b">
        <v>0</v>
      </c>
      <c r="I256" s="84" t="b">
        <v>0</v>
      </c>
      <c r="J256" s="84" t="b">
        <v>0</v>
      </c>
      <c r="K256" s="84" t="b">
        <v>0</v>
      </c>
      <c r="L256" s="84" t="b">
        <v>0</v>
      </c>
    </row>
    <row r="257" spans="1:12" ht="15">
      <c r="A257" s="84" t="s">
        <v>229</v>
      </c>
      <c r="B257" s="84" t="s">
        <v>220</v>
      </c>
      <c r="C257" s="84">
        <v>2</v>
      </c>
      <c r="D257" s="123">
        <v>0.009431371840691006</v>
      </c>
      <c r="E257" s="123">
        <v>1.122960170626212</v>
      </c>
      <c r="F257" s="84" t="s">
        <v>1070</v>
      </c>
      <c r="G257" s="84" t="b">
        <v>0</v>
      </c>
      <c r="H257" s="84" t="b">
        <v>0</v>
      </c>
      <c r="I257" s="84" t="b">
        <v>0</v>
      </c>
      <c r="J257" s="84" t="b">
        <v>0</v>
      </c>
      <c r="K257" s="84" t="b">
        <v>0</v>
      </c>
      <c r="L257" s="84" t="b">
        <v>0</v>
      </c>
    </row>
    <row r="258" spans="1:12" ht="15">
      <c r="A258" s="84" t="s">
        <v>386</v>
      </c>
      <c r="B258" s="84" t="s">
        <v>1159</v>
      </c>
      <c r="C258" s="84">
        <v>8</v>
      </c>
      <c r="D258" s="123">
        <v>0.010812993093071445</v>
      </c>
      <c r="E258" s="123">
        <v>1.076154791417437</v>
      </c>
      <c r="F258" s="84" t="s">
        <v>1071</v>
      </c>
      <c r="G258" s="84" t="b">
        <v>0</v>
      </c>
      <c r="H258" s="84" t="b">
        <v>0</v>
      </c>
      <c r="I258" s="84" t="b">
        <v>0</v>
      </c>
      <c r="J258" s="84" t="b">
        <v>0</v>
      </c>
      <c r="K258" s="84" t="b">
        <v>0</v>
      </c>
      <c r="L258" s="84" t="b">
        <v>0</v>
      </c>
    </row>
    <row r="259" spans="1:12" ht="15">
      <c r="A259" s="84" t="s">
        <v>1159</v>
      </c>
      <c r="B259" s="84" t="s">
        <v>1165</v>
      </c>
      <c r="C259" s="84">
        <v>8</v>
      </c>
      <c r="D259" s="123">
        <v>0.010812993093071445</v>
      </c>
      <c r="E259" s="123">
        <v>1.076154791417437</v>
      </c>
      <c r="F259" s="84" t="s">
        <v>1071</v>
      </c>
      <c r="G259" s="84" t="b">
        <v>0</v>
      </c>
      <c r="H259" s="84" t="b">
        <v>0</v>
      </c>
      <c r="I259" s="84" t="b">
        <v>0</v>
      </c>
      <c r="J259" s="84" t="b">
        <v>0</v>
      </c>
      <c r="K259" s="84" t="b">
        <v>0</v>
      </c>
      <c r="L259" s="84" t="b">
        <v>0</v>
      </c>
    </row>
    <row r="260" spans="1:12" ht="15">
      <c r="A260" s="84" t="s">
        <v>1165</v>
      </c>
      <c r="B260" s="84" t="s">
        <v>220</v>
      </c>
      <c r="C260" s="84">
        <v>8</v>
      </c>
      <c r="D260" s="123">
        <v>0.010812993093071445</v>
      </c>
      <c r="E260" s="123">
        <v>1.1139433523068367</v>
      </c>
      <c r="F260" s="84" t="s">
        <v>1071</v>
      </c>
      <c r="G260" s="84" t="b">
        <v>0</v>
      </c>
      <c r="H260" s="84" t="b">
        <v>0</v>
      </c>
      <c r="I260" s="84" t="b">
        <v>0</v>
      </c>
      <c r="J260" s="84" t="b">
        <v>0</v>
      </c>
      <c r="K260" s="84" t="b">
        <v>0</v>
      </c>
      <c r="L260" s="84" t="b">
        <v>0</v>
      </c>
    </row>
    <row r="261" spans="1:12" ht="15">
      <c r="A261" s="84" t="s">
        <v>220</v>
      </c>
      <c r="B261" s="84" t="s">
        <v>1158</v>
      </c>
      <c r="C261" s="84">
        <v>8</v>
      </c>
      <c r="D261" s="123">
        <v>0.010812993093071445</v>
      </c>
      <c r="E261" s="123">
        <v>0.7140337507718947</v>
      </c>
      <c r="F261" s="84" t="s">
        <v>1071</v>
      </c>
      <c r="G261" s="84" t="b">
        <v>0</v>
      </c>
      <c r="H261" s="84" t="b">
        <v>0</v>
      </c>
      <c r="I261" s="84" t="b">
        <v>0</v>
      </c>
      <c r="J261" s="84" t="b">
        <v>0</v>
      </c>
      <c r="K261" s="84" t="b">
        <v>0</v>
      </c>
      <c r="L261" s="84" t="b">
        <v>0</v>
      </c>
    </row>
    <row r="262" spans="1:12" ht="15">
      <c r="A262" s="84" t="s">
        <v>1158</v>
      </c>
      <c r="B262" s="84" t="s">
        <v>1167</v>
      </c>
      <c r="C262" s="84">
        <v>8</v>
      </c>
      <c r="D262" s="123">
        <v>0.010812993093071445</v>
      </c>
      <c r="E262" s="123">
        <v>0.9248871160867879</v>
      </c>
      <c r="F262" s="84" t="s">
        <v>1071</v>
      </c>
      <c r="G262" s="84" t="b">
        <v>0</v>
      </c>
      <c r="H262" s="84" t="b">
        <v>0</v>
      </c>
      <c r="I262" s="84" t="b">
        <v>0</v>
      </c>
      <c r="J262" s="84" t="b">
        <v>0</v>
      </c>
      <c r="K262" s="84" t="b">
        <v>0</v>
      </c>
      <c r="L262" s="84" t="b">
        <v>0</v>
      </c>
    </row>
    <row r="263" spans="1:12" ht="15">
      <c r="A263" s="84" t="s">
        <v>1167</v>
      </c>
      <c r="B263" s="84" t="s">
        <v>1158</v>
      </c>
      <c r="C263" s="84">
        <v>8</v>
      </c>
      <c r="D263" s="123">
        <v>0.010812993093071445</v>
      </c>
      <c r="E263" s="123">
        <v>0.9248871160867879</v>
      </c>
      <c r="F263" s="84" t="s">
        <v>1071</v>
      </c>
      <c r="G263" s="84" t="b">
        <v>0</v>
      </c>
      <c r="H263" s="84" t="b">
        <v>0</v>
      </c>
      <c r="I263" s="84" t="b">
        <v>0</v>
      </c>
      <c r="J263" s="84" t="b">
        <v>0</v>
      </c>
      <c r="K263" s="84" t="b">
        <v>0</v>
      </c>
      <c r="L263" s="84" t="b">
        <v>0</v>
      </c>
    </row>
    <row r="264" spans="1:12" ht="15">
      <c r="A264" s="84" t="s">
        <v>1158</v>
      </c>
      <c r="B264" s="84" t="s">
        <v>1168</v>
      </c>
      <c r="C264" s="84">
        <v>8</v>
      </c>
      <c r="D264" s="123">
        <v>0.010812993093071445</v>
      </c>
      <c r="E264" s="123">
        <v>0.9248871160867879</v>
      </c>
      <c r="F264" s="84" t="s">
        <v>1071</v>
      </c>
      <c r="G264" s="84" t="b">
        <v>0</v>
      </c>
      <c r="H264" s="84" t="b">
        <v>0</v>
      </c>
      <c r="I264" s="84" t="b">
        <v>0</v>
      </c>
      <c r="J264" s="84" t="b">
        <v>0</v>
      </c>
      <c r="K264" s="84" t="b">
        <v>0</v>
      </c>
      <c r="L264" s="84" t="b">
        <v>0</v>
      </c>
    </row>
    <row r="265" spans="1:12" ht="15">
      <c r="A265" s="84" t="s">
        <v>1168</v>
      </c>
      <c r="B265" s="84" t="s">
        <v>1169</v>
      </c>
      <c r="C265" s="84">
        <v>8</v>
      </c>
      <c r="D265" s="123">
        <v>0.010812993093071445</v>
      </c>
      <c r="E265" s="123">
        <v>1.2522460504731183</v>
      </c>
      <c r="F265" s="84" t="s">
        <v>1071</v>
      </c>
      <c r="G265" s="84" t="b">
        <v>0</v>
      </c>
      <c r="H265" s="84" t="b">
        <v>0</v>
      </c>
      <c r="I265" s="84" t="b">
        <v>0</v>
      </c>
      <c r="J265" s="84" t="b">
        <v>0</v>
      </c>
      <c r="K265" s="84" t="b">
        <v>0</v>
      </c>
      <c r="L265" s="84" t="b">
        <v>0</v>
      </c>
    </row>
    <row r="266" spans="1:12" ht="15">
      <c r="A266" s="84" t="s">
        <v>1169</v>
      </c>
      <c r="B266" s="84" t="s">
        <v>1170</v>
      </c>
      <c r="C266" s="84">
        <v>8</v>
      </c>
      <c r="D266" s="123">
        <v>0.010812993093071445</v>
      </c>
      <c r="E266" s="123">
        <v>1.2522460504731183</v>
      </c>
      <c r="F266" s="84" t="s">
        <v>1071</v>
      </c>
      <c r="G266" s="84" t="b">
        <v>0</v>
      </c>
      <c r="H266" s="84" t="b">
        <v>0</v>
      </c>
      <c r="I266" s="84" t="b">
        <v>0</v>
      </c>
      <c r="J266" s="84" t="b">
        <v>0</v>
      </c>
      <c r="K266" s="84" t="b">
        <v>0</v>
      </c>
      <c r="L266" s="84" t="b">
        <v>0</v>
      </c>
    </row>
    <row r="267" spans="1:12" ht="15">
      <c r="A267" s="84" t="s">
        <v>1170</v>
      </c>
      <c r="B267" s="84" t="s">
        <v>1351</v>
      </c>
      <c r="C267" s="84">
        <v>8</v>
      </c>
      <c r="D267" s="123">
        <v>0.010812993093071445</v>
      </c>
      <c r="E267" s="123">
        <v>1.2522460504731183</v>
      </c>
      <c r="F267" s="84" t="s">
        <v>1071</v>
      </c>
      <c r="G267" s="84" t="b">
        <v>0</v>
      </c>
      <c r="H267" s="84" t="b">
        <v>0</v>
      </c>
      <c r="I267" s="84" t="b">
        <v>0</v>
      </c>
      <c r="J267" s="84" t="b">
        <v>0</v>
      </c>
      <c r="K267" s="84" t="b">
        <v>0</v>
      </c>
      <c r="L267" s="84" t="b">
        <v>0</v>
      </c>
    </row>
    <row r="268" spans="1:12" ht="15">
      <c r="A268" s="84" t="s">
        <v>1351</v>
      </c>
      <c r="B268" s="84" t="s">
        <v>1352</v>
      </c>
      <c r="C268" s="84">
        <v>4</v>
      </c>
      <c r="D268" s="123">
        <v>0.0131252143840737</v>
      </c>
      <c r="E268" s="123">
        <v>1.310237997450805</v>
      </c>
      <c r="F268" s="84" t="s">
        <v>1071</v>
      </c>
      <c r="G268" s="84" t="b">
        <v>0</v>
      </c>
      <c r="H268" s="84" t="b">
        <v>0</v>
      </c>
      <c r="I268" s="84" t="b">
        <v>0</v>
      </c>
      <c r="J268" s="84" t="b">
        <v>0</v>
      </c>
      <c r="K268" s="84" t="b">
        <v>0</v>
      </c>
      <c r="L268" s="84" t="b">
        <v>0</v>
      </c>
    </row>
    <row r="269" spans="1:12" ht="15">
      <c r="A269" s="84" t="s">
        <v>1352</v>
      </c>
      <c r="B269" s="84" t="s">
        <v>1353</v>
      </c>
      <c r="C269" s="84">
        <v>4</v>
      </c>
      <c r="D269" s="123">
        <v>0.0131252143840737</v>
      </c>
      <c r="E269" s="123">
        <v>1.5532760461370994</v>
      </c>
      <c r="F269" s="84" t="s">
        <v>1071</v>
      </c>
      <c r="G269" s="84" t="b">
        <v>0</v>
      </c>
      <c r="H269" s="84" t="b">
        <v>0</v>
      </c>
      <c r="I269" s="84" t="b">
        <v>0</v>
      </c>
      <c r="J269" s="84" t="b">
        <v>0</v>
      </c>
      <c r="K269" s="84" t="b">
        <v>0</v>
      </c>
      <c r="L269" s="84" t="b">
        <v>0</v>
      </c>
    </row>
    <row r="270" spans="1:12" ht="15">
      <c r="A270" s="84" t="s">
        <v>1353</v>
      </c>
      <c r="B270" s="84" t="s">
        <v>1159</v>
      </c>
      <c r="C270" s="84">
        <v>4</v>
      </c>
      <c r="D270" s="123">
        <v>0.0131252143840737</v>
      </c>
      <c r="E270" s="123">
        <v>1.076154791417437</v>
      </c>
      <c r="F270" s="84" t="s">
        <v>1071</v>
      </c>
      <c r="G270" s="84" t="b">
        <v>0</v>
      </c>
      <c r="H270" s="84" t="b">
        <v>0</v>
      </c>
      <c r="I270" s="84" t="b">
        <v>0</v>
      </c>
      <c r="J270" s="84" t="b">
        <v>0</v>
      </c>
      <c r="K270" s="84" t="b">
        <v>0</v>
      </c>
      <c r="L270" s="84" t="b">
        <v>0</v>
      </c>
    </row>
    <row r="271" spans="1:12" ht="15">
      <c r="A271" s="84" t="s">
        <v>1159</v>
      </c>
      <c r="B271" s="84" t="s">
        <v>1354</v>
      </c>
      <c r="C271" s="84">
        <v>4</v>
      </c>
      <c r="D271" s="123">
        <v>0.0131252143840737</v>
      </c>
      <c r="E271" s="123">
        <v>1.076154791417437</v>
      </c>
      <c r="F271" s="84" t="s">
        <v>1071</v>
      </c>
      <c r="G271" s="84" t="b">
        <v>0</v>
      </c>
      <c r="H271" s="84" t="b">
        <v>0</v>
      </c>
      <c r="I271" s="84" t="b">
        <v>0</v>
      </c>
      <c r="J271" s="84" t="b">
        <v>0</v>
      </c>
      <c r="K271" s="84" t="b">
        <v>0</v>
      </c>
      <c r="L271" s="84" t="b">
        <v>0</v>
      </c>
    </row>
    <row r="272" spans="1:12" ht="15">
      <c r="A272" s="84" t="s">
        <v>231</v>
      </c>
      <c r="B272" s="84" t="s">
        <v>220</v>
      </c>
      <c r="C272" s="84">
        <v>3</v>
      </c>
      <c r="D272" s="123">
        <v>0.012246578799753353</v>
      </c>
      <c r="E272" s="123">
        <v>0.9890046156985368</v>
      </c>
      <c r="F272" s="84" t="s">
        <v>1071</v>
      </c>
      <c r="G272" s="84" t="b">
        <v>0</v>
      </c>
      <c r="H272" s="84" t="b">
        <v>0</v>
      </c>
      <c r="I272" s="84" t="b">
        <v>0</v>
      </c>
      <c r="J272" s="84" t="b">
        <v>0</v>
      </c>
      <c r="K272" s="84" t="b">
        <v>0</v>
      </c>
      <c r="L272" s="84" t="b">
        <v>0</v>
      </c>
    </row>
    <row r="273" spans="1:12" ht="15">
      <c r="A273" s="84" t="s">
        <v>1351</v>
      </c>
      <c r="B273" s="84" t="s">
        <v>1363</v>
      </c>
      <c r="C273" s="84">
        <v>2</v>
      </c>
      <c r="D273" s="123">
        <v>0.01042196611080584</v>
      </c>
      <c r="E273" s="123">
        <v>1.310237997450805</v>
      </c>
      <c r="F273" s="84" t="s">
        <v>1071</v>
      </c>
      <c r="G273" s="84" t="b">
        <v>0</v>
      </c>
      <c r="H273" s="84" t="b">
        <v>0</v>
      </c>
      <c r="I273" s="84" t="b">
        <v>0</v>
      </c>
      <c r="J273" s="84" t="b">
        <v>0</v>
      </c>
      <c r="K273" s="84" t="b">
        <v>0</v>
      </c>
      <c r="L273" s="84" t="b">
        <v>0</v>
      </c>
    </row>
    <row r="274" spans="1:12" ht="15">
      <c r="A274" s="84" t="s">
        <v>220</v>
      </c>
      <c r="B274" s="84" t="s">
        <v>223</v>
      </c>
      <c r="C274" s="84">
        <v>2</v>
      </c>
      <c r="D274" s="123">
        <v>0.01042196611080584</v>
      </c>
      <c r="E274" s="123">
        <v>1.0413926851582251</v>
      </c>
      <c r="F274" s="84" t="s">
        <v>1071</v>
      </c>
      <c r="G274" s="84" t="b">
        <v>0</v>
      </c>
      <c r="H274" s="84" t="b">
        <v>0</v>
      </c>
      <c r="I274" s="84" t="b">
        <v>0</v>
      </c>
      <c r="J274" s="84" t="b">
        <v>0</v>
      </c>
      <c r="K274" s="84" t="b">
        <v>0</v>
      </c>
      <c r="L274" s="84" t="b">
        <v>0</v>
      </c>
    </row>
    <row r="275" spans="1:12" ht="15">
      <c r="A275" s="84" t="s">
        <v>1161</v>
      </c>
      <c r="B275" s="84" t="s">
        <v>1372</v>
      </c>
      <c r="C275" s="84">
        <v>2</v>
      </c>
      <c r="D275" s="123">
        <v>0.01042196611080584</v>
      </c>
      <c r="E275" s="123">
        <v>1.2522460504731183</v>
      </c>
      <c r="F275" s="84" t="s">
        <v>1071</v>
      </c>
      <c r="G275" s="84" t="b">
        <v>0</v>
      </c>
      <c r="H275" s="84" t="b">
        <v>0</v>
      </c>
      <c r="I275" s="84" t="b">
        <v>0</v>
      </c>
      <c r="J275" s="84" t="b">
        <v>0</v>
      </c>
      <c r="K275" s="84" t="b">
        <v>0</v>
      </c>
      <c r="L275" s="84" t="b">
        <v>0</v>
      </c>
    </row>
    <row r="276" spans="1:12" ht="15">
      <c r="A276" s="84" t="s">
        <v>1372</v>
      </c>
      <c r="B276" s="84" t="s">
        <v>386</v>
      </c>
      <c r="C276" s="84">
        <v>2</v>
      </c>
      <c r="D276" s="123">
        <v>0.01042196611080584</v>
      </c>
      <c r="E276" s="123">
        <v>1.2522460504731183</v>
      </c>
      <c r="F276" s="84" t="s">
        <v>1071</v>
      </c>
      <c r="G276" s="84" t="b">
        <v>0</v>
      </c>
      <c r="H276" s="84" t="b">
        <v>0</v>
      </c>
      <c r="I276" s="84" t="b">
        <v>0</v>
      </c>
      <c r="J276" s="84" t="b">
        <v>0</v>
      </c>
      <c r="K276" s="84" t="b">
        <v>0</v>
      </c>
      <c r="L276" s="84" t="b">
        <v>0</v>
      </c>
    </row>
    <row r="277" spans="1:12" ht="15">
      <c r="A277" s="84" t="s">
        <v>1164</v>
      </c>
      <c r="B277" s="84" t="s">
        <v>1160</v>
      </c>
      <c r="C277" s="84">
        <v>4</v>
      </c>
      <c r="D277" s="123">
        <v>0.008035610064191474</v>
      </c>
      <c r="E277" s="123">
        <v>0.6818130537608982</v>
      </c>
      <c r="F277" s="84" t="s">
        <v>1072</v>
      </c>
      <c r="G277" s="84" t="b">
        <v>0</v>
      </c>
      <c r="H277" s="84" t="b">
        <v>0</v>
      </c>
      <c r="I277" s="84" t="b">
        <v>0</v>
      </c>
      <c r="J277" s="84" t="b">
        <v>0</v>
      </c>
      <c r="K277" s="84" t="b">
        <v>0</v>
      </c>
      <c r="L277" s="84" t="b">
        <v>0</v>
      </c>
    </row>
    <row r="278" spans="1:12" ht="15">
      <c r="A278" s="84" t="s">
        <v>1429</v>
      </c>
      <c r="B278" s="84" t="s">
        <v>1430</v>
      </c>
      <c r="C278" s="84">
        <v>3</v>
      </c>
      <c r="D278" s="123">
        <v>0.006026707548143606</v>
      </c>
      <c r="E278" s="123">
        <v>2.0057523288890913</v>
      </c>
      <c r="F278" s="84" t="s">
        <v>1072</v>
      </c>
      <c r="G278" s="84" t="b">
        <v>0</v>
      </c>
      <c r="H278" s="84" t="b">
        <v>0</v>
      </c>
      <c r="I278" s="84" t="b">
        <v>0</v>
      </c>
      <c r="J278" s="84" t="b">
        <v>0</v>
      </c>
      <c r="K278" s="84" t="b">
        <v>0</v>
      </c>
      <c r="L278" s="84" t="b">
        <v>0</v>
      </c>
    </row>
    <row r="279" spans="1:12" ht="15">
      <c r="A279" s="84" t="s">
        <v>1430</v>
      </c>
      <c r="B279" s="84" t="s">
        <v>1400</v>
      </c>
      <c r="C279" s="84">
        <v>3</v>
      </c>
      <c r="D279" s="123">
        <v>0.006026707548143606</v>
      </c>
      <c r="E279" s="123">
        <v>2.0057523288890913</v>
      </c>
      <c r="F279" s="84" t="s">
        <v>1072</v>
      </c>
      <c r="G279" s="84" t="b">
        <v>0</v>
      </c>
      <c r="H279" s="84" t="b">
        <v>0</v>
      </c>
      <c r="I279" s="84" t="b">
        <v>0</v>
      </c>
      <c r="J279" s="84" t="b">
        <v>0</v>
      </c>
      <c r="K279" s="84" t="b">
        <v>0</v>
      </c>
      <c r="L279" s="84" t="b">
        <v>0</v>
      </c>
    </row>
    <row r="280" spans="1:12" ht="15">
      <c r="A280" s="84" t="s">
        <v>1160</v>
      </c>
      <c r="B280" s="84" t="s">
        <v>1428</v>
      </c>
      <c r="C280" s="84">
        <v>3</v>
      </c>
      <c r="D280" s="123">
        <v>0.006026707548143606</v>
      </c>
      <c r="E280" s="123">
        <v>1.1211457475911608</v>
      </c>
      <c r="F280" s="84" t="s">
        <v>1072</v>
      </c>
      <c r="G280" s="84" t="b">
        <v>0</v>
      </c>
      <c r="H280" s="84" t="b">
        <v>0</v>
      </c>
      <c r="I280" s="84" t="b">
        <v>0</v>
      </c>
      <c r="J280" s="84" t="b">
        <v>0</v>
      </c>
      <c r="K280" s="84" t="b">
        <v>0</v>
      </c>
      <c r="L280" s="84" t="b">
        <v>0</v>
      </c>
    </row>
    <row r="281" spans="1:12" ht="15">
      <c r="A281" s="84" t="s">
        <v>383</v>
      </c>
      <c r="B281" s="84" t="s">
        <v>1384</v>
      </c>
      <c r="C281" s="84">
        <v>3</v>
      </c>
      <c r="D281" s="123">
        <v>0.006026707548143606</v>
      </c>
      <c r="E281" s="123">
        <v>1.7047223332251102</v>
      </c>
      <c r="F281" s="84" t="s">
        <v>1072</v>
      </c>
      <c r="G281" s="84" t="b">
        <v>0</v>
      </c>
      <c r="H281" s="84" t="b">
        <v>0</v>
      </c>
      <c r="I281" s="84" t="b">
        <v>0</v>
      </c>
      <c r="J281" s="84" t="b">
        <v>0</v>
      </c>
      <c r="K281" s="84" t="b">
        <v>0</v>
      </c>
      <c r="L281" s="84" t="b">
        <v>0</v>
      </c>
    </row>
    <row r="282" spans="1:12" ht="15">
      <c r="A282" s="84" t="s">
        <v>1384</v>
      </c>
      <c r="B282" s="84" t="s">
        <v>1173</v>
      </c>
      <c r="C282" s="84">
        <v>3</v>
      </c>
      <c r="D282" s="123">
        <v>0.006026707548143606</v>
      </c>
      <c r="E282" s="123">
        <v>1.7047223332251102</v>
      </c>
      <c r="F282" s="84" t="s">
        <v>1072</v>
      </c>
      <c r="G282" s="84" t="b">
        <v>0</v>
      </c>
      <c r="H282" s="84" t="b">
        <v>0</v>
      </c>
      <c r="I282" s="84" t="b">
        <v>0</v>
      </c>
      <c r="J282" s="84" t="b">
        <v>0</v>
      </c>
      <c r="K282" s="84" t="b">
        <v>0</v>
      </c>
      <c r="L282" s="84" t="b">
        <v>0</v>
      </c>
    </row>
    <row r="283" spans="1:12" ht="15">
      <c r="A283" s="84" t="s">
        <v>1173</v>
      </c>
      <c r="B283" s="84" t="s">
        <v>1160</v>
      </c>
      <c r="C283" s="84">
        <v>3</v>
      </c>
      <c r="D283" s="123">
        <v>0.006026707548143606</v>
      </c>
      <c r="E283" s="123">
        <v>0.8201157519271797</v>
      </c>
      <c r="F283" s="84" t="s">
        <v>1072</v>
      </c>
      <c r="G283" s="84" t="b">
        <v>0</v>
      </c>
      <c r="H283" s="84" t="b">
        <v>0</v>
      </c>
      <c r="I283" s="84" t="b">
        <v>0</v>
      </c>
      <c r="J283" s="84" t="b">
        <v>0</v>
      </c>
      <c r="K283" s="84" t="b">
        <v>0</v>
      </c>
      <c r="L283" s="84" t="b">
        <v>0</v>
      </c>
    </row>
    <row r="284" spans="1:12" ht="15">
      <c r="A284" s="84" t="s">
        <v>1160</v>
      </c>
      <c r="B284" s="84" t="s">
        <v>1385</v>
      </c>
      <c r="C284" s="84">
        <v>3</v>
      </c>
      <c r="D284" s="123">
        <v>0.006026707548143606</v>
      </c>
      <c r="E284" s="123">
        <v>1.1211457475911608</v>
      </c>
      <c r="F284" s="84" t="s">
        <v>1072</v>
      </c>
      <c r="G284" s="84" t="b">
        <v>0</v>
      </c>
      <c r="H284" s="84" t="b">
        <v>0</v>
      </c>
      <c r="I284" s="84" t="b">
        <v>0</v>
      </c>
      <c r="J284" s="84" t="b">
        <v>0</v>
      </c>
      <c r="K284" s="84" t="b">
        <v>0</v>
      </c>
      <c r="L284" s="84" t="b">
        <v>0</v>
      </c>
    </row>
    <row r="285" spans="1:12" ht="15">
      <c r="A285" s="84" t="s">
        <v>1385</v>
      </c>
      <c r="B285" s="84" t="s">
        <v>1386</v>
      </c>
      <c r="C285" s="84">
        <v>3</v>
      </c>
      <c r="D285" s="123">
        <v>0.006026707548143606</v>
      </c>
      <c r="E285" s="123">
        <v>2.0057523288890913</v>
      </c>
      <c r="F285" s="84" t="s">
        <v>1072</v>
      </c>
      <c r="G285" s="84" t="b">
        <v>0</v>
      </c>
      <c r="H285" s="84" t="b">
        <v>0</v>
      </c>
      <c r="I285" s="84" t="b">
        <v>0</v>
      </c>
      <c r="J285" s="84" t="b">
        <v>0</v>
      </c>
      <c r="K285" s="84" t="b">
        <v>0</v>
      </c>
      <c r="L285" s="84" t="b">
        <v>0</v>
      </c>
    </row>
    <row r="286" spans="1:12" ht="15">
      <c r="A286" s="84" t="s">
        <v>1386</v>
      </c>
      <c r="B286" s="84" t="s">
        <v>1387</v>
      </c>
      <c r="C286" s="84">
        <v>3</v>
      </c>
      <c r="D286" s="123">
        <v>0.006026707548143606</v>
      </c>
      <c r="E286" s="123">
        <v>2.0057523288890913</v>
      </c>
      <c r="F286" s="84" t="s">
        <v>1072</v>
      </c>
      <c r="G286" s="84" t="b">
        <v>0</v>
      </c>
      <c r="H286" s="84" t="b">
        <v>0</v>
      </c>
      <c r="I286" s="84" t="b">
        <v>0</v>
      </c>
      <c r="J286" s="84" t="b">
        <v>0</v>
      </c>
      <c r="K286" s="84" t="b">
        <v>0</v>
      </c>
      <c r="L286" s="84" t="b">
        <v>0</v>
      </c>
    </row>
    <row r="287" spans="1:12" ht="15">
      <c r="A287" s="84" t="s">
        <v>1387</v>
      </c>
      <c r="B287" s="84" t="s">
        <v>1388</v>
      </c>
      <c r="C287" s="84">
        <v>3</v>
      </c>
      <c r="D287" s="123">
        <v>0.006026707548143606</v>
      </c>
      <c r="E287" s="123">
        <v>2.0057523288890913</v>
      </c>
      <c r="F287" s="84" t="s">
        <v>1072</v>
      </c>
      <c r="G287" s="84" t="b">
        <v>0</v>
      </c>
      <c r="H287" s="84" t="b">
        <v>0</v>
      </c>
      <c r="I287" s="84" t="b">
        <v>0</v>
      </c>
      <c r="J287" s="84" t="b">
        <v>0</v>
      </c>
      <c r="K287" s="84" t="b">
        <v>0</v>
      </c>
      <c r="L287" s="84" t="b">
        <v>0</v>
      </c>
    </row>
    <row r="288" spans="1:12" ht="15">
      <c r="A288" s="84" t="s">
        <v>1388</v>
      </c>
      <c r="B288" s="84" t="s">
        <v>1163</v>
      </c>
      <c r="C288" s="84">
        <v>3</v>
      </c>
      <c r="D288" s="123">
        <v>0.006026707548143606</v>
      </c>
      <c r="E288" s="123">
        <v>1.4828735836087537</v>
      </c>
      <c r="F288" s="84" t="s">
        <v>1072</v>
      </c>
      <c r="G288" s="84" t="b">
        <v>0</v>
      </c>
      <c r="H288" s="84" t="b">
        <v>0</v>
      </c>
      <c r="I288" s="84" t="b">
        <v>0</v>
      </c>
      <c r="J288" s="84" t="b">
        <v>0</v>
      </c>
      <c r="K288" s="84" t="b">
        <v>0</v>
      </c>
      <c r="L288" s="84" t="b">
        <v>0</v>
      </c>
    </row>
    <row r="289" spans="1:12" ht="15">
      <c r="A289" s="84" t="s">
        <v>1163</v>
      </c>
      <c r="B289" s="84" t="s">
        <v>1389</v>
      </c>
      <c r="C289" s="84">
        <v>3</v>
      </c>
      <c r="D289" s="123">
        <v>0.006026707548143606</v>
      </c>
      <c r="E289" s="123">
        <v>1.4828735836087537</v>
      </c>
      <c r="F289" s="84" t="s">
        <v>1072</v>
      </c>
      <c r="G289" s="84" t="b">
        <v>0</v>
      </c>
      <c r="H289" s="84" t="b">
        <v>0</v>
      </c>
      <c r="I289" s="84" t="b">
        <v>0</v>
      </c>
      <c r="J289" s="84" t="b">
        <v>0</v>
      </c>
      <c r="K289" s="84" t="b">
        <v>0</v>
      </c>
      <c r="L289" s="84" t="b">
        <v>0</v>
      </c>
    </row>
    <row r="290" spans="1:12" ht="15">
      <c r="A290" s="84" t="s">
        <v>1389</v>
      </c>
      <c r="B290" s="84" t="s">
        <v>1160</v>
      </c>
      <c r="C290" s="84">
        <v>3</v>
      </c>
      <c r="D290" s="123">
        <v>0.006026707548143606</v>
      </c>
      <c r="E290" s="123">
        <v>1.1211457475911608</v>
      </c>
      <c r="F290" s="84" t="s">
        <v>1072</v>
      </c>
      <c r="G290" s="84" t="b">
        <v>0</v>
      </c>
      <c r="H290" s="84" t="b">
        <v>0</v>
      </c>
      <c r="I290" s="84" t="b">
        <v>0</v>
      </c>
      <c r="J290" s="84" t="b">
        <v>0</v>
      </c>
      <c r="K290" s="84" t="b">
        <v>0</v>
      </c>
      <c r="L290" s="84" t="b">
        <v>0</v>
      </c>
    </row>
    <row r="291" spans="1:12" ht="15">
      <c r="A291" s="84" t="s">
        <v>1160</v>
      </c>
      <c r="B291" s="84" t="s">
        <v>1390</v>
      </c>
      <c r="C291" s="84">
        <v>3</v>
      </c>
      <c r="D291" s="123">
        <v>0.006026707548143606</v>
      </c>
      <c r="E291" s="123">
        <v>1.1211457475911608</v>
      </c>
      <c r="F291" s="84" t="s">
        <v>1072</v>
      </c>
      <c r="G291" s="84" t="b">
        <v>0</v>
      </c>
      <c r="H291" s="84" t="b">
        <v>0</v>
      </c>
      <c r="I291" s="84" t="b">
        <v>0</v>
      </c>
      <c r="J291" s="84" t="b">
        <v>0</v>
      </c>
      <c r="K291" s="84" t="b">
        <v>0</v>
      </c>
      <c r="L291" s="84" t="b">
        <v>0</v>
      </c>
    </row>
    <row r="292" spans="1:12" ht="15">
      <c r="A292" s="84" t="s">
        <v>1390</v>
      </c>
      <c r="B292" s="84" t="s">
        <v>1391</v>
      </c>
      <c r="C292" s="84">
        <v>3</v>
      </c>
      <c r="D292" s="123">
        <v>0.006026707548143606</v>
      </c>
      <c r="E292" s="123">
        <v>2.0057523288890913</v>
      </c>
      <c r="F292" s="84" t="s">
        <v>1072</v>
      </c>
      <c r="G292" s="84" t="b">
        <v>0</v>
      </c>
      <c r="H292" s="84" t="b">
        <v>0</v>
      </c>
      <c r="I292" s="84" t="b">
        <v>0</v>
      </c>
      <c r="J292" s="84" t="b">
        <v>0</v>
      </c>
      <c r="K292" s="84" t="b">
        <v>0</v>
      </c>
      <c r="L292" s="84" t="b">
        <v>0</v>
      </c>
    </row>
    <row r="293" spans="1:12" ht="15">
      <c r="A293" s="84" t="s">
        <v>1391</v>
      </c>
      <c r="B293" s="84" t="s">
        <v>1392</v>
      </c>
      <c r="C293" s="84">
        <v>3</v>
      </c>
      <c r="D293" s="123">
        <v>0.006026707548143606</v>
      </c>
      <c r="E293" s="123">
        <v>2.0057523288890913</v>
      </c>
      <c r="F293" s="84" t="s">
        <v>1072</v>
      </c>
      <c r="G293" s="84" t="b">
        <v>0</v>
      </c>
      <c r="H293" s="84" t="b">
        <v>0</v>
      </c>
      <c r="I293" s="84" t="b">
        <v>0</v>
      </c>
      <c r="J293" s="84" t="b">
        <v>0</v>
      </c>
      <c r="K293" s="84" t="b">
        <v>0</v>
      </c>
      <c r="L293" s="84" t="b">
        <v>0</v>
      </c>
    </row>
    <row r="294" spans="1:12" ht="15">
      <c r="A294" s="84" t="s">
        <v>1392</v>
      </c>
      <c r="B294" s="84" t="s">
        <v>1362</v>
      </c>
      <c r="C294" s="84">
        <v>3</v>
      </c>
      <c r="D294" s="123">
        <v>0.006026707548143606</v>
      </c>
      <c r="E294" s="123">
        <v>2.0057523288890913</v>
      </c>
      <c r="F294" s="84" t="s">
        <v>1072</v>
      </c>
      <c r="G294" s="84" t="b">
        <v>0</v>
      </c>
      <c r="H294" s="84" t="b">
        <v>0</v>
      </c>
      <c r="I294" s="84" t="b">
        <v>0</v>
      </c>
      <c r="J294" s="84" t="b">
        <v>0</v>
      </c>
      <c r="K294" s="84" t="b">
        <v>0</v>
      </c>
      <c r="L294" s="84" t="b">
        <v>0</v>
      </c>
    </row>
    <row r="295" spans="1:12" ht="15">
      <c r="A295" s="84" t="s">
        <v>1362</v>
      </c>
      <c r="B295" s="84" t="s">
        <v>1393</v>
      </c>
      <c r="C295" s="84">
        <v>3</v>
      </c>
      <c r="D295" s="123">
        <v>0.006026707548143606</v>
      </c>
      <c r="E295" s="123">
        <v>2.0057523288890913</v>
      </c>
      <c r="F295" s="84" t="s">
        <v>1072</v>
      </c>
      <c r="G295" s="84" t="b">
        <v>0</v>
      </c>
      <c r="H295" s="84" t="b">
        <v>0</v>
      </c>
      <c r="I295" s="84" t="b">
        <v>0</v>
      </c>
      <c r="J295" s="84" t="b">
        <v>0</v>
      </c>
      <c r="K295" s="84" t="b">
        <v>0</v>
      </c>
      <c r="L295" s="84" t="b">
        <v>0</v>
      </c>
    </row>
    <row r="296" spans="1:12" ht="15">
      <c r="A296" s="84" t="s">
        <v>1393</v>
      </c>
      <c r="B296" s="84" t="s">
        <v>1394</v>
      </c>
      <c r="C296" s="84">
        <v>3</v>
      </c>
      <c r="D296" s="123">
        <v>0.006026707548143606</v>
      </c>
      <c r="E296" s="123">
        <v>2.0057523288890913</v>
      </c>
      <c r="F296" s="84" t="s">
        <v>1072</v>
      </c>
      <c r="G296" s="84" t="b">
        <v>0</v>
      </c>
      <c r="H296" s="84" t="b">
        <v>0</v>
      </c>
      <c r="I296" s="84" t="b">
        <v>0</v>
      </c>
      <c r="J296" s="84" t="b">
        <v>0</v>
      </c>
      <c r="K296" s="84" t="b">
        <v>0</v>
      </c>
      <c r="L296" s="84" t="b">
        <v>0</v>
      </c>
    </row>
    <row r="297" spans="1:12" ht="15">
      <c r="A297" s="84" t="s">
        <v>1394</v>
      </c>
      <c r="B297" s="84" t="s">
        <v>1163</v>
      </c>
      <c r="C297" s="84">
        <v>3</v>
      </c>
      <c r="D297" s="123">
        <v>0.006026707548143606</v>
      </c>
      <c r="E297" s="123">
        <v>1.4828735836087537</v>
      </c>
      <c r="F297" s="84" t="s">
        <v>1072</v>
      </c>
      <c r="G297" s="84" t="b">
        <v>0</v>
      </c>
      <c r="H297" s="84" t="b">
        <v>0</v>
      </c>
      <c r="I297" s="84" t="b">
        <v>0</v>
      </c>
      <c r="J297" s="84" t="b">
        <v>0</v>
      </c>
      <c r="K297" s="84" t="b">
        <v>0</v>
      </c>
      <c r="L297" s="84" t="b">
        <v>0</v>
      </c>
    </row>
    <row r="298" spans="1:12" ht="15">
      <c r="A298" s="84" t="s">
        <v>1163</v>
      </c>
      <c r="B298" s="84" t="s">
        <v>1174</v>
      </c>
      <c r="C298" s="84">
        <v>3</v>
      </c>
      <c r="D298" s="123">
        <v>0.006026707548143606</v>
      </c>
      <c r="E298" s="123">
        <v>1.3579348470004537</v>
      </c>
      <c r="F298" s="84" t="s">
        <v>1072</v>
      </c>
      <c r="G298" s="84" t="b">
        <v>0</v>
      </c>
      <c r="H298" s="84" t="b">
        <v>0</v>
      </c>
      <c r="I298" s="84" t="b">
        <v>0</v>
      </c>
      <c r="J298" s="84" t="b">
        <v>0</v>
      </c>
      <c r="K298" s="84" t="b">
        <v>0</v>
      </c>
      <c r="L298" s="84" t="b">
        <v>0</v>
      </c>
    </row>
    <row r="299" spans="1:12" ht="15">
      <c r="A299" s="84" t="s">
        <v>1431</v>
      </c>
      <c r="B299" s="84" t="s">
        <v>1429</v>
      </c>
      <c r="C299" s="84">
        <v>2</v>
      </c>
      <c r="D299" s="123">
        <v>0.0051287908936457766</v>
      </c>
      <c r="E299" s="123">
        <v>2.0057523288890913</v>
      </c>
      <c r="F299" s="84" t="s">
        <v>1072</v>
      </c>
      <c r="G299" s="84" t="b">
        <v>0</v>
      </c>
      <c r="H299" s="84" t="b">
        <v>0</v>
      </c>
      <c r="I299" s="84" t="b">
        <v>0</v>
      </c>
      <c r="J299" s="84" t="b">
        <v>0</v>
      </c>
      <c r="K299" s="84" t="b">
        <v>0</v>
      </c>
      <c r="L299" s="84" t="b">
        <v>0</v>
      </c>
    </row>
    <row r="300" spans="1:12" ht="15">
      <c r="A300" s="84" t="s">
        <v>1400</v>
      </c>
      <c r="B300" s="84" t="s">
        <v>1160</v>
      </c>
      <c r="C300" s="84">
        <v>2</v>
      </c>
      <c r="D300" s="123">
        <v>0.0051287908936457766</v>
      </c>
      <c r="E300" s="123">
        <v>0.9450544885354796</v>
      </c>
      <c r="F300" s="84" t="s">
        <v>1072</v>
      </c>
      <c r="G300" s="84" t="b">
        <v>0</v>
      </c>
      <c r="H300" s="84" t="b">
        <v>0</v>
      </c>
      <c r="I300" s="84" t="b">
        <v>0</v>
      </c>
      <c r="J300" s="84" t="b">
        <v>0</v>
      </c>
      <c r="K300" s="84" t="b">
        <v>0</v>
      </c>
      <c r="L300" s="84" t="b">
        <v>0</v>
      </c>
    </row>
    <row r="301" spans="1:12" ht="15">
      <c r="A301" s="84" t="s">
        <v>1428</v>
      </c>
      <c r="B301" s="84" t="s">
        <v>1175</v>
      </c>
      <c r="C301" s="84">
        <v>2</v>
      </c>
      <c r="D301" s="123">
        <v>0.0051287908936457766</v>
      </c>
      <c r="E301" s="123">
        <v>1.7047223332251102</v>
      </c>
      <c r="F301" s="84" t="s">
        <v>1072</v>
      </c>
      <c r="G301" s="84" t="b">
        <v>0</v>
      </c>
      <c r="H301" s="84" t="b">
        <v>0</v>
      </c>
      <c r="I301" s="84" t="b">
        <v>0</v>
      </c>
      <c r="J301" s="84" t="b">
        <v>0</v>
      </c>
      <c r="K301" s="84" t="b">
        <v>1</v>
      </c>
      <c r="L301" s="84" t="b">
        <v>0</v>
      </c>
    </row>
    <row r="302" spans="1:12" ht="15">
      <c r="A302" s="84" t="s">
        <v>1175</v>
      </c>
      <c r="B302" s="84" t="s">
        <v>1493</v>
      </c>
      <c r="C302" s="84">
        <v>2</v>
      </c>
      <c r="D302" s="123">
        <v>0.0051287908936457766</v>
      </c>
      <c r="E302" s="123">
        <v>1.8808135922807914</v>
      </c>
      <c r="F302" s="84" t="s">
        <v>1072</v>
      </c>
      <c r="G302" s="84" t="b">
        <v>0</v>
      </c>
      <c r="H302" s="84" t="b">
        <v>1</v>
      </c>
      <c r="I302" s="84" t="b">
        <v>0</v>
      </c>
      <c r="J302" s="84" t="b">
        <v>0</v>
      </c>
      <c r="K302" s="84" t="b">
        <v>0</v>
      </c>
      <c r="L302" s="84" t="b">
        <v>0</v>
      </c>
    </row>
    <row r="303" spans="1:12" ht="15">
      <c r="A303" s="84" t="s">
        <v>1493</v>
      </c>
      <c r="B303" s="84" t="s">
        <v>1494</v>
      </c>
      <c r="C303" s="84">
        <v>2</v>
      </c>
      <c r="D303" s="123">
        <v>0.0051287908936457766</v>
      </c>
      <c r="E303" s="123">
        <v>2.1818435879447726</v>
      </c>
      <c r="F303" s="84" t="s">
        <v>1072</v>
      </c>
      <c r="G303" s="84" t="b">
        <v>0</v>
      </c>
      <c r="H303" s="84" t="b">
        <v>0</v>
      </c>
      <c r="I303" s="84" t="b">
        <v>0</v>
      </c>
      <c r="J303" s="84" t="b">
        <v>0</v>
      </c>
      <c r="K303" s="84" t="b">
        <v>0</v>
      </c>
      <c r="L303" s="84" t="b">
        <v>0</v>
      </c>
    </row>
    <row r="304" spans="1:12" ht="15">
      <c r="A304" s="84" t="s">
        <v>1494</v>
      </c>
      <c r="B304" s="84" t="s">
        <v>1364</v>
      </c>
      <c r="C304" s="84">
        <v>2</v>
      </c>
      <c r="D304" s="123">
        <v>0.0051287908936457766</v>
      </c>
      <c r="E304" s="123">
        <v>2.0057523288890913</v>
      </c>
      <c r="F304" s="84" t="s">
        <v>1072</v>
      </c>
      <c r="G304" s="84" t="b">
        <v>0</v>
      </c>
      <c r="H304" s="84" t="b">
        <v>0</v>
      </c>
      <c r="I304" s="84" t="b">
        <v>0</v>
      </c>
      <c r="J304" s="84" t="b">
        <v>0</v>
      </c>
      <c r="K304" s="84" t="b">
        <v>0</v>
      </c>
      <c r="L304" s="84" t="b">
        <v>0</v>
      </c>
    </row>
    <row r="305" spans="1:12" ht="15">
      <c r="A305" s="84" t="s">
        <v>1364</v>
      </c>
      <c r="B305" s="84" t="s">
        <v>1164</v>
      </c>
      <c r="C305" s="84">
        <v>2</v>
      </c>
      <c r="D305" s="123">
        <v>0.0051287908936457766</v>
      </c>
      <c r="E305" s="123">
        <v>1.2653896393948474</v>
      </c>
      <c r="F305" s="84" t="s">
        <v>1072</v>
      </c>
      <c r="G305" s="84" t="b">
        <v>0</v>
      </c>
      <c r="H305" s="84" t="b">
        <v>0</v>
      </c>
      <c r="I305" s="84" t="b">
        <v>0</v>
      </c>
      <c r="J305" s="84" t="b">
        <v>0</v>
      </c>
      <c r="K305" s="84" t="b">
        <v>0</v>
      </c>
      <c r="L305" s="84" t="b">
        <v>0</v>
      </c>
    </row>
    <row r="306" spans="1:12" ht="15">
      <c r="A306" s="84" t="s">
        <v>1160</v>
      </c>
      <c r="B306" s="84" t="s">
        <v>1128</v>
      </c>
      <c r="C306" s="84">
        <v>2</v>
      </c>
      <c r="D306" s="123">
        <v>0.0051287908936457766</v>
      </c>
      <c r="E306" s="123">
        <v>0.5190857562631984</v>
      </c>
      <c r="F306" s="84" t="s">
        <v>1072</v>
      </c>
      <c r="G306" s="84" t="b">
        <v>0</v>
      </c>
      <c r="H306" s="84" t="b">
        <v>0</v>
      </c>
      <c r="I306" s="84" t="b">
        <v>0</v>
      </c>
      <c r="J306" s="84" t="b">
        <v>0</v>
      </c>
      <c r="K306" s="84" t="b">
        <v>0</v>
      </c>
      <c r="L306" s="84" t="b">
        <v>0</v>
      </c>
    </row>
    <row r="307" spans="1:12" ht="15">
      <c r="A307" s="84" t="s">
        <v>1128</v>
      </c>
      <c r="B307" s="84" t="s">
        <v>1418</v>
      </c>
      <c r="C307" s="84">
        <v>2</v>
      </c>
      <c r="D307" s="123">
        <v>0.0051287908936457766</v>
      </c>
      <c r="E307" s="123">
        <v>1.6078123202170538</v>
      </c>
      <c r="F307" s="84" t="s">
        <v>1072</v>
      </c>
      <c r="G307" s="84" t="b">
        <v>0</v>
      </c>
      <c r="H307" s="84" t="b">
        <v>0</v>
      </c>
      <c r="I307" s="84" t="b">
        <v>0</v>
      </c>
      <c r="J307" s="84" t="b">
        <v>0</v>
      </c>
      <c r="K307" s="84" t="b">
        <v>0</v>
      </c>
      <c r="L307" s="84" t="b">
        <v>0</v>
      </c>
    </row>
    <row r="308" spans="1:12" ht="15">
      <c r="A308" s="84" t="s">
        <v>1418</v>
      </c>
      <c r="B308" s="84" t="s">
        <v>1371</v>
      </c>
      <c r="C308" s="84">
        <v>2</v>
      </c>
      <c r="D308" s="123">
        <v>0.0051287908936457766</v>
      </c>
      <c r="E308" s="123">
        <v>1.8296610698334101</v>
      </c>
      <c r="F308" s="84" t="s">
        <v>1072</v>
      </c>
      <c r="G308" s="84" t="b">
        <v>0</v>
      </c>
      <c r="H308" s="84" t="b">
        <v>0</v>
      </c>
      <c r="I308" s="84" t="b">
        <v>0</v>
      </c>
      <c r="J308" s="84" t="b">
        <v>0</v>
      </c>
      <c r="K308" s="84" t="b">
        <v>0</v>
      </c>
      <c r="L308" s="84" t="b">
        <v>0</v>
      </c>
    </row>
    <row r="309" spans="1:12" ht="15">
      <c r="A309" s="84" t="s">
        <v>1371</v>
      </c>
      <c r="B309" s="84" t="s">
        <v>1129</v>
      </c>
      <c r="C309" s="84">
        <v>2</v>
      </c>
      <c r="D309" s="123">
        <v>0.0051287908936457766</v>
      </c>
      <c r="E309" s="123">
        <v>1.7047223332251102</v>
      </c>
      <c r="F309" s="84" t="s">
        <v>1072</v>
      </c>
      <c r="G309" s="84" t="b">
        <v>0</v>
      </c>
      <c r="H309" s="84" t="b">
        <v>0</v>
      </c>
      <c r="I309" s="84" t="b">
        <v>0</v>
      </c>
      <c r="J309" s="84" t="b">
        <v>0</v>
      </c>
      <c r="K309" s="84" t="b">
        <v>1</v>
      </c>
      <c r="L309" s="84" t="b">
        <v>0</v>
      </c>
    </row>
    <row r="310" spans="1:12" ht="15">
      <c r="A310" s="84" t="s">
        <v>1129</v>
      </c>
      <c r="B310" s="84" t="s">
        <v>1357</v>
      </c>
      <c r="C310" s="84">
        <v>2</v>
      </c>
      <c r="D310" s="123">
        <v>0.0051287908936457766</v>
      </c>
      <c r="E310" s="123">
        <v>1.5797835966168103</v>
      </c>
      <c r="F310" s="84" t="s">
        <v>1072</v>
      </c>
      <c r="G310" s="84" t="b">
        <v>0</v>
      </c>
      <c r="H310" s="84" t="b">
        <v>1</v>
      </c>
      <c r="I310" s="84" t="b">
        <v>0</v>
      </c>
      <c r="J310" s="84" t="b">
        <v>0</v>
      </c>
      <c r="K310" s="84" t="b">
        <v>0</v>
      </c>
      <c r="L310" s="84" t="b">
        <v>0</v>
      </c>
    </row>
    <row r="311" spans="1:12" ht="15">
      <c r="A311" s="84" t="s">
        <v>1357</v>
      </c>
      <c r="B311" s="84" t="s">
        <v>1495</v>
      </c>
      <c r="C311" s="84">
        <v>2</v>
      </c>
      <c r="D311" s="123">
        <v>0.0051287908936457766</v>
      </c>
      <c r="E311" s="123">
        <v>1.8808135922807914</v>
      </c>
      <c r="F311" s="84" t="s">
        <v>1072</v>
      </c>
      <c r="G311" s="84" t="b">
        <v>0</v>
      </c>
      <c r="H311" s="84" t="b">
        <v>0</v>
      </c>
      <c r="I311" s="84" t="b">
        <v>0</v>
      </c>
      <c r="J311" s="84" t="b">
        <v>0</v>
      </c>
      <c r="K311" s="84" t="b">
        <v>0</v>
      </c>
      <c r="L311" s="84" t="b">
        <v>0</v>
      </c>
    </row>
    <row r="312" spans="1:12" ht="15">
      <c r="A312" s="84" t="s">
        <v>1160</v>
      </c>
      <c r="B312" s="84" t="s">
        <v>1361</v>
      </c>
      <c r="C312" s="84">
        <v>2</v>
      </c>
      <c r="D312" s="123">
        <v>0.0051287908936457766</v>
      </c>
      <c r="E312" s="123">
        <v>1.1211457475911608</v>
      </c>
      <c r="F312" s="84" t="s">
        <v>1072</v>
      </c>
      <c r="G312" s="84" t="b">
        <v>0</v>
      </c>
      <c r="H312" s="84" t="b">
        <v>0</v>
      </c>
      <c r="I312" s="84" t="b">
        <v>0</v>
      </c>
      <c r="J312" s="84" t="b">
        <v>0</v>
      </c>
      <c r="K312" s="84" t="b">
        <v>0</v>
      </c>
      <c r="L312" s="84" t="b">
        <v>0</v>
      </c>
    </row>
    <row r="313" spans="1:12" ht="15">
      <c r="A313" s="84" t="s">
        <v>395</v>
      </c>
      <c r="B313" s="84" t="s">
        <v>1175</v>
      </c>
      <c r="C313" s="84">
        <v>2</v>
      </c>
      <c r="D313" s="123">
        <v>0.0051287908936457766</v>
      </c>
      <c r="E313" s="123">
        <v>1.8808135922807914</v>
      </c>
      <c r="F313" s="84" t="s">
        <v>1072</v>
      </c>
      <c r="G313" s="84" t="b">
        <v>0</v>
      </c>
      <c r="H313" s="84" t="b">
        <v>0</v>
      </c>
      <c r="I313" s="84" t="b">
        <v>0</v>
      </c>
      <c r="J313" s="84" t="b">
        <v>0</v>
      </c>
      <c r="K313" s="84" t="b">
        <v>1</v>
      </c>
      <c r="L313" s="84" t="b">
        <v>0</v>
      </c>
    </row>
    <row r="314" spans="1:12" ht="15">
      <c r="A314" s="84" t="s">
        <v>1175</v>
      </c>
      <c r="B314" s="84" t="s">
        <v>1397</v>
      </c>
      <c r="C314" s="84">
        <v>2</v>
      </c>
      <c r="D314" s="123">
        <v>0.0051287908936457766</v>
      </c>
      <c r="E314" s="123">
        <v>1.8808135922807914</v>
      </c>
      <c r="F314" s="84" t="s">
        <v>1072</v>
      </c>
      <c r="G314" s="84" t="b">
        <v>0</v>
      </c>
      <c r="H314" s="84" t="b">
        <v>1</v>
      </c>
      <c r="I314" s="84" t="b">
        <v>0</v>
      </c>
      <c r="J314" s="84" t="b">
        <v>0</v>
      </c>
      <c r="K314" s="84" t="b">
        <v>0</v>
      </c>
      <c r="L314" s="84" t="b">
        <v>0</v>
      </c>
    </row>
    <row r="315" spans="1:12" ht="15">
      <c r="A315" s="84" t="s">
        <v>1397</v>
      </c>
      <c r="B315" s="84" t="s">
        <v>1370</v>
      </c>
      <c r="C315" s="84">
        <v>2</v>
      </c>
      <c r="D315" s="123">
        <v>0.0051287908936457766</v>
      </c>
      <c r="E315" s="123">
        <v>2.0057523288890913</v>
      </c>
      <c r="F315" s="84" t="s">
        <v>1072</v>
      </c>
      <c r="G315" s="84" t="b">
        <v>0</v>
      </c>
      <c r="H315" s="84" t="b">
        <v>0</v>
      </c>
      <c r="I315" s="84" t="b">
        <v>0</v>
      </c>
      <c r="J315" s="84" t="b">
        <v>0</v>
      </c>
      <c r="K315" s="84" t="b">
        <v>0</v>
      </c>
      <c r="L315" s="84" t="b">
        <v>0</v>
      </c>
    </row>
    <row r="316" spans="1:12" ht="15">
      <c r="A316" s="84" t="s">
        <v>1370</v>
      </c>
      <c r="B316" s="84" t="s">
        <v>1398</v>
      </c>
      <c r="C316" s="84">
        <v>2</v>
      </c>
      <c r="D316" s="123">
        <v>0.0051287908936457766</v>
      </c>
      <c r="E316" s="123">
        <v>2.1818435879447726</v>
      </c>
      <c r="F316" s="84" t="s">
        <v>1072</v>
      </c>
      <c r="G316" s="84" t="b">
        <v>0</v>
      </c>
      <c r="H316" s="84" t="b">
        <v>0</v>
      </c>
      <c r="I316" s="84" t="b">
        <v>0</v>
      </c>
      <c r="J316" s="84" t="b">
        <v>0</v>
      </c>
      <c r="K316" s="84" t="b">
        <v>0</v>
      </c>
      <c r="L316" s="84" t="b">
        <v>0</v>
      </c>
    </row>
    <row r="317" spans="1:12" ht="15">
      <c r="A317" s="84" t="s">
        <v>1368</v>
      </c>
      <c r="B317" s="84" t="s">
        <v>1395</v>
      </c>
      <c r="C317" s="84">
        <v>2</v>
      </c>
      <c r="D317" s="123">
        <v>0.0051287908936457766</v>
      </c>
      <c r="E317" s="123">
        <v>2.1818435879447726</v>
      </c>
      <c r="F317" s="84" t="s">
        <v>1072</v>
      </c>
      <c r="G317" s="84" t="b">
        <v>0</v>
      </c>
      <c r="H317" s="84" t="b">
        <v>0</v>
      </c>
      <c r="I317" s="84" t="b">
        <v>0</v>
      </c>
      <c r="J317" s="84" t="b">
        <v>0</v>
      </c>
      <c r="K317" s="84" t="b">
        <v>0</v>
      </c>
      <c r="L317" s="84" t="b">
        <v>0</v>
      </c>
    </row>
    <row r="318" spans="1:12" ht="15">
      <c r="A318" s="84" t="s">
        <v>1395</v>
      </c>
      <c r="B318" s="84" t="s">
        <v>1160</v>
      </c>
      <c r="C318" s="84">
        <v>2</v>
      </c>
      <c r="D318" s="123">
        <v>0.0051287908936457766</v>
      </c>
      <c r="E318" s="123">
        <v>1.1211457475911608</v>
      </c>
      <c r="F318" s="84" t="s">
        <v>1072</v>
      </c>
      <c r="G318" s="84" t="b">
        <v>0</v>
      </c>
      <c r="H318" s="84" t="b">
        <v>0</v>
      </c>
      <c r="I318" s="84" t="b">
        <v>0</v>
      </c>
      <c r="J318" s="84" t="b">
        <v>0</v>
      </c>
      <c r="K318" s="84" t="b">
        <v>0</v>
      </c>
      <c r="L318" s="84" t="b">
        <v>0</v>
      </c>
    </row>
    <row r="319" spans="1:12" ht="15">
      <c r="A319" s="84" t="s">
        <v>1160</v>
      </c>
      <c r="B319" s="84" t="s">
        <v>1396</v>
      </c>
      <c r="C319" s="84">
        <v>2</v>
      </c>
      <c r="D319" s="123">
        <v>0.0051287908936457766</v>
      </c>
      <c r="E319" s="123">
        <v>1.1211457475911608</v>
      </c>
      <c r="F319" s="84" t="s">
        <v>1072</v>
      </c>
      <c r="G319" s="84" t="b">
        <v>0</v>
      </c>
      <c r="H319" s="84" t="b">
        <v>0</v>
      </c>
      <c r="I319" s="84" t="b">
        <v>0</v>
      </c>
      <c r="J319" s="84" t="b">
        <v>0</v>
      </c>
      <c r="K319" s="84" t="b">
        <v>0</v>
      </c>
      <c r="L319" s="84" t="b">
        <v>0</v>
      </c>
    </row>
    <row r="320" spans="1:12" ht="15">
      <c r="A320" s="84" t="s">
        <v>1382</v>
      </c>
      <c r="B320" s="84" t="s">
        <v>1383</v>
      </c>
      <c r="C320" s="84">
        <v>2</v>
      </c>
      <c r="D320" s="123">
        <v>0.007028033768497392</v>
      </c>
      <c r="E320" s="123">
        <v>2.1818435879447726</v>
      </c>
      <c r="F320" s="84" t="s">
        <v>1072</v>
      </c>
      <c r="G320" s="84" t="b">
        <v>0</v>
      </c>
      <c r="H320" s="84" t="b">
        <v>0</v>
      </c>
      <c r="I320" s="84" t="b">
        <v>0</v>
      </c>
      <c r="J320" s="84" t="b">
        <v>0</v>
      </c>
      <c r="K320" s="84" t="b">
        <v>0</v>
      </c>
      <c r="L320" s="84" t="b">
        <v>0</v>
      </c>
    </row>
    <row r="321" spans="1:12" ht="15">
      <c r="A321" s="84" t="s">
        <v>213</v>
      </c>
      <c r="B321" s="84" t="s">
        <v>383</v>
      </c>
      <c r="C321" s="84">
        <v>2</v>
      </c>
      <c r="D321" s="123">
        <v>0.0051287908936457766</v>
      </c>
      <c r="E321" s="123">
        <v>1.783903579272735</v>
      </c>
      <c r="F321" s="84" t="s">
        <v>1072</v>
      </c>
      <c r="G321" s="84" t="b">
        <v>0</v>
      </c>
      <c r="H321" s="84" t="b">
        <v>0</v>
      </c>
      <c r="I321" s="84" t="b">
        <v>0</v>
      </c>
      <c r="J321" s="84" t="b">
        <v>0</v>
      </c>
      <c r="K321" s="84" t="b">
        <v>0</v>
      </c>
      <c r="L321" s="84" t="b">
        <v>0</v>
      </c>
    </row>
    <row r="322" spans="1:12" ht="15">
      <c r="A322" s="84" t="s">
        <v>1174</v>
      </c>
      <c r="B322" s="84" t="s">
        <v>1423</v>
      </c>
      <c r="C322" s="84">
        <v>2</v>
      </c>
      <c r="D322" s="123">
        <v>0.0051287908936457766</v>
      </c>
      <c r="E322" s="123">
        <v>1.8808135922807914</v>
      </c>
      <c r="F322" s="84" t="s">
        <v>1072</v>
      </c>
      <c r="G322" s="84" t="b">
        <v>0</v>
      </c>
      <c r="H322" s="84" t="b">
        <v>0</v>
      </c>
      <c r="I322" s="84" t="b">
        <v>0</v>
      </c>
      <c r="J322" s="84" t="b">
        <v>0</v>
      </c>
      <c r="K322" s="84" t="b">
        <v>0</v>
      </c>
      <c r="L322" s="84" t="b">
        <v>0</v>
      </c>
    </row>
    <row r="323" spans="1:12" ht="15">
      <c r="A323" s="84" t="s">
        <v>386</v>
      </c>
      <c r="B323" s="84" t="s">
        <v>1159</v>
      </c>
      <c r="C323" s="84">
        <v>4</v>
      </c>
      <c r="D323" s="123">
        <v>0.0130472133990832</v>
      </c>
      <c r="E323" s="123">
        <v>1.271066772286538</v>
      </c>
      <c r="F323" s="84" t="s">
        <v>1073</v>
      </c>
      <c r="G323" s="84" t="b">
        <v>0</v>
      </c>
      <c r="H323" s="84" t="b">
        <v>0</v>
      </c>
      <c r="I323" s="84" t="b">
        <v>0</v>
      </c>
      <c r="J323" s="84" t="b">
        <v>0</v>
      </c>
      <c r="K323" s="84" t="b">
        <v>0</v>
      </c>
      <c r="L323" s="84" t="b">
        <v>0</v>
      </c>
    </row>
    <row r="324" spans="1:12" ht="15">
      <c r="A324" s="84" t="s">
        <v>1159</v>
      </c>
      <c r="B324" s="84" t="s">
        <v>1165</v>
      </c>
      <c r="C324" s="84">
        <v>4</v>
      </c>
      <c r="D324" s="123">
        <v>0.0130472133990832</v>
      </c>
      <c r="E324" s="123">
        <v>1.271066772286538</v>
      </c>
      <c r="F324" s="84" t="s">
        <v>1073</v>
      </c>
      <c r="G324" s="84" t="b">
        <v>0</v>
      </c>
      <c r="H324" s="84" t="b">
        <v>0</v>
      </c>
      <c r="I324" s="84" t="b">
        <v>0</v>
      </c>
      <c r="J324" s="84" t="b">
        <v>0</v>
      </c>
      <c r="K324" s="84" t="b">
        <v>0</v>
      </c>
      <c r="L324" s="84" t="b">
        <v>0</v>
      </c>
    </row>
    <row r="325" spans="1:12" ht="15">
      <c r="A325" s="84" t="s">
        <v>1165</v>
      </c>
      <c r="B325" s="84" t="s">
        <v>220</v>
      </c>
      <c r="C325" s="84">
        <v>4</v>
      </c>
      <c r="D325" s="123">
        <v>0.0130472133990832</v>
      </c>
      <c r="E325" s="123">
        <v>1.0949755132308567</v>
      </c>
      <c r="F325" s="84" t="s">
        <v>1073</v>
      </c>
      <c r="G325" s="84" t="b">
        <v>0</v>
      </c>
      <c r="H325" s="84" t="b">
        <v>0</v>
      </c>
      <c r="I325" s="84" t="b">
        <v>0</v>
      </c>
      <c r="J325" s="84" t="b">
        <v>0</v>
      </c>
      <c r="K325" s="84" t="b">
        <v>0</v>
      </c>
      <c r="L325" s="84" t="b">
        <v>0</v>
      </c>
    </row>
    <row r="326" spans="1:12" ht="15">
      <c r="A326" s="84" t="s">
        <v>220</v>
      </c>
      <c r="B326" s="84" t="s">
        <v>1158</v>
      </c>
      <c r="C326" s="84">
        <v>4</v>
      </c>
      <c r="D326" s="123">
        <v>0.0130472133990832</v>
      </c>
      <c r="E326" s="123">
        <v>0.8450980400142568</v>
      </c>
      <c r="F326" s="84" t="s">
        <v>1073</v>
      </c>
      <c r="G326" s="84" t="b">
        <v>0</v>
      </c>
      <c r="H326" s="84" t="b">
        <v>0</v>
      </c>
      <c r="I326" s="84" t="b">
        <v>0</v>
      </c>
      <c r="J326" s="84" t="b">
        <v>0</v>
      </c>
      <c r="K326" s="84" t="b">
        <v>0</v>
      </c>
      <c r="L326" s="84" t="b">
        <v>0</v>
      </c>
    </row>
    <row r="327" spans="1:12" ht="15">
      <c r="A327" s="84" t="s">
        <v>1158</v>
      </c>
      <c r="B327" s="84" t="s">
        <v>1167</v>
      </c>
      <c r="C327" s="84">
        <v>4</v>
      </c>
      <c r="D327" s="123">
        <v>0.0130472133990832</v>
      </c>
      <c r="E327" s="123">
        <v>1.146128035678238</v>
      </c>
      <c r="F327" s="84" t="s">
        <v>1073</v>
      </c>
      <c r="G327" s="84" t="b">
        <v>0</v>
      </c>
      <c r="H327" s="84" t="b">
        <v>0</v>
      </c>
      <c r="I327" s="84" t="b">
        <v>0</v>
      </c>
      <c r="J327" s="84" t="b">
        <v>0</v>
      </c>
      <c r="K327" s="84" t="b">
        <v>0</v>
      </c>
      <c r="L327" s="84" t="b">
        <v>0</v>
      </c>
    </row>
    <row r="328" spans="1:12" ht="15">
      <c r="A328" s="84" t="s">
        <v>1167</v>
      </c>
      <c r="B328" s="84" t="s">
        <v>1158</v>
      </c>
      <c r="C328" s="84">
        <v>4</v>
      </c>
      <c r="D328" s="123">
        <v>0.0130472133990832</v>
      </c>
      <c r="E328" s="123">
        <v>1.146128035678238</v>
      </c>
      <c r="F328" s="84" t="s">
        <v>1073</v>
      </c>
      <c r="G328" s="84" t="b">
        <v>0</v>
      </c>
      <c r="H328" s="84" t="b">
        <v>0</v>
      </c>
      <c r="I328" s="84" t="b">
        <v>0</v>
      </c>
      <c r="J328" s="84" t="b">
        <v>0</v>
      </c>
      <c r="K328" s="84" t="b">
        <v>0</v>
      </c>
      <c r="L328" s="84" t="b">
        <v>0</v>
      </c>
    </row>
    <row r="329" spans="1:12" ht="15">
      <c r="A329" s="84" t="s">
        <v>1158</v>
      </c>
      <c r="B329" s="84" t="s">
        <v>1168</v>
      </c>
      <c r="C329" s="84">
        <v>4</v>
      </c>
      <c r="D329" s="123">
        <v>0.0130472133990832</v>
      </c>
      <c r="E329" s="123">
        <v>1.146128035678238</v>
      </c>
      <c r="F329" s="84" t="s">
        <v>1073</v>
      </c>
      <c r="G329" s="84" t="b">
        <v>0</v>
      </c>
      <c r="H329" s="84" t="b">
        <v>0</v>
      </c>
      <c r="I329" s="84" t="b">
        <v>0</v>
      </c>
      <c r="J329" s="84" t="b">
        <v>0</v>
      </c>
      <c r="K329" s="84" t="b">
        <v>0</v>
      </c>
      <c r="L329" s="84" t="b">
        <v>0</v>
      </c>
    </row>
    <row r="330" spans="1:12" ht="15">
      <c r="A330" s="84" t="s">
        <v>1168</v>
      </c>
      <c r="B330" s="84" t="s">
        <v>1169</v>
      </c>
      <c r="C330" s="84">
        <v>4</v>
      </c>
      <c r="D330" s="123">
        <v>0.0130472133990832</v>
      </c>
      <c r="E330" s="123">
        <v>1.4471580313422192</v>
      </c>
      <c r="F330" s="84" t="s">
        <v>1073</v>
      </c>
      <c r="G330" s="84" t="b">
        <v>0</v>
      </c>
      <c r="H330" s="84" t="b">
        <v>0</v>
      </c>
      <c r="I330" s="84" t="b">
        <v>0</v>
      </c>
      <c r="J330" s="84" t="b">
        <v>0</v>
      </c>
      <c r="K330" s="84" t="b">
        <v>0</v>
      </c>
      <c r="L330" s="84" t="b">
        <v>0</v>
      </c>
    </row>
    <row r="331" spans="1:12" ht="15">
      <c r="A331" s="84" t="s">
        <v>1169</v>
      </c>
      <c r="B331" s="84" t="s">
        <v>1170</v>
      </c>
      <c r="C331" s="84">
        <v>4</v>
      </c>
      <c r="D331" s="123">
        <v>0.0130472133990832</v>
      </c>
      <c r="E331" s="123">
        <v>1.4471580313422192</v>
      </c>
      <c r="F331" s="84" t="s">
        <v>1073</v>
      </c>
      <c r="G331" s="84" t="b">
        <v>0</v>
      </c>
      <c r="H331" s="84" t="b">
        <v>0</v>
      </c>
      <c r="I331" s="84" t="b">
        <v>0</v>
      </c>
      <c r="J331" s="84" t="b">
        <v>0</v>
      </c>
      <c r="K331" s="84" t="b">
        <v>0</v>
      </c>
      <c r="L331" s="84" t="b">
        <v>0</v>
      </c>
    </row>
    <row r="332" spans="1:12" ht="15">
      <c r="A332" s="84" t="s">
        <v>1170</v>
      </c>
      <c r="B332" s="84" t="s">
        <v>1351</v>
      </c>
      <c r="C332" s="84">
        <v>4</v>
      </c>
      <c r="D332" s="123">
        <v>0.0130472133990832</v>
      </c>
      <c r="E332" s="123">
        <v>1.4471580313422192</v>
      </c>
      <c r="F332" s="84" t="s">
        <v>1073</v>
      </c>
      <c r="G332" s="84" t="b">
        <v>0</v>
      </c>
      <c r="H332" s="84" t="b">
        <v>0</v>
      </c>
      <c r="I332" s="84" t="b">
        <v>0</v>
      </c>
      <c r="J332" s="84" t="b">
        <v>0</v>
      </c>
      <c r="K332" s="84" t="b">
        <v>0</v>
      </c>
      <c r="L332" s="84" t="b">
        <v>0</v>
      </c>
    </row>
    <row r="333" spans="1:12" ht="15">
      <c r="A333" s="84" t="s">
        <v>226</v>
      </c>
      <c r="B333" s="84" t="s">
        <v>220</v>
      </c>
      <c r="C333" s="84">
        <v>3</v>
      </c>
      <c r="D333" s="123">
        <v>0.012857674064270597</v>
      </c>
      <c r="E333" s="123">
        <v>0.9700367766225567</v>
      </c>
      <c r="F333" s="84" t="s">
        <v>1073</v>
      </c>
      <c r="G333" s="84" t="b">
        <v>0</v>
      </c>
      <c r="H333" s="84" t="b">
        <v>0</v>
      </c>
      <c r="I333" s="84" t="b">
        <v>0</v>
      </c>
      <c r="J333" s="84" t="b">
        <v>0</v>
      </c>
      <c r="K333" s="84" t="b">
        <v>0</v>
      </c>
      <c r="L333" s="84" t="b">
        <v>0</v>
      </c>
    </row>
    <row r="334" spans="1:12" ht="15">
      <c r="A334" s="84" t="s">
        <v>1351</v>
      </c>
      <c r="B334" s="84" t="s">
        <v>1352</v>
      </c>
      <c r="C334" s="84">
        <v>2</v>
      </c>
      <c r="D334" s="123">
        <v>0.011458524661246212</v>
      </c>
      <c r="E334" s="123">
        <v>1.5720967679505191</v>
      </c>
      <c r="F334" s="84" t="s">
        <v>1073</v>
      </c>
      <c r="G334" s="84" t="b">
        <v>0</v>
      </c>
      <c r="H334" s="84" t="b">
        <v>0</v>
      </c>
      <c r="I334" s="84" t="b">
        <v>0</v>
      </c>
      <c r="J334" s="84" t="b">
        <v>0</v>
      </c>
      <c r="K334" s="84" t="b">
        <v>0</v>
      </c>
      <c r="L334" s="84" t="b">
        <v>0</v>
      </c>
    </row>
    <row r="335" spans="1:12" ht="15">
      <c r="A335" s="84" t="s">
        <v>1352</v>
      </c>
      <c r="B335" s="84" t="s">
        <v>1353</v>
      </c>
      <c r="C335" s="84">
        <v>2</v>
      </c>
      <c r="D335" s="123">
        <v>0.011458524661246212</v>
      </c>
      <c r="E335" s="123">
        <v>1.7481880270062005</v>
      </c>
      <c r="F335" s="84" t="s">
        <v>1073</v>
      </c>
      <c r="G335" s="84" t="b">
        <v>0</v>
      </c>
      <c r="H335" s="84" t="b">
        <v>0</v>
      </c>
      <c r="I335" s="84" t="b">
        <v>0</v>
      </c>
      <c r="J335" s="84" t="b">
        <v>0</v>
      </c>
      <c r="K335" s="84" t="b">
        <v>0</v>
      </c>
      <c r="L335" s="84" t="b">
        <v>0</v>
      </c>
    </row>
    <row r="336" spans="1:12" ht="15">
      <c r="A336" s="84" t="s">
        <v>1353</v>
      </c>
      <c r="B336" s="84" t="s">
        <v>1159</v>
      </c>
      <c r="C336" s="84">
        <v>2</v>
      </c>
      <c r="D336" s="123">
        <v>0.011458524661246212</v>
      </c>
      <c r="E336" s="123">
        <v>1.271066772286538</v>
      </c>
      <c r="F336" s="84" t="s">
        <v>1073</v>
      </c>
      <c r="G336" s="84" t="b">
        <v>0</v>
      </c>
      <c r="H336" s="84" t="b">
        <v>0</v>
      </c>
      <c r="I336" s="84" t="b">
        <v>0</v>
      </c>
      <c r="J336" s="84" t="b">
        <v>0</v>
      </c>
      <c r="K336" s="84" t="b">
        <v>0</v>
      </c>
      <c r="L336" s="84" t="b">
        <v>0</v>
      </c>
    </row>
    <row r="337" spans="1:12" ht="15">
      <c r="A337" s="84" t="s">
        <v>1159</v>
      </c>
      <c r="B337" s="84" t="s">
        <v>1354</v>
      </c>
      <c r="C337" s="84">
        <v>2</v>
      </c>
      <c r="D337" s="123">
        <v>0.011458524661246212</v>
      </c>
      <c r="E337" s="123">
        <v>1.271066772286538</v>
      </c>
      <c r="F337" s="84" t="s">
        <v>1073</v>
      </c>
      <c r="G337" s="84" t="b">
        <v>0</v>
      </c>
      <c r="H337" s="84" t="b">
        <v>0</v>
      </c>
      <c r="I337" s="84" t="b">
        <v>0</v>
      </c>
      <c r="J337" s="84" t="b">
        <v>0</v>
      </c>
      <c r="K337" s="84" t="b">
        <v>0</v>
      </c>
      <c r="L337" s="84" t="b">
        <v>0</v>
      </c>
    </row>
    <row r="338" spans="1:12" ht="15">
      <c r="A338" s="84" t="s">
        <v>1161</v>
      </c>
      <c r="B338" s="84" t="s">
        <v>1359</v>
      </c>
      <c r="C338" s="84">
        <v>2</v>
      </c>
      <c r="D338" s="123">
        <v>0.011458524661246212</v>
      </c>
      <c r="E338" s="123">
        <v>1.271066772286538</v>
      </c>
      <c r="F338" s="84" t="s">
        <v>1073</v>
      </c>
      <c r="G338" s="84" t="b">
        <v>0</v>
      </c>
      <c r="H338" s="84" t="b">
        <v>0</v>
      </c>
      <c r="I338" s="84" t="b">
        <v>0</v>
      </c>
      <c r="J338" s="84" t="b">
        <v>0</v>
      </c>
      <c r="K338" s="84" t="b">
        <v>0</v>
      </c>
      <c r="L338" s="84" t="b">
        <v>0</v>
      </c>
    </row>
    <row r="339" spans="1:12" ht="15">
      <c r="A339" s="84" t="s">
        <v>1359</v>
      </c>
      <c r="B339" s="84" t="s">
        <v>386</v>
      </c>
      <c r="C339" s="84">
        <v>2</v>
      </c>
      <c r="D339" s="123">
        <v>0.011458524661246212</v>
      </c>
      <c r="E339" s="123">
        <v>1.271066772286538</v>
      </c>
      <c r="F339" s="84" t="s">
        <v>1073</v>
      </c>
      <c r="G339" s="84" t="b">
        <v>0</v>
      </c>
      <c r="H339" s="84" t="b">
        <v>0</v>
      </c>
      <c r="I339" s="84" t="b">
        <v>0</v>
      </c>
      <c r="J339" s="84" t="b">
        <v>0</v>
      </c>
      <c r="K339" s="84" t="b">
        <v>0</v>
      </c>
      <c r="L339" s="84" t="b">
        <v>0</v>
      </c>
    </row>
    <row r="340" spans="1:12" ht="15">
      <c r="A340" s="84" t="s">
        <v>398</v>
      </c>
      <c r="B340" s="84" t="s">
        <v>1180</v>
      </c>
      <c r="C340" s="84">
        <v>2</v>
      </c>
      <c r="D340" s="123">
        <v>0</v>
      </c>
      <c r="E340" s="123">
        <v>1.278753600952829</v>
      </c>
      <c r="F340" s="84" t="s">
        <v>1075</v>
      </c>
      <c r="G340" s="84" t="b">
        <v>0</v>
      </c>
      <c r="H340" s="84" t="b">
        <v>0</v>
      </c>
      <c r="I340" s="84" t="b">
        <v>0</v>
      </c>
      <c r="J340" s="84" t="b">
        <v>0</v>
      </c>
      <c r="K340" s="84" t="b">
        <v>0</v>
      </c>
      <c r="L340" s="84" t="b">
        <v>0</v>
      </c>
    </row>
    <row r="341" spans="1:12" ht="15">
      <c r="A341" s="84" t="s">
        <v>1180</v>
      </c>
      <c r="B341" s="84" t="s">
        <v>1181</v>
      </c>
      <c r="C341" s="84">
        <v>2</v>
      </c>
      <c r="D341" s="123">
        <v>0</v>
      </c>
      <c r="E341" s="123">
        <v>1.278753600952829</v>
      </c>
      <c r="F341" s="84" t="s">
        <v>1075</v>
      </c>
      <c r="G341" s="84" t="b">
        <v>0</v>
      </c>
      <c r="H341" s="84" t="b">
        <v>0</v>
      </c>
      <c r="I341" s="84" t="b">
        <v>0</v>
      </c>
      <c r="J341" s="84" t="b">
        <v>0</v>
      </c>
      <c r="K341" s="84" t="b">
        <v>0</v>
      </c>
      <c r="L341" s="84" t="b">
        <v>0</v>
      </c>
    </row>
    <row r="342" spans="1:12" ht="15">
      <c r="A342" s="84" t="s">
        <v>1181</v>
      </c>
      <c r="B342" s="84" t="s">
        <v>1182</v>
      </c>
      <c r="C342" s="84">
        <v>2</v>
      </c>
      <c r="D342" s="123">
        <v>0</v>
      </c>
      <c r="E342" s="123">
        <v>1.278753600952829</v>
      </c>
      <c r="F342" s="84" t="s">
        <v>1075</v>
      </c>
      <c r="G342" s="84" t="b">
        <v>0</v>
      </c>
      <c r="H342" s="84" t="b">
        <v>0</v>
      </c>
      <c r="I342" s="84" t="b">
        <v>0</v>
      </c>
      <c r="J342" s="84" t="b">
        <v>0</v>
      </c>
      <c r="K342" s="84" t="b">
        <v>0</v>
      </c>
      <c r="L342" s="84" t="b">
        <v>0</v>
      </c>
    </row>
    <row r="343" spans="1:12" ht="15">
      <c r="A343" s="84" t="s">
        <v>1182</v>
      </c>
      <c r="B343" s="84" t="s">
        <v>1164</v>
      </c>
      <c r="C343" s="84">
        <v>2</v>
      </c>
      <c r="D343" s="123">
        <v>0</v>
      </c>
      <c r="E343" s="123">
        <v>1.278753600952829</v>
      </c>
      <c r="F343" s="84" t="s">
        <v>1075</v>
      </c>
      <c r="G343" s="84" t="b">
        <v>0</v>
      </c>
      <c r="H343" s="84" t="b">
        <v>0</v>
      </c>
      <c r="I343" s="84" t="b">
        <v>0</v>
      </c>
      <c r="J343" s="84" t="b">
        <v>0</v>
      </c>
      <c r="K343" s="84" t="b">
        <v>0</v>
      </c>
      <c r="L343" s="84" t="b">
        <v>0</v>
      </c>
    </row>
    <row r="344" spans="1:12" ht="15">
      <c r="A344" s="84" t="s">
        <v>1164</v>
      </c>
      <c r="B344" s="84" t="s">
        <v>1183</v>
      </c>
      <c r="C344" s="84">
        <v>2</v>
      </c>
      <c r="D344" s="123">
        <v>0</v>
      </c>
      <c r="E344" s="123">
        <v>1.278753600952829</v>
      </c>
      <c r="F344" s="84" t="s">
        <v>1075</v>
      </c>
      <c r="G344" s="84" t="b">
        <v>0</v>
      </c>
      <c r="H344" s="84" t="b">
        <v>0</v>
      </c>
      <c r="I344" s="84" t="b">
        <v>0</v>
      </c>
      <c r="J344" s="84" t="b">
        <v>0</v>
      </c>
      <c r="K344" s="84" t="b">
        <v>0</v>
      </c>
      <c r="L344" s="84" t="b">
        <v>0</v>
      </c>
    </row>
    <row r="345" spans="1:12" ht="15">
      <c r="A345" s="84" t="s">
        <v>1183</v>
      </c>
      <c r="B345" s="84" t="s">
        <v>1179</v>
      </c>
      <c r="C345" s="84">
        <v>2</v>
      </c>
      <c r="D345" s="123">
        <v>0</v>
      </c>
      <c r="E345" s="123">
        <v>0.9777236052888478</v>
      </c>
      <c r="F345" s="84" t="s">
        <v>1075</v>
      </c>
      <c r="G345" s="84" t="b">
        <v>0</v>
      </c>
      <c r="H345" s="84" t="b">
        <v>0</v>
      </c>
      <c r="I345" s="84" t="b">
        <v>0</v>
      </c>
      <c r="J345" s="84" t="b">
        <v>0</v>
      </c>
      <c r="K345" s="84" t="b">
        <v>0</v>
      </c>
      <c r="L345" s="84" t="b">
        <v>0</v>
      </c>
    </row>
    <row r="346" spans="1:12" ht="15">
      <c r="A346" s="84" t="s">
        <v>1179</v>
      </c>
      <c r="B346" s="84" t="s">
        <v>1184</v>
      </c>
      <c r="C346" s="84">
        <v>2</v>
      </c>
      <c r="D346" s="123">
        <v>0</v>
      </c>
      <c r="E346" s="123">
        <v>0.9777236052888478</v>
      </c>
      <c r="F346" s="84" t="s">
        <v>1075</v>
      </c>
      <c r="G346" s="84" t="b">
        <v>0</v>
      </c>
      <c r="H346" s="84" t="b">
        <v>0</v>
      </c>
      <c r="I346" s="84" t="b">
        <v>0</v>
      </c>
      <c r="J346" s="84" t="b">
        <v>0</v>
      </c>
      <c r="K346" s="84" t="b">
        <v>0</v>
      </c>
      <c r="L346" s="84" t="b">
        <v>0</v>
      </c>
    </row>
    <row r="347" spans="1:12" ht="15">
      <c r="A347" s="84" t="s">
        <v>1184</v>
      </c>
      <c r="B347" s="84" t="s">
        <v>1185</v>
      </c>
      <c r="C347" s="84">
        <v>2</v>
      </c>
      <c r="D347" s="123">
        <v>0</v>
      </c>
      <c r="E347" s="123">
        <v>1.278753600952829</v>
      </c>
      <c r="F347" s="84" t="s">
        <v>1075</v>
      </c>
      <c r="G347" s="84" t="b">
        <v>0</v>
      </c>
      <c r="H347" s="84" t="b">
        <v>0</v>
      </c>
      <c r="I347" s="84" t="b">
        <v>0</v>
      </c>
      <c r="J347" s="84" t="b">
        <v>0</v>
      </c>
      <c r="K347" s="84" t="b">
        <v>0</v>
      </c>
      <c r="L347" s="84" t="b">
        <v>0</v>
      </c>
    </row>
    <row r="348" spans="1:12" ht="15">
      <c r="A348" s="84" t="s">
        <v>1185</v>
      </c>
      <c r="B348" s="84" t="s">
        <v>1186</v>
      </c>
      <c r="C348" s="84">
        <v>2</v>
      </c>
      <c r="D348" s="123">
        <v>0</v>
      </c>
      <c r="E348" s="123">
        <v>1.278753600952829</v>
      </c>
      <c r="F348" s="84" t="s">
        <v>1075</v>
      </c>
      <c r="G348" s="84" t="b">
        <v>0</v>
      </c>
      <c r="H348" s="84" t="b">
        <v>0</v>
      </c>
      <c r="I348" s="84" t="b">
        <v>0</v>
      </c>
      <c r="J348" s="84" t="b">
        <v>0</v>
      </c>
      <c r="K348" s="84" t="b">
        <v>0</v>
      </c>
      <c r="L348" s="84" t="b">
        <v>0</v>
      </c>
    </row>
    <row r="349" spans="1:12" ht="15">
      <c r="A349" s="84" t="s">
        <v>1186</v>
      </c>
      <c r="B349" s="84" t="s">
        <v>1179</v>
      </c>
      <c r="C349" s="84">
        <v>2</v>
      </c>
      <c r="D349" s="123">
        <v>0</v>
      </c>
      <c r="E349" s="123">
        <v>0.9777236052888478</v>
      </c>
      <c r="F349" s="84" t="s">
        <v>1075</v>
      </c>
      <c r="G349" s="84" t="b">
        <v>0</v>
      </c>
      <c r="H349" s="84" t="b">
        <v>0</v>
      </c>
      <c r="I349" s="84" t="b">
        <v>0</v>
      </c>
      <c r="J349" s="84" t="b">
        <v>0</v>
      </c>
      <c r="K349" s="84" t="b">
        <v>0</v>
      </c>
      <c r="L349" s="84" t="b">
        <v>0</v>
      </c>
    </row>
    <row r="350" spans="1:12" ht="15">
      <c r="A350" s="84" t="s">
        <v>1179</v>
      </c>
      <c r="B350" s="84" t="s">
        <v>1173</v>
      </c>
      <c r="C350" s="84">
        <v>2</v>
      </c>
      <c r="D350" s="123">
        <v>0</v>
      </c>
      <c r="E350" s="123">
        <v>0.9777236052888478</v>
      </c>
      <c r="F350" s="84" t="s">
        <v>1075</v>
      </c>
      <c r="G350" s="84" t="b">
        <v>0</v>
      </c>
      <c r="H350" s="84" t="b">
        <v>0</v>
      </c>
      <c r="I350" s="84" t="b">
        <v>0</v>
      </c>
      <c r="J350" s="84" t="b">
        <v>0</v>
      </c>
      <c r="K350" s="84" t="b">
        <v>0</v>
      </c>
      <c r="L350" s="84" t="b">
        <v>0</v>
      </c>
    </row>
    <row r="351" spans="1:12" ht="15">
      <c r="A351" s="84" t="s">
        <v>1173</v>
      </c>
      <c r="B351" s="84" t="s">
        <v>1465</v>
      </c>
      <c r="C351" s="84">
        <v>2</v>
      </c>
      <c r="D351" s="123">
        <v>0</v>
      </c>
      <c r="E351" s="123">
        <v>1.278753600952829</v>
      </c>
      <c r="F351" s="84" t="s">
        <v>1075</v>
      </c>
      <c r="G351" s="84" t="b">
        <v>0</v>
      </c>
      <c r="H351" s="84" t="b">
        <v>0</v>
      </c>
      <c r="I351" s="84" t="b">
        <v>0</v>
      </c>
      <c r="J351" s="84" t="b">
        <v>0</v>
      </c>
      <c r="K351" s="84" t="b">
        <v>0</v>
      </c>
      <c r="L351" s="84" t="b">
        <v>0</v>
      </c>
    </row>
    <row r="352" spans="1:12" ht="15">
      <c r="A352" s="84" t="s">
        <v>1465</v>
      </c>
      <c r="B352" s="84" t="s">
        <v>1466</v>
      </c>
      <c r="C352" s="84">
        <v>2</v>
      </c>
      <c r="D352" s="123">
        <v>0</v>
      </c>
      <c r="E352" s="123">
        <v>1.278753600952829</v>
      </c>
      <c r="F352" s="84" t="s">
        <v>1075</v>
      </c>
      <c r="G352" s="84" t="b">
        <v>0</v>
      </c>
      <c r="H352" s="84" t="b">
        <v>0</v>
      </c>
      <c r="I352" s="84" t="b">
        <v>0</v>
      </c>
      <c r="J352" s="84" t="b">
        <v>0</v>
      </c>
      <c r="K352" s="84" t="b">
        <v>0</v>
      </c>
      <c r="L352" s="84" t="b">
        <v>0</v>
      </c>
    </row>
    <row r="353" spans="1:12" ht="15">
      <c r="A353" s="84" t="s">
        <v>1466</v>
      </c>
      <c r="B353" s="84" t="s">
        <v>1374</v>
      </c>
      <c r="C353" s="84">
        <v>2</v>
      </c>
      <c r="D353" s="123">
        <v>0</v>
      </c>
      <c r="E353" s="123">
        <v>1.278753600952829</v>
      </c>
      <c r="F353" s="84" t="s">
        <v>1075</v>
      </c>
      <c r="G353" s="84" t="b">
        <v>0</v>
      </c>
      <c r="H353" s="84" t="b">
        <v>0</v>
      </c>
      <c r="I353" s="84" t="b">
        <v>0</v>
      </c>
      <c r="J353" s="84" t="b">
        <v>0</v>
      </c>
      <c r="K353" s="84" t="b">
        <v>0</v>
      </c>
      <c r="L353" s="84" t="b">
        <v>0</v>
      </c>
    </row>
    <row r="354" spans="1:12" ht="15">
      <c r="A354" s="84" t="s">
        <v>1374</v>
      </c>
      <c r="B354" s="84" t="s">
        <v>1467</v>
      </c>
      <c r="C354" s="84">
        <v>2</v>
      </c>
      <c r="D354" s="123">
        <v>0</v>
      </c>
      <c r="E354" s="123">
        <v>1.278753600952829</v>
      </c>
      <c r="F354" s="84" t="s">
        <v>1075</v>
      </c>
      <c r="G354" s="84" t="b">
        <v>0</v>
      </c>
      <c r="H354" s="84" t="b">
        <v>0</v>
      </c>
      <c r="I354" s="84" t="b">
        <v>0</v>
      </c>
      <c r="J354" s="84" t="b">
        <v>0</v>
      </c>
      <c r="K354" s="84" t="b">
        <v>0</v>
      </c>
      <c r="L354" s="84" t="b">
        <v>0</v>
      </c>
    </row>
    <row r="355" spans="1:12" ht="15">
      <c r="A355" s="84" t="s">
        <v>1467</v>
      </c>
      <c r="B355" s="84" t="s">
        <v>1422</v>
      </c>
      <c r="C355" s="84">
        <v>2</v>
      </c>
      <c r="D355" s="123">
        <v>0</v>
      </c>
      <c r="E355" s="123">
        <v>1.278753600952829</v>
      </c>
      <c r="F355" s="84" t="s">
        <v>1075</v>
      </c>
      <c r="G355" s="84" t="b">
        <v>0</v>
      </c>
      <c r="H355" s="84" t="b">
        <v>0</v>
      </c>
      <c r="I355" s="84" t="b">
        <v>0</v>
      </c>
      <c r="J355" s="84" t="b">
        <v>0</v>
      </c>
      <c r="K355" s="84" t="b">
        <v>0</v>
      </c>
      <c r="L35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1525</v>
      </c>
      <c r="B1" s="13" t="s">
        <v>34</v>
      </c>
    </row>
    <row r="2" spans="1:2" ht="15">
      <c r="A2" s="115" t="s">
        <v>220</v>
      </c>
      <c r="B2" s="78">
        <v>2077.333333</v>
      </c>
    </row>
    <row r="3" spans="1:2" ht="15">
      <c r="A3" s="115" t="s">
        <v>229</v>
      </c>
      <c r="B3" s="78">
        <v>547</v>
      </c>
    </row>
    <row r="4" spans="1:2" ht="15">
      <c r="A4" s="115" t="s">
        <v>213</v>
      </c>
      <c r="B4" s="78">
        <v>463</v>
      </c>
    </row>
    <row r="5" spans="1:2" ht="15">
      <c r="A5" s="115" t="s">
        <v>226</v>
      </c>
      <c r="B5" s="78">
        <v>211</v>
      </c>
    </row>
    <row r="6" spans="1:2" ht="15">
      <c r="A6" s="115" t="s">
        <v>231</v>
      </c>
      <c r="B6" s="78">
        <v>167.333333</v>
      </c>
    </row>
    <row r="7" spans="1:2" ht="15">
      <c r="A7" s="115" t="s">
        <v>223</v>
      </c>
      <c r="B7" s="78">
        <v>98.666667</v>
      </c>
    </row>
    <row r="8" spans="1:2" ht="15">
      <c r="A8" s="115" t="s">
        <v>233</v>
      </c>
      <c r="B8" s="78">
        <v>96</v>
      </c>
    </row>
    <row r="9" spans="1:2" ht="15">
      <c r="A9" s="115" t="s">
        <v>216</v>
      </c>
      <c r="B9" s="78">
        <v>39.666667</v>
      </c>
    </row>
    <row r="10" spans="1:2" ht="15">
      <c r="A10" s="115" t="s">
        <v>227</v>
      </c>
      <c r="B10" s="78">
        <v>0</v>
      </c>
    </row>
    <row r="11" spans="1:2" ht="15">
      <c r="A11" s="115" t="s">
        <v>255</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1542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642</v>
      </c>
      <c r="AF2" s="13" t="s">
        <v>643</v>
      </c>
      <c r="AG2" s="13" t="s">
        <v>644</v>
      </c>
      <c r="AH2" s="13" t="s">
        <v>645</v>
      </c>
      <c r="AI2" s="13" t="s">
        <v>646</v>
      </c>
      <c r="AJ2" s="13" t="s">
        <v>647</v>
      </c>
      <c r="AK2" s="13" t="s">
        <v>648</v>
      </c>
      <c r="AL2" s="13" t="s">
        <v>649</v>
      </c>
      <c r="AM2" s="13" t="s">
        <v>650</v>
      </c>
      <c r="AN2" s="13" t="s">
        <v>651</v>
      </c>
      <c r="AO2" s="13" t="s">
        <v>652</v>
      </c>
      <c r="AP2" s="13" t="s">
        <v>653</v>
      </c>
      <c r="AQ2" s="13" t="s">
        <v>654</v>
      </c>
      <c r="AR2" s="13" t="s">
        <v>655</v>
      </c>
      <c r="AS2" s="13" t="s">
        <v>656</v>
      </c>
      <c r="AT2" s="13" t="s">
        <v>192</v>
      </c>
      <c r="AU2" s="13" t="s">
        <v>657</v>
      </c>
      <c r="AV2" s="13" t="s">
        <v>658</v>
      </c>
      <c r="AW2" s="13" t="s">
        <v>659</v>
      </c>
      <c r="AX2" s="13" t="s">
        <v>660</v>
      </c>
      <c r="AY2" s="13" t="s">
        <v>661</v>
      </c>
      <c r="AZ2" s="13" t="s">
        <v>662</v>
      </c>
      <c r="BA2" s="13" t="s">
        <v>1083</v>
      </c>
      <c r="BB2" s="120" t="s">
        <v>1285</v>
      </c>
      <c r="BC2" s="120" t="s">
        <v>1290</v>
      </c>
      <c r="BD2" s="120" t="s">
        <v>1291</v>
      </c>
      <c r="BE2" s="120" t="s">
        <v>1292</v>
      </c>
      <c r="BF2" s="120" t="s">
        <v>1295</v>
      </c>
      <c r="BG2" s="120" t="s">
        <v>1298</v>
      </c>
      <c r="BH2" s="120" t="s">
        <v>1301</v>
      </c>
      <c r="BI2" s="120" t="s">
        <v>1321</v>
      </c>
      <c r="BJ2" s="120" t="s">
        <v>1327</v>
      </c>
      <c r="BK2" s="120" t="s">
        <v>1345</v>
      </c>
      <c r="BL2" s="120" t="s">
        <v>1514</v>
      </c>
      <c r="BM2" s="120" t="s">
        <v>1515</v>
      </c>
      <c r="BN2" s="120" t="s">
        <v>1516</v>
      </c>
      <c r="BO2" s="120" t="s">
        <v>1517</v>
      </c>
      <c r="BP2" s="120" t="s">
        <v>1518</v>
      </c>
      <c r="BQ2" s="120" t="s">
        <v>1519</v>
      </c>
      <c r="BR2" s="120" t="s">
        <v>1520</v>
      </c>
      <c r="BS2" s="120" t="s">
        <v>1521</v>
      </c>
      <c r="BT2" s="120" t="s">
        <v>1523</v>
      </c>
      <c r="BU2" s="3"/>
      <c r="BV2" s="3"/>
    </row>
    <row r="3" spans="1:74" ht="41.45" customHeight="1">
      <c r="A3" s="64" t="s">
        <v>212</v>
      </c>
      <c r="C3" s="65"/>
      <c r="D3" s="65" t="s">
        <v>64</v>
      </c>
      <c r="E3" s="66">
        <v>186.22628442583346</v>
      </c>
      <c r="F3" s="68">
        <v>99.64838393731635</v>
      </c>
      <c r="G3" s="100" t="s">
        <v>425</v>
      </c>
      <c r="H3" s="65"/>
      <c r="I3" s="69" t="s">
        <v>212</v>
      </c>
      <c r="J3" s="70"/>
      <c r="K3" s="70"/>
      <c r="L3" s="69" t="s">
        <v>978</v>
      </c>
      <c r="M3" s="73">
        <v>118.18191315703558</v>
      </c>
      <c r="N3" s="74">
        <v>2136.61474609375</v>
      </c>
      <c r="O3" s="74">
        <v>9610.568359375</v>
      </c>
      <c r="P3" s="75"/>
      <c r="Q3" s="76"/>
      <c r="R3" s="76"/>
      <c r="S3" s="48"/>
      <c r="T3" s="48">
        <v>0</v>
      </c>
      <c r="U3" s="48">
        <v>1</v>
      </c>
      <c r="V3" s="49">
        <v>0</v>
      </c>
      <c r="W3" s="49">
        <v>0.008772</v>
      </c>
      <c r="X3" s="49">
        <v>0.019522</v>
      </c>
      <c r="Y3" s="49">
        <v>0.449071</v>
      </c>
      <c r="Z3" s="49">
        <v>0</v>
      </c>
      <c r="AA3" s="49">
        <v>0</v>
      </c>
      <c r="AB3" s="71">
        <v>3</v>
      </c>
      <c r="AC3" s="71"/>
      <c r="AD3" s="72"/>
      <c r="AE3" s="78" t="s">
        <v>663</v>
      </c>
      <c r="AF3" s="78">
        <v>696</v>
      </c>
      <c r="AG3" s="78">
        <v>394</v>
      </c>
      <c r="AH3" s="78">
        <v>1991</v>
      </c>
      <c r="AI3" s="78">
        <v>353</v>
      </c>
      <c r="AJ3" s="78"/>
      <c r="AK3" s="78" t="s">
        <v>713</v>
      </c>
      <c r="AL3" s="78" t="s">
        <v>762</v>
      </c>
      <c r="AM3" s="83" t="s">
        <v>793</v>
      </c>
      <c r="AN3" s="78"/>
      <c r="AO3" s="80">
        <v>40436.591875</v>
      </c>
      <c r="AP3" s="83" t="s">
        <v>835</v>
      </c>
      <c r="AQ3" s="78" t="b">
        <v>0</v>
      </c>
      <c r="AR3" s="78" t="b">
        <v>0</v>
      </c>
      <c r="AS3" s="78" t="b">
        <v>1</v>
      </c>
      <c r="AT3" s="78" t="s">
        <v>614</v>
      </c>
      <c r="AU3" s="78">
        <v>11</v>
      </c>
      <c r="AV3" s="83" t="s">
        <v>879</v>
      </c>
      <c r="AW3" s="78" t="b">
        <v>0</v>
      </c>
      <c r="AX3" s="78" t="s">
        <v>925</v>
      </c>
      <c r="AY3" s="83" t="s">
        <v>926</v>
      </c>
      <c r="AZ3" s="78" t="s">
        <v>66</v>
      </c>
      <c r="BA3" s="78" t="str">
        <f>REPLACE(INDEX(GroupVertices[Group],MATCH(Vertices[[#This Row],[Vertex]],GroupVertices[Vertex],0)),1,1,"")</f>
        <v>1</v>
      </c>
      <c r="BB3" s="48"/>
      <c r="BC3" s="48"/>
      <c r="BD3" s="48"/>
      <c r="BE3" s="48"/>
      <c r="BF3" s="48"/>
      <c r="BG3" s="48"/>
      <c r="BH3" s="121" t="s">
        <v>1302</v>
      </c>
      <c r="BI3" s="121" t="s">
        <v>1302</v>
      </c>
      <c r="BJ3" s="121" t="s">
        <v>1328</v>
      </c>
      <c r="BK3" s="121" t="s">
        <v>1328</v>
      </c>
      <c r="BL3" s="121">
        <v>0</v>
      </c>
      <c r="BM3" s="124">
        <v>0</v>
      </c>
      <c r="BN3" s="121">
        <v>0</v>
      </c>
      <c r="BO3" s="124">
        <v>0</v>
      </c>
      <c r="BP3" s="121">
        <v>0</v>
      </c>
      <c r="BQ3" s="124">
        <v>0</v>
      </c>
      <c r="BR3" s="121">
        <v>14</v>
      </c>
      <c r="BS3" s="124">
        <v>100</v>
      </c>
      <c r="BT3" s="121">
        <v>14</v>
      </c>
      <c r="BU3" s="3"/>
      <c r="BV3" s="3"/>
    </row>
    <row r="4" spans="1:77" ht="41.45" customHeight="1">
      <c r="A4" s="64" t="s">
        <v>220</v>
      </c>
      <c r="C4" s="65"/>
      <c r="D4" s="65" t="s">
        <v>64</v>
      </c>
      <c r="E4" s="66">
        <v>275.6408439362216</v>
      </c>
      <c r="F4" s="68">
        <v>98.35063663075417</v>
      </c>
      <c r="G4" s="100" t="s">
        <v>432</v>
      </c>
      <c r="H4" s="65"/>
      <c r="I4" s="69" t="s">
        <v>220</v>
      </c>
      <c r="J4" s="70"/>
      <c r="K4" s="70"/>
      <c r="L4" s="69" t="s">
        <v>979</v>
      </c>
      <c r="M4" s="73">
        <v>550.6778321906628</v>
      </c>
      <c r="N4" s="74">
        <v>1693.099365234375</v>
      </c>
      <c r="O4" s="74">
        <v>4962.681640625</v>
      </c>
      <c r="P4" s="75"/>
      <c r="Q4" s="76"/>
      <c r="R4" s="76"/>
      <c r="S4" s="86"/>
      <c r="T4" s="48">
        <v>18</v>
      </c>
      <c r="U4" s="48">
        <v>21</v>
      </c>
      <c r="V4" s="49">
        <v>2077.333333</v>
      </c>
      <c r="W4" s="49">
        <v>0.015152</v>
      </c>
      <c r="X4" s="49">
        <v>0.133163</v>
      </c>
      <c r="Y4" s="49">
        <v>11.611027</v>
      </c>
      <c r="Z4" s="49">
        <v>0.018145161290322582</v>
      </c>
      <c r="AA4" s="49">
        <v>0.15625</v>
      </c>
      <c r="AB4" s="71">
        <v>4</v>
      </c>
      <c r="AC4" s="71"/>
      <c r="AD4" s="72"/>
      <c r="AE4" s="78" t="s">
        <v>664</v>
      </c>
      <c r="AF4" s="78">
        <v>2086</v>
      </c>
      <c r="AG4" s="78">
        <v>1719</v>
      </c>
      <c r="AH4" s="78">
        <v>3464</v>
      </c>
      <c r="AI4" s="78">
        <v>585</v>
      </c>
      <c r="AJ4" s="78"/>
      <c r="AK4" s="78" t="s">
        <v>714</v>
      </c>
      <c r="AL4" s="78" t="s">
        <v>763</v>
      </c>
      <c r="AM4" s="83" t="s">
        <v>794</v>
      </c>
      <c r="AN4" s="78"/>
      <c r="AO4" s="80">
        <v>39888.679375</v>
      </c>
      <c r="AP4" s="83" t="s">
        <v>836</v>
      </c>
      <c r="AQ4" s="78" t="b">
        <v>0</v>
      </c>
      <c r="AR4" s="78" t="b">
        <v>0</v>
      </c>
      <c r="AS4" s="78" t="b">
        <v>1</v>
      </c>
      <c r="AT4" s="78" t="s">
        <v>614</v>
      </c>
      <c r="AU4" s="78">
        <v>83</v>
      </c>
      <c r="AV4" s="83" t="s">
        <v>880</v>
      </c>
      <c r="AW4" s="78" t="b">
        <v>0</v>
      </c>
      <c r="AX4" s="78" t="s">
        <v>925</v>
      </c>
      <c r="AY4" s="83" t="s">
        <v>927</v>
      </c>
      <c r="AZ4" s="78" t="s">
        <v>66</v>
      </c>
      <c r="BA4" s="78" t="str">
        <f>REPLACE(INDEX(GroupVertices[Group],MATCH(Vertices[[#This Row],[Vertex]],GroupVertices[Vertex],0)),1,1,"")</f>
        <v>1</v>
      </c>
      <c r="BB4" s="48" t="s">
        <v>1286</v>
      </c>
      <c r="BC4" s="48" t="s">
        <v>1286</v>
      </c>
      <c r="BD4" s="48" t="s">
        <v>1125</v>
      </c>
      <c r="BE4" s="48" t="s">
        <v>1293</v>
      </c>
      <c r="BF4" s="48" t="s">
        <v>1296</v>
      </c>
      <c r="BG4" s="48" t="s">
        <v>1296</v>
      </c>
      <c r="BH4" s="121" t="s">
        <v>1303</v>
      </c>
      <c r="BI4" s="121" t="s">
        <v>1322</v>
      </c>
      <c r="BJ4" s="121" t="s">
        <v>1236</v>
      </c>
      <c r="BK4" s="121" t="s">
        <v>1236</v>
      </c>
      <c r="BL4" s="121">
        <v>1</v>
      </c>
      <c r="BM4" s="124">
        <v>0.1557632398753894</v>
      </c>
      <c r="BN4" s="121">
        <v>7</v>
      </c>
      <c r="BO4" s="124">
        <v>1.0903426791277258</v>
      </c>
      <c r="BP4" s="121">
        <v>0</v>
      </c>
      <c r="BQ4" s="124">
        <v>0</v>
      </c>
      <c r="BR4" s="121">
        <v>634</v>
      </c>
      <c r="BS4" s="124">
        <v>98.75389408099689</v>
      </c>
      <c r="BT4" s="121">
        <v>642</v>
      </c>
      <c r="BU4" s="2"/>
      <c r="BV4" s="3"/>
      <c r="BW4" s="3"/>
      <c r="BX4" s="3"/>
      <c r="BY4" s="3"/>
    </row>
    <row r="5" spans="1:77" ht="41.45" customHeight="1">
      <c r="A5" s="64" t="s">
        <v>213</v>
      </c>
      <c r="C5" s="65"/>
      <c r="D5" s="65" t="s">
        <v>64</v>
      </c>
      <c r="E5" s="66">
        <v>201.47737155741666</v>
      </c>
      <c r="F5" s="68">
        <v>99.42703232125368</v>
      </c>
      <c r="G5" s="100" t="s">
        <v>438</v>
      </c>
      <c r="H5" s="65"/>
      <c r="I5" s="69" t="s">
        <v>213</v>
      </c>
      <c r="J5" s="70"/>
      <c r="K5" s="70"/>
      <c r="L5" s="69" t="s">
        <v>980</v>
      </c>
      <c r="M5" s="73">
        <v>191.95102840352595</v>
      </c>
      <c r="N5" s="74">
        <v>8531.8212890625</v>
      </c>
      <c r="O5" s="74">
        <v>7956.41064453125</v>
      </c>
      <c r="P5" s="75"/>
      <c r="Q5" s="76"/>
      <c r="R5" s="76"/>
      <c r="S5" s="86"/>
      <c r="T5" s="48">
        <v>5</v>
      </c>
      <c r="U5" s="48">
        <v>6</v>
      </c>
      <c r="V5" s="49">
        <v>463</v>
      </c>
      <c r="W5" s="49">
        <v>0.01</v>
      </c>
      <c r="X5" s="49">
        <v>0.038551</v>
      </c>
      <c r="Y5" s="49">
        <v>3.40776</v>
      </c>
      <c r="Z5" s="49">
        <v>0.07142857142857142</v>
      </c>
      <c r="AA5" s="49">
        <v>0.125</v>
      </c>
      <c r="AB5" s="71">
        <v>5</v>
      </c>
      <c r="AC5" s="71"/>
      <c r="AD5" s="72"/>
      <c r="AE5" s="78" t="s">
        <v>665</v>
      </c>
      <c r="AF5" s="78">
        <v>436</v>
      </c>
      <c r="AG5" s="78">
        <v>620</v>
      </c>
      <c r="AH5" s="78">
        <v>1100</v>
      </c>
      <c r="AI5" s="78">
        <v>115</v>
      </c>
      <c r="AJ5" s="78"/>
      <c r="AK5" s="78" t="s">
        <v>715</v>
      </c>
      <c r="AL5" s="78" t="s">
        <v>764</v>
      </c>
      <c r="AM5" s="83" t="s">
        <v>795</v>
      </c>
      <c r="AN5" s="78"/>
      <c r="AO5" s="80">
        <v>40018.63019675926</v>
      </c>
      <c r="AP5" s="78"/>
      <c r="AQ5" s="78" t="b">
        <v>1</v>
      </c>
      <c r="AR5" s="78" t="b">
        <v>0</v>
      </c>
      <c r="AS5" s="78" t="b">
        <v>0</v>
      </c>
      <c r="AT5" s="78" t="s">
        <v>614</v>
      </c>
      <c r="AU5" s="78">
        <v>10</v>
      </c>
      <c r="AV5" s="83" t="s">
        <v>881</v>
      </c>
      <c r="AW5" s="78" t="b">
        <v>0</v>
      </c>
      <c r="AX5" s="78" t="s">
        <v>925</v>
      </c>
      <c r="AY5" s="83" t="s">
        <v>928</v>
      </c>
      <c r="AZ5" s="78" t="s">
        <v>66</v>
      </c>
      <c r="BA5" s="78" t="str">
        <f>REPLACE(INDEX(GroupVertices[Group],MATCH(Vertices[[#This Row],[Vertex]],GroupVertices[Vertex],0)),1,1,"")</f>
        <v>4</v>
      </c>
      <c r="BB5" s="48" t="s">
        <v>1287</v>
      </c>
      <c r="BC5" s="48" t="s">
        <v>1287</v>
      </c>
      <c r="BD5" s="48" t="s">
        <v>1126</v>
      </c>
      <c r="BE5" s="48" t="s">
        <v>1294</v>
      </c>
      <c r="BF5" s="48" t="s">
        <v>1297</v>
      </c>
      <c r="BG5" s="48" t="s">
        <v>1299</v>
      </c>
      <c r="BH5" s="121" t="s">
        <v>1304</v>
      </c>
      <c r="BI5" s="121" t="s">
        <v>1323</v>
      </c>
      <c r="BJ5" s="121" t="s">
        <v>1329</v>
      </c>
      <c r="BK5" s="121" t="s">
        <v>1346</v>
      </c>
      <c r="BL5" s="121">
        <v>0</v>
      </c>
      <c r="BM5" s="124">
        <v>0</v>
      </c>
      <c r="BN5" s="121">
        <v>13</v>
      </c>
      <c r="BO5" s="124">
        <v>4.113924050632911</v>
      </c>
      <c r="BP5" s="121">
        <v>0</v>
      </c>
      <c r="BQ5" s="124">
        <v>0</v>
      </c>
      <c r="BR5" s="121">
        <v>303</v>
      </c>
      <c r="BS5" s="124">
        <v>95.88607594936708</v>
      </c>
      <c r="BT5" s="121">
        <v>316</v>
      </c>
      <c r="BU5" s="2"/>
      <c r="BV5" s="3"/>
      <c r="BW5" s="3"/>
      <c r="BX5" s="3"/>
      <c r="BY5" s="3"/>
    </row>
    <row r="6" spans="1:77" ht="41.45" customHeight="1">
      <c r="A6" s="64" t="s">
        <v>234</v>
      </c>
      <c r="C6" s="65"/>
      <c r="D6" s="65" t="s">
        <v>64</v>
      </c>
      <c r="E6" s="66">
        <v>180.15284264776938</v>
      </c>
      <c r="F6" s="68">
        <v>99.73653281096963</v>
      </c>
      <c r="G6" s="100" t="s">
        <v>894</v>
      </c>
      <c r="H6" s="65"/>
      <c r="I6" s="69" t="s">
        <v>234</v>
      </c>
      <c r="J6" s="70"/>
      <c r="K6" s="70"/>
      <c r="L6" s="69" t="s">
        <v>981</v>
      </c>
      <c r="M6" s="73">
        <v>88.80483186418545</v>
      </c>
      <c r="N6" s="74">
        <v>9786.1884765625</v>
      </c>
      <c r="O6" s="74">
        <v>7836.24365234375</v>
      </c>
      <c r="P6" s="75"/>
      <c r="Q6" s="76"/>
      <c r="R6" s="76"/>
      <c r="S6" s="86"/>
      <c r="T6" s="48">
        <v>1</v>
      </c>
      <c r="U6" s="48">
        <v>0</v>
      </c>
      <c r="V6" s="49">
        <v>0</v>
      </c>
      <c r="W6" s="49">
        <v>0.006757</v>
      </c>
      <c r="X6" s="49">
        <v>0.005652</v>
      </c>
      <c r="Y6" s="49">
        <v>0.471843</v>
      </c>
      <c r="Z6" s="49">
        <v>0</v>
      </c>
      <c r="AA6" s="49">
        <v>0</v>
      </c>
      <c r="AB6" s="71">
        <v>6</v>
      </c>
      <c r="AC6" s="71"/>
      <c r="AD6" s="72"/>
      <c r="AE6" s="78" t="s">
        <v>666</v>
      </c>
      <c r="AF6" s="78">
        <v>296</v>
      </c>
      <c r="AG6" s="78">
        <v>304</v>
      </c>
      <c r="AH6" s="78">
        <v>462</v>
      </c>
      <c r="AI6" s="78">
        <v>148</v>
      </c>
      <c r="AJ6" s="78"/>
      <c r="AK6" s="78" t="s">
        <v>716</v>
      </c>
      <c r="AL6" s="78" t="s">
        <v>764</v>
      </c>
      <c r="AM6" s="83" t="s">
        <v>796</v>
      </c>
      <c r="AN6" s="78"/>
      <c r="AO6" s="80">
        <v>42646.87960648148</v>
      </c>
      <c r="AP6" s="83" t="s">
        <v>837</v>
      </c>
      <c r="AQ6" s="78" t="b">
        <v>1</v>
      </c>
      <c r="AR6" s="78" t="b">
        <v>0</v>
      </c>
      <c r="AS6" s="78" t="b">
        <v>1</v>
      </c>
      <c r="AT6" s="78" t="s">
        <v>614</v>
      </c>
      <c r="AU6" s="78">
        <v>3</v>
      </c>
      <c r="AV6" s="78"/>
      <c r="AW6" s="78" t="b">
        <v>0</v>
      </c>
      <c r="AX6" s="78" t="s">
        <v>925</v>
      </c>
      <c r="AY6" s="83" t="s">
        <v>929</v>
      </c>
      <c r="AZ6" s="78" t="s">
        <v>65</v>
      </c>
      <c r="BA6" s="78" t="str">
        <f>REPLACE(INDEX(GroupVertices[Group],MATCH(Vertices[[#This Row],[Vertex]],GroupVertices[Vertex],0)),1,1,"")</f>
        <v>4</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235</v>
      </c>
      <c r="C7" s="65"/>
      <c r="D7" s="65" t="s">
        <v>64</v>
      </c>
      <c r="E7" s="66">
        <v>182.85215010468676</v>
      </c>
      <c r="F7" s="68">
        <v>99.6973555337904</v>
      </c>
      <c r="G7" s="100" t="s">
        <v>895</v>
      </c>
      <c r="H7" s="65"/>
      <c r="I7" s="69" t="s">
        <v>235</v>
      </c>
      <c r="J7" s="70"/>
      <c r="K7" s="70"/>
      <c r="L7" s="69" t="s">
        <v>982</v>
      </c>
      <c r="M7" s="73">
        <v>101.8613124387855</v>
      </c>
      <c r="N7" s="74">
        <v>8025.9423828125</v>
      </c>
      <c r="O7" s="74">
        <v>8005.23486328125</v>
      </c>
      <c r="P7" s="75"/>
      <c r="Q7" s="76"/>
      <c r="R7" s="76"/>
      <c r="S7" s="86"/>
      <c r="T7" s="48">
        <v>1</v>
      </c>
      <c r="U7" s="48">
        <v>0</v>
      </c>
      <c r="V7" s="49">
        <v>0</v>
      </c>
      <c r="W7" s="49">
        <v>0.006757</v>
      </c>
      <c r="X7" s="49">
        <v>0.005652</v>
      </c>
      <c r="Y7" s="49">
        <v>0.471843</v>
      </c>
      <c r="Z7" s="49">
        <v>0</v>
      </c>
      <c r="AA7" s="49">
        <v>0</v>
      </c>
      <c r="AB7" s="71">
        <v>7</v>
      </c>
      <c r="AC7" s="71"/>
      <c r="AD7" s="72"/>
      <c r="AE7" s="78" t="s">
        <v>667</v>
      </c>
      <c r="AF7" s="78">
        <v>298</v>
      </c>
      <c r="AG7" s="78">
        <v>344</v>
      </c>
      <c r="AH7" s="78">
        <v>1154</v>
      </c>
      <c r="AI7" s="78">
        <v>148</v>
      </c>
      <c r="AJ7" s="78">
        <v>7200</v>
      </c>
      <c r="AK7" s="78" t="s">
        <v>717</v>
      </c>
      <c r="AL7" s="78" t="s">
        <v>765</v>
      </c>
      <c r="AM7" s="83" t="s">
        <v>797</v>
      </c>
      <c r="AN7" s="78" t="s">
        <v>785</v>
      </c>
      <c r="AO7" s="80">
        <v>40399.5221875</v>
      </c>
      <c r="AP7" s="83" t="s">
        <v>838</v>
      </c>
      <c r="AQ7" s="78" t="b">
        <v>0</v>
      </c>
      <c r="AR7" s="78" t="b">
        <v>0</v>
      </c>
      <c r="AS7" s="78" t="b">
        <v>1</v>
      </c>
      <c r="AT7" s="78" t="s">
        <v>614</v>
      </c>
      <c r="AU7" s="78">
        <v>9</v>
      </c>
      <c r="AV7" s="83" t="s">
        <v>882</v>
      </c>
      <c r="AW7" s="78" t="b">
        <v>0</v>
      </c>
      <c r="AX7" s="78" t="s">
        <v>925</v>
      </c>
      <c r="AY7" s="83" t="s">
        <v>930</v>
      </c>
      <c r="AZ7" s="78" t="s">
        <v>65</v>
      </c>
      <c r="BA7" s="78" t="str">
        <f>REPLACE(INDEX(GroupVertices[Group],MATCH(Vertices[[#This Row],[Vertex]],GroupVertices[Vertex],0)),1,1,"")</f>
        <v>4</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236</v>
      </c>
      <c r="C8" s="65"/>
      <c r="D8" s="65" t="s">
        <v>64</v>
      </c>
      <c r="E8" s="66">
        <v>1000</v>
      </c>
      <c r="F8" s="68">
        <v>74.36141038197846</v>
      </c>
      <c r="G8" s="100" t="s">
        <v>896</v>
      </c>
      <c r="H8" s="65"/>
      <c r="I8" s="69" t="s">
        <v>236</v>
      </c>
      <c r="J8" s="70"/>
      <c r="K8" s="70"/>
      <c r="L8" s="69" t="s">
        <v>983</v>
      </c>
      <c r="M8" s="73">
        <v>8545.487300032648</v>
      </c>
      <c r="N8" s="74">
        <v>8798.06640625</v>
      </c>
      <c r="O8" s="74">
        <v>9330.0078125</v>
      </c>
      <c r="P8" s="75"/>
      <c r="Q8" s="76"/>
      <c r="R8" s="76"/>
      <c r="S8" s="86"/>
      <c r="T8" s="48">
        <v>1</v>
      </c>
      <c r="U8" s="48">
        <v>0</v>
      </c>
      <c r="V8" s="49">
        <v>0</v>
      </c>
      <c r="W8" s="49">
        <v>0.006757</v>
      </c>
      <c r="X8" s="49">
        <v>0.005652</v>
      </c>
      <c r="Y8" s="49">
        <v>0.471843</v>
      </c>
      <c r="Z8" s="49">
        <v>0</v>
      </c>
      <c r="AA8" s="49">
        <v>0</v>
      </c>
      <c r="AB8" s="71">
        <v>8</v>
      </c>
      <c r="AC8" s="71"/>
      <c r="AD8" s="72"/>
      <c r="AE8" s="78" t="s">
        <v>668</v>
      </c>
      <c r="AF8" s="78">
        <v>862</v>
      </c>
      <c r="AG8" s="78">
        <v>26212</v>
      </c>
      <c r="AH8" s="78">
        <v>21289</v>
      </c>
      <c r="AI8" s="78">
        <v>3308</v>
      </c>
      <c r="AJ8" s="78"/>
      <c r="AK8" s="78" t="s">
        <v>718</v>
      </c>
      <c r="AL8" s="78" t="s">
        <v>766</v>
      </c>
      <c r="AM8" s="83" t="s">
        <v>798</v>
      </c>
      <c r="AN8" s="78"/>
      <c r="AO8" s="80">
        <v>40014.578726851854</v>
      </c>
      <c r="AP8" s="83" t="s">
        <v>839</v>
      </c>
      <c r="AQ8" s="78" t="b">
        <v>0</v>
      </c>
      <c r="AR8" s="78" t="b">
        <v>0</v>
      </c>
      <c r="AS8" s="78" t="b">
        <v>1</v>
      </c>
      <c r="AT8" s="78" t="s">
        <v>614</v>
      </c>
      <c r="AU8" s="78">
        <v>539</v>
      </c>
      <c r="AV8" s="83" t="s">
        <v>881</v>
      </c>
      <c r="AW8" s="78" t="b">
        <v>0</v>
      </c>
      <c r="AX8" s="78" t="s">
        <v>925</v>
      </c>
      <c r="AY8" s="83" t="s">
        <v>931</v>
      </c>
      <c r="AZ8" s="78" t="s">
        <v>65</v>
      </c>
      <c r="BA8" s="78" t="str">
        <f>REPLACE(INDEX(GroupVertices[Group],MATCH(Vertices[[#This Row],[Vertex]],GroupVertices[Vertex],0)),1,1,"")</f>
        <v>4</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214</v>
      </c>
      <c r="C9" s="65"/>
      <c r="D9" s="65" t="s">
        <v>64</v>
      </c>
      <c r="E9" s="66">
        <v>192.77210500885812</v>
      </c>
      <c r="F9" s="68">
        <v>99.55337904015671</v>
      </c>
      <c r="G9" s="100" t="s">
        <v>426</v>
      </c>
      <c r="H9" s="65"/>
      <c r="I9" s="69" t="s">
        <v>214</v>
      </c>
      <c r="J9" s="70"/>
      <c r="K9" s="70"/>
      <c r="L9" s="69" t="s">
        <v>984</v>
      </c>
      <c r="M9" s="73">
        <v>149.84387855044073</v>
      </c>
      <c r="N9" s="74">
        <v>7269.5625</v>
      </c>
      <c r="O9" s="74">
        <v>8070.44287109375</v>
      </c>
      <c r="P9" s="75"/>
      <c r="Q9" s="76"/>
      <c r="R9" s="76"/>
      <c r="S9" s="86"/>
      <c r="T9" s="48">
        <v>0</v>
      </c>
      <c r="U9" s="48">
        <v>1</v>
      </c>
      <c r="V9" s="49">
        <v>0</v>
      </c>
      <c r="W9" s="49">
        <v>0.006757</v>
      </c>
      <c r="X9" s="49">
        <v>0.005652</v>
      </c>
      <c r="Y9" s="49">
        <v>0.471843</v>
      </c>
      <c r="Z9" s="49">
        <v>0</v>
      </c>
      <c r="AA9" s="49">
        <v>0</v>
      </c>
      <c r="AB9" s="71">
        <v>9</v>
      </c>
      <c r="AC9" s="71"/>
      <c r="AD9" s="72"/>
      <c r="AE9" s="78" t="s">
        <v>669</v>
      </c>
      <c r="AF9" s="78">
        <v>470</v>
      </c>
      <c r="AG9" s="78">
        <v>491</v>
      </c>
      <c r="AH9" s="78">
        <v>5589</v>
      </c>
      <c r="AI9" s="78">
        <v>1998</v>
      </c>
      <c r="AJ9" s="78"/>
      <c r="AK9" s="78" t="s">
        <v>719</v>
      </c>
      <c r="AL9" s="78" t="s">
        <v>767</v>
      </c>
      <c r="AM9" s="78"/>
      <c r="AN9" s="78"/>
      <c r="AO9" s="80">
        <v>39932.62841435185</v>
      </c>
      <c r="AP9" s="83" t="s">
        <v>840</v>
      </c>
      <c r="AQ9" s="78" t="b">
        <v>0</v>
      </c>
      <c r="AR9" s="78" t="b">
        <v>0</v>
      </c>
      <c r="AS9" s="78" t="b">
        <v>1</v>
      </c>
      <c r="AT9" s="78" t="s">
        <v>614</v>
      </c>
      <c r="AU9" s="78">
        <v>53</v>
      </c>
      <c r="AV9" s="83" t="s">
        <v>883</v>
      </c>
      <c r="AW9" s="78" t="b">
        <v>0</v>
      </c>
      <c r="AX9" s="78" t="s">
        <v>925</v>
      </c>
      <c r="AY9" s="83" t="s">
        <v>932</v>
      </c>
      <c r="AZ9" s="78" t="s">
        <v>66</v>
      </c>
      <c r="BA9" s="78" t="str">
        <f>REPLACE(INDEX(GroupVertices[Group],MATCH(Vertices[[#This Row],[Vertex]],GroupVertices[Vertex],0)),1,1,"")</f>
        <v>4</v>
      </c>
      <c r="BB9" s="48"/>
      <c r="BC9" s="48"/>
      <c r="BD9" s="48"/>
      <c r="BE9" s="48"/>
      <c r="BF9" s="48" t="s">
        <v>383</v>
      </c>
      <c r="BG9" s="48" t="s">
        <v>383</v>
      </c>
      <c r="BH9" s="121" t="s">
        <v>1305</v>
      </c>
      <c r="BI9" s="121" t="s">
        <v>1305</v>
      </c>
      <c r="BJ9" s="121" t="s">
        <v>1330</v>
      </c>
      <c r="BK9" s="121" t="s">
        <v>1330</v>
      </c>
      <c r="BL9" s="121">
        <v>0</v>
      </c>
      <c r="BM9" s="124">
        <v>0</v>
      </c>
      <c r="BN9" s="121">
        <v>1</v>
      </c>
      <c r="BO9" s="124">
        <v>4</v>
      </c>
      <c r="BP9" s="121">
        <v>0</v>
      </c>
      <c r="BQ9" s="124">
        <v>0</v>
      </c>
      <c r="BR9" s="121">
        <v>24</v>
      </c>
      <c r="BS9" s="124">
        <v>96</v>
      </c>
      <c r="BT9" s="121">
        <v>25</v>
      </c>
      <c r="BU9" s="2"/>
      <c r="BV9" s="3"/>
      <c r="BW9" s="3"/>
      <c r="BX9" s="3"/>
      <c r="BY9" s="3"/>
    </row>
    <row r="10" spans="1:77" ht="41.45" customHeight="1">
      <c r="A10" s="64" t="s">
        <v>215</v>
      </c>
      <c r="C10" s="65"/>
      <c r="D10" s="65" t="s">
        <v>64</v>
      </c>
      <c r="E10" s="66">
        <v>174.61926236108874</v>
      </c>
      <c r="F10" s="68">
        <v>99.81684622918708</v>
      </c>
      <c r="G10" s="100" t="s">
        <v>427</v>
      </c>
      <c r="H10" s="65"/>
      <c r="I10" s="69" t="s">
        <v>215</v>
      </c>
      <c r="J10" s="70"/>
      <c r="K10" s="70"/>
      <c r="L10" s="69" t="s">
        <v>985</v>
      </c>
      <c r="M10" s="73">
        <v>62.039046686255304</v>
      </c>
      <c r="N10" s="74">
        <v>6607.5263671875</v>
      </c>
      <c r="O10" s="74">
        <v>8124.3125</v>
      </c>
      <c r="P10" s="75"/>
      <c r="Q10" s="76"/>
      <c r="R10" s="76"/>
      <c r="S10" s="86"/>
      <c r="T10" s="48">
        <v>0</v>
      </c>
      <c r="U10" s="48">
        <v>1</v>
      </c>
      <c r="V10" s="49">
        <v>0</v>
      </c>
      <c r="W10" s="49">
        <v>0.006757</v>
      </c>
      <c r="X10" s="49">
        <v>0.005652</v>
      </c>
      <c r="Y10" s="49">
        <v>0.471843</v>
      </c>
      <c r="Z10" s="49">
        <v>0</v>
      </c>
      <c r="AA10" s="49">
        <v>0</v>
      </c>
      <c r="AB10" s="71">
        <v>10</v>
      </c>
      <c r="AC10" s="71"/>
      <c r="AD10" s="72"/>
      <c r="AE10" s="78" t="s">
        <v>670</v>
      </c>
      <c r="AF10" s="78">
        <v>351</v>
      </c>
      <c r="AG10" s="78">
        <v>222</v>
      </c>
      <c r="AH10" s="78">
        <v>1161</v>
      </c>
      <c r="AI10" s="78">
        <v>154</v>
      </c>
      <c r="AJ10" s="78"/>
      <c r="AK10" s="78" t="s">
        <v>720</v>
      </c>
      <c r="AL10" s="78" t="s">
        <v>768</v>
      </c>
      <c r="AM10" s="78"/>
      <c r="AN10" s="78"/>
      <c r="AO10" s="80">
        <v>39875.92351851852</v>
      </c>
      <c r="AP10" s="83" t="s">
        <v>841</v>
      </c>
      <c r="AQ10" s="78" t="b">
        <v>0</v>
      </c>
      <c r="AR10" s="78" t="b">
        <v>0</v>
      </c>
      <c r="AS10" s="78" t="b">
        <v>0</v>
      </c>
      <c r="AT10" s="78" t="s">
        <v>616</v>
      </c>
      <c r="AU10" s="78">
        <v>6</v>
      </c>
      <c r="AV10" s="83" t="s">
        <v>881</v>
      </c>
      <c r="AW10" s="78" t="b">
        <v>0</v>
      </c>
      <c r="AX10" s="78" t="s">
        <v>925</v>
      </c>
      <c r="AY10" s="83" t="s">
        <v>933</v>
      </c>
      <c r="AZ10" s="78" t="s">
        <v>66</v>
      </c>
      <c r="BA10" s="78" t="str">
        <f>REPLACE(INDEX(GroupVertices[Group],MATCH(Vertices[[#This Row],[Vertex]],GroupVertices[Vertex],0)),1,1,"")</f>
        <v>4</v>
      </c>
      <c r="BB10" s="48"/>
      <c r="BC10" s="48"/>
      <c r="BD10" s="48"/>
      <c r="BE10" s="48"/>
      <c r="BF10" s="48" t="s">
        <v>383</v>
      </c>
      <c r="BG10" s="48" t="s">
        <v>383</v>
      </c>
      <c r="BH10" s="121" t="s">
        <v>1305</v>
      </c>
      <c r="BI10" s="121" t="s">
        <v>1305</v>
      </c>
      <c r="BJ10" s="121" t="s">
        <v>1330</v>
      </c>
      <c r="BK10" s="121" t="s">
        <v>1330</v>
      </c>
      <c r="BL10" s="121">
        <v>0</v>
      </c>
      <c r="BM10" s="124">
        <v>0</v>
      </c>
      <c r="BN10" s="121">
        <v>1</v>
      </c>
      <c r="BO10" s="124">
        <v>4</v>
      </c>
      <c r="BP10" s="121">
        <v>0</v>
      </c>
      <c r="BQ10" s="124">
        <v>0</v>
      </c>
      <c r="BR10" s="121">
        <v>24</v>
      </c>
      <c r="BS10" s="124">
        <v>96</v>
      </c>
      <c r="BT10" s="121">
        <v>25</v>
      </c>
      <c r="BU10" s="2"/>
      <c r="BV10" s="3"/>
      <c r="BW10" s="3"/>
      <c r="BX10" s="3"/>
      <c r="BY10" s="3"/>
    </row>
    <row r="11" spans="1:77" ht="41.45" customHeight="1">
      <c r="A11" s="64" t="s">
        <v>216</v>
      </c>
      <c r="C11" s="65"/>
      <c r="D11" s="65" t="s">
        <v>64</v>
      </c>
      <c r="E11" s="66">
        <v>1000</v>
      </c>
      <c r="F11" s="68">
        <v>71.27913809990206</v>
      </c>
      <c r="G11" s="100" t="s">
        <v>428</v>
      </c>
      <c r="H11" s="65"/>
      <c r="I11" s="69" t="s">
        <v>216</v>
      </c>
      <c r="J11" s="70"/>
      <c r="K11" s="70"/>
      <c r="L11" s="69" t="s">
        <v>986</v>
      </c>
      <c r="M11" s="73">
        <v>9572.705909239308</v>
      </c>
      <c r="N11" s="74">
        <v>5814.26953125</v>
      </c>
      <c r="O11" s="74">
        <v>4221.22607421875</v>
      </c>
      <c r="P11" s="75"/>
      <c r="Q11" s="76"/>
      <c r="R11" s="76"/>
      <c r="S11" s="86"/>
      <c r="T11" s="48">
        <v>0</v>
      </c>
      <c r="U11" s="48">
        <v>3</v>
      </c>
      <c r="V11" s="49">
        <v>39.666667</v>
      </c>
      <c r="W11" s="49">
        <v>0.009091</v>
      </c>
      <c r="X11" s="49">
        <v>0.027254</v>
      </c>
      <c r="Y11" s="49">
        <v>1.039445</v>
      </c>
      <c r="Z11" s="49">
        <v>0.5</v>
      </c>
      <c r="AA11" s="49">
        <v>0</v>
      </c>
      <c r="AB11" s="71">
        <v>11</v>
      </c>
      <c r="AC11" s="71"/>
      <c r="AD11" s="72"/>
      <c r="AE11" s="78" t="s">
        <v>671</v>
      </c>
      <c r="AF11" s="78">
        <v>16835</v>
      </c>
      <c r="AG11" s="78">
        <v>29359</v>
      </c>
      <c r="AH11" s="78">
        <v>9899</v>
      </c>
      <c r="AI11" s="78">
        <v>6532</v>
      </c>
      <c r="AJ11" s="78"/>
      <c r="AK11" s="78" t="s">
        <v>721</v>
      </c>
      <c r="AL11" s="78" t="s">
        <v>632</v>
      </c>
      <c r="AM11" s="83" t="s">
        <v>799</v>
      </c>
      <c r="AN11" s="78"/>
      <c r="AO11" s="80">
        <v>40555.56349537037</v>
      </c>
      <c r="AP11" s="83" t="s">
        <v>842</v>
      </c>
      <c r="AQ11" s="78" t="b">
        <v>0</v>
      </c>
      <c r="AR11" s="78" t="b">
        <v>0</v>
      </c>
      <c r="AS11" s="78" t="b">
        <v>1</v>
      </c>
      <c r="AT11" s="78" t="s">
        <v>614</v>
      </c>
      <c r="AU11" s="78">
        <v>283</v>
      </c>
      <c r="AV11" s="83" t="s">
        <v>884</v>
      </c>
      <c r="AW11" s="78" t="b">
        <v>0</v>
      </c>
      <c r="AX11" s="78" t="s">
        <v>925</v>
      </c>
      <c r="AY11" s="83" t="s">
        <v>934</v>
      </c>
      <c r="AZ11" s="78" t="s">
        <v>66</v>
      </c>
      <c r="BA11" s="78" t="str">
        <f>REPLACE(INDEX(GroupVertices[Group],MATCH(Vertices[[#This Row],[Vertex]],GroupVertices[Vertex],0)),1,1,"")</f>
        <v>3</v>
      </c>
      <c r="BB11" s="48"/>
      <c r="BC11" s="48"/>
      <c r="BD11" s="48"/>
      <c r="BE11" s="48"/>
      <c r="BF11" s="48"/>
      <c r="BG11" s="48"/>
      <c r="BH11" s="121" t="s">
        <v>1306</v>
      </c>
      <c r="BI11" s="121" t="s">
        <v>1306</v>
      </c>
      <c r="BJ11" s="121" t="s">
        <v>1331</v>
      </c>
      <c r="BK11" s="121" t="s">
        <v>1331</v>
      </c>
      <c r="BL11" s="121">
        <v>0</v>
      </c>
      <c r="BM11" s="124">
        <v>0</v>
      </c>
      <c r="BN11" s="121">
        <v>0</v>
      </c>
      <c r="BO11" s="124">
        <v>0</v>
      </c>
      <c r="BP11" s="121">
        <v>0</v>
      </c>
      <c r="BQ11" s="124">
        <v>0</v>
      </c>
      <c r="BR11" s="121">
        <v>4</v>
      </c>
      <c r="BS11" s="124">
        <v>100</v>
      </c>
      <c r="BT11" s="121">
        <v>4</v>
      </c>
      <c r="BU11" s="2"/>
      <c r="BV11" s="3"/>
      <c r="BW11" s="3"/>
      <c r="BX11" s="3"/>
      <c r="BY11" s="3"/>
    </row>
    <row r="12" spans="1:77" ht="41.45" customHeight="1">
      <c r="A12" s="64" t="s">
        <v>237</v>
      </c>
      <c r="C12" s="65"/>
      <c r="D12" s="65" t="s">
        <v>64</v>
      </c>
      <c r="E12" s="66">
        <v>759.6941536479304</v>
      </c>
      <c r="F12" s="68">
        <v>91.32517140058766</v>
      </c>
      <c r="G12" s="100" t="s">
        <v>897</v>
      </c>
      <c r="H12" s="65"/>
      <c r="I12" s="69" t="s">
        <v>237</v>
      </c>
      <c r="J12" s="70"/>
      <c r="K12" s="70"/>
      <c r="L12" s="69" t="s">
        <v>987</v>
      </c>
      <c r="M12" s="73">
        <v>2892.0312112308193</v>
      </c>
      <c r="N12" s="74">
        <v>4976.71484375</v>
      </c>
      <c r="O12" s="74">
        <v>4540.72216796875</v>
      </c>
      <c r="P12" s="75"/>
      <c r="Q12" s="76"/>
      <c r="R12" s="76"/>
      <c r="S12" s="86"/>
      <c r="T12" s="48">
        <v>2</v>
      </c>
      <c r="U12" s="48">
        <v>0</v>
      </c>
      <c r="V12" s="49">
        <v>0</v>
      </c>
      <c r="W12" s="49">
        <v>0.006667</v>
      </c>
      <c r="X12" s="49">
        <v>0.010228</v>
      </c>
      <c r="Y12" s="49">
        <v>0.726234</v>
      </c>
      <c r="Z12" s="49">
        <v>0.5</v>
      </c>
      <c r="AA12" s="49">
        <v>0</v>
      </c>
      <c r="AB12" s="71">
        <v>12</v>
      </c>
      <c r="AC12" s="71"/>
      <c r="AD12" s="72"/>
      <c r="AE12" s="78" t="s">
        <v>672</v>
      </c>
      <c r="AF12" s="78">
        <v>264</v>
      </c>
      <c r="AG12" s="78">
        <v>8892</v>
      </c>
      <c r="AH12" s="78">
        <v>59962</v>
      </c>
      <c r="AI12" s="78">
        <v>5166</v>
      </c>
      <c r="AJ12" s="78"/>
      <c r="AK12" s="78" t="s">
        <v>722</v>
      </c>
      <c r="AL12" s="78" t="s">
        <v>769</v>
      </c>
      <c r="AM12" s="83" t="s">
        <v>800</v>
      </c>
      <c r="AN12" s="78"/>
      <c r="AO12" s="80">
        <v>39147.94357638889</v>
      </c>
      <c r="AP12" s="83" t="s">
        <v>843</v>
      </c>
      <c r="AQ12" s="78" t="b">
        <v>0</v>
      </c>
      <c r="AR12" s="78" t="b">
        <v>0</v>
      </c>
      <c r="AS12" s="78" t="b">
        <v>1</v>
      </c>
      <c r="AT12" s="78" t="s">
        <v>616</v>
      </c>
      <c r="AU12" s="78">
        <v>593</v>
      </c>
      <c r="AV12" s="83" t="s">
        <v>885</v>
      </c>
      <c r="AW12" s="78" t="b">
        <v>0</v>
      </c>
      <c r="AX12" s="78" t="s">
        <v>925</v>
      </c>
      <c r="AY12" s="83" t="s">
        <v>935</v>
      </c>
      <c r="AZ12" s="78" t="s">
        <v>65</v>
      </c>
      <c r="BA12" s="78" t="str">
        <f>REPLACE(INDEX(GroupVertices[Group],MATCH(Vertices[[#This Row],[Vertex]],GroupVertices[Vertex],0)),1,1,"")</f>
        <v>3</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231</v>
      </c>
      <c r="C13" s="65"/>
      <c r="D13" s="65" t="s">
        <v>64</v>
      </c>
      <c r="E13" s="66">
        <v>1000</v>
      </c>
      <c r="F13" s="68">
        <v>75.88050930460332</v>
      </c>
      <c r="G13" s="100" t="s">
        <v>442</v>
      </c>
      <c r="H13" s="65"/>
      <c r="I13" s="69" t="s">
        <v>231</v>
      </c>
      <c r="J13" s="70"/>
      <c r="K13" s="70"/>
      <c r="L13" s="69" t="s">
        <v>988</v>
      </c>
      <c r="M13" s="73">
        <v>8039.22226575253</v>
      </c>
      <c r="N13" s="74">
        <v>4842.36767578125</v>
      </c>
      <c r="O13" s="74">
        <v>3134.43505859375</v>
      </c>
      <c r="P13" s="75"/>
      <c r="Q13" s="76"/>
      <c r="R13" s="76"/>
      <c r="S13" s="86"/>
      <c r="T13" s="48">
        <v>5</v>
      </c>
      <c r="U13" s="48">
        <v>5</v>
      </c>
      <c r="V13" s="49">
        <v>167.333333</v>
      </c>
      <c r="W13" s="49">
        <v>0.009709</v>
      </c>
      <c r="X13" s="49">
        <v>0.042517</v>
      </c>
      <c r="Y13" s="49">
        <v>2.651536</v>
      </c>
      <c r="Z13" s="49">
        <v>0.125</v>
      </c>
      <c r="AA13" s="49">
        <v>0.25</v>
      </c>
      <c r="AB13" s="71">
        <v>13</v>
      </c>
      <c r="AC13" s="71"/>
      <c r="AD13" s="72"/>
      <c r="AE13" s="78" t="s">
        <v>673</v>
      </c>
      <c r="AF13" s="78">
        <v>9491</v>
      </c>
      <c r="AG13" s="78">
        <v>24661</v>
      </c>
      <c r="AH13" s="78">
        <v>19170</v>
      </c>
      <c r="AI13" s="78">
        <v>11682</v>
      </c>
      <c r="AJ13" s="78"/>
      <c r="AK13" s="78" t="s">
        <v>723</v>
      </c>
      <c r="AL13" s="78" t="s">
        <v>770</v>
      </c>
      <c r="AM13" s="83" t="s">
        <v>801</v>
      </c>
      <c r="AN13" s="78"/>
      <c r="AO13" s="80">
        <v>39172.39675925926</v>
      </c>
      <c r="AP13" s="78"/>
      <c r="AQ13" s="78" t="b">
        <v>0</v>
      </c>
      <c r="AR13" s="78" t="b">
        <v>0</v>
      </c>
      <c r="AS13" s="78" t="b">
        <v>1</v>
      </c>
      <c r="AT13" s="78" t="s">
        <v>616</v>
      </c>
      <c r="AU13" s="78">
        <v>912</v>
      </c>
      <c r="AV13" s="83" t="s">
        <v>886</v>
      </c>
      <c r="AW13" s="78" t="b">
        <v>0</v>
      </c>
      <c r="AX13" s="78" t="s">
        <v>925</v>
      </c>
      <c r="AY13" s="83" t="s">
        <v>936</v>
      </c>
      <c r="AZ13" s="78" t="s">
        <v>66</v>
      </c>
      <c r="BA13" s="78" t="str">
        <f>REPLACE(INDEX(GroupVertices[Group],MATCH(Vertices[[#This Row],[Vertex]],GroupVertices[Vertex],0)),1,1,"")</f>
        <v>3</v>
      </c>
      <c r="BB13" s="48" t="s">
        <v>1288</v>
      </c>
      <c r="BC13" s="48" t="s">
        <v>1288</v>
      </c>
      <c r="BD13" s="48" t="s">
        <v>377</v>
      </c>
      <c r="BE13" s="48" t="s">
        <v>377</v>
      </c>
      <c r="BF13" s="48" t="s">
        <v>386</v>
      </c>
      <c r="BG13" s="48" t="s">
        <v>386</v>
      </c>
      <c r="BH13" s="121" t="s">
        <v>1307</v>
      </c>
      <c r="BI13" s="121" t="s">
        <v>1324</v>
      </c>
      <c r="BJ13" s="121" t="s">
        <v>1238</v>
      </c>
      <c r="BK13" s="121" t="s">
        <v>1347</v>
      </c>
      <c r="BL13" s="121">
        <v>1</v>
      </c>
      <c r="BM13" s="124">
        <v>0.5181347150259067</v>
      </c>
      <c r="BN13" s="121">
        <v>0</v>
      </c>
      <c r="BO13" s="124">
        <v>0</v>
      </c>
      <c r="BP13" s="121">
        <v>0</v>
      </c>
      <c r="BQ13" s="124">
        <v>0</v>
      </c>
      <c r="BR13" s="121">
        <v>192</v>
      </c>
      <c r="BS13" s="124">
        <v>99.48186528497409</v>
      </c>
      <c r="BT13" s="121">
        <v>193</v>
      </c>
      <c r="BU13" s="2"/>
      <c r="BV13" s="3"/>
      <c r="BW13" s="3"/>
      <c r="BX13" s="3"/>
      <c r="BY13" s="3"/>
    </row>
    <row r="14" spans="1:77" ht="41.45" customHeight="1">
      <c r="A14" s="64" t="s">
        <v>217</v>
      </c>
      <c r="C14" s="65"/>
      <c r="D14" s="65" t="s">
        <v>64</v>
      </c>
      <c r="E14" s="66">
        <v>162</v>
      </c>
      <c r="F14" s="68">
        <v>100</v>
      </c>
      <c r="G14" s="100" t="s">
        <v>429</v>
      </c>
      <c r="H14" s="65"/>
      <c r="I14" s="69" t="s">
        <v>217</v>
      </c>
      <c r="J14" s="70"/>
      <c r="K14" s="70"/>
      <c r="L14" s="69" t="s">
        <v>989</v>
      </c>
      <c r="M14" s="73">
        <v>1</v>
      </c>
      <c r="N14" s="74">
        <v>9131.6396484375</v>
      </c>
      <c r="O14" s="74">
        <v>1852.755859375</v>
      </c>
      <c r="P14" s="75"/>
      <c r="Q14" s="76"/>
      <c r="R14" s="76"/>
      <c r="S14" s="86"/>
      <c r="T14" s="48">
        <v>2</v>
      </c>
      <c r="U14" s="48">
        <v>1</v>
      </c>
      <c r="V14" s="49">
        <v>0</v>
      </c>
      <c r="W14" s="49">
        <v>1</v>
      </c>
      <c r="X14" s="49">
        <v>0</v>
      </c>
      <c r="Y14" s="49">
        <v>1.298233</v>
      </c>
      <c r="Z14" s="49">
        <v>0</v>
      </c>
      <c r="AA14" s="49">
        <v>0</v>
      </c>
      <c r="AB14" s="71">
        <v>14</v>
      </c>
      <c r="AC14" s="71"/>
      <c r="AD14" s="72"/>
      <c r="AE14" s="78" t="s">
        <v>674</v>
      </c>
      <c r="AF14" s="78">
        <v>119</v>
      </c>
      <c r="AG14" s="78">
        <v>35</v>
      </c>
      <c r="AH14" s="78">
        <v>184</v>
      </c>
      <c r="AI14" s="78">
        <v>7</v>
      </c>
      <c r="AJ14" s="78"/>
      <c r="AK14" s="78" t="s">
        <v>724</v>
      </c>
      <c r="AL14" s="78"/>
      <c r="AM14" s="83" t="s">
        <v>802</v>
      </c>
      <c r="AN14" s="78"/>
      <c r="AO14" s="80">
        <v>41638.43115740741</v>
      </c>
      <c r="AP14" s="83" t="s">
        <v>844</v>
      </c>
      <c r="AQ14" s="78" t="b">
        <v>1</v>
      </c>
      <c r="AR14" s="78" t="b">
        <v>0</v>
      </c>
      <c r="AS14" s="78" t="b">
        <v>1</v>
      </c>
      <c r="AT14" s="78" t="s">
        <v>614</v>
      </c>
      <c r="AU14" s="78">
        <v>1</v>
      </c>
      <c r="AV14" s="83" t="s">
        <v>881</v>
      </c>
      <c r="AW14" s="78" t="b">
        <v>0</v>
      </c>
      <c r="AX14" s="78" t="s">
        <v>925</v>
      </c>
      <c r="AY14" s="83" t="s">
        <v>937</v>
      </c>
      <c r="AZ14" s="78" t="s">
        <v>66</v>
      </c>
      <c r="BA14" s="78" t="str">
        <f>REPLACE(INDEX(GroupVertices[Group],MATCH(Vertices[[#This Row],[Vertex]],GroupVertices[Vertex],0)),1,1,"")</f>
        <v>7</v>
      </c>
      <c r="BB14" s="48" t="s">
        <v>346</v>
      </c>
      <c r="BC14" s="48" t="s">
        <v>346</v>
      </c>
      <c r="BD14" s="48" t="s">
        <v>377</v>
      </c>
      <c r="BE14" s="48" t="s">
        <v>377</v>
      </c>
      <c r="BF14" s="48"/>
      <c r="BG14" s="48"/>
      <c r="BH14" s="121" t="s">
        <v>1308</v>
      </c>
      <c r="BI14" s="121" t="s">
        <v>1308</v>
      </c>
      <c r="BJ14" s="121" t="s">
        <v>1332</v>
      </c>
      <c r="BK14" s="121" t="s">
        <v>1332</v>
      </c>
      <c r="BL14" s="121">
        <v>0</v>
      </c>
      <c r="BM14" s="124">
        <v>0</v>
      </c>
      <c r="BN14" s="121">
        <v>0</v>
      </c>
      <c r="BO14" s="124">
        <v>0</v>
      </c>
      <c r="BP14" s="121">
        <v>0</v>
      </c>
      <c r="BQ14" s="124">
        <v>0</v>
      </c>
      <c r="BR14" s="121">
        <v>25</v>
      </c>
      <c r="BS14" s="124">
        <v>100</v>
      </c>
      <c r="BT14" s="121">
        <v>25</v>
      </c>
      <c r="BU14" s="2"/>
      <c r="BV14" s="3"/>
      <c r="BW14" s="3"/>
      <c r="BX14" s="3"/>
      <c r="BY14" s="3"/>
    </row>
    <row r="15" spans="1:77" ht="41.45" customHeight="1">
      <c r="A15" s="64" t="s">
        <v>218</v>
      </c>
      <c r="C15" s="65"/>
      <c r="D15" s="65" t="s">
        <v>64</v>
      </c>
      <c r="E15" s="66">
        <v>163.14720566918987</v>
      </c>
      <c r="F15" s="68">
        <v>99.98334965719883</v>
      </c>
      <c r="G15" s="100" t="s">
        <v>430</v>
      </c>
      <c r="H15" s="65"/>
      <c r="I15" s="69" t="s">
        <v>218</v>
      </c>
      <c r="J15" s="70"/>
      <c r="K15" s="70"/>
      <c r="L15" s="69" t="s">
        <v>990</v>
      </c>
      <c r="M15" s="73">
        <v>6.549004244205028</v>
      </c>
      <c r="N15" s="74">
        <v>9131.6396484375</v>
      </c>
      <c r="O15" s="74">
        <v>852.8558959960938</v>
      </c>
      <c r="P15" s="75"/>
      <c r="Q15" s="76"/>
      <c r="R15" s="76"/>
      <c r="S15" s="86"/>
      <c r="T15" s="48">
        <v>0</v>
      </c>
      <c r="U15" s="48">
        <v>1</v>
      </c>
      <c r="V15" s="49">
        <v>0</v>
      </c>
      <c r="W15" s="49">
        <v>1</v>
      </c>
      <c r="X15" s="49">
        <v>0</v>
      </c>
      <c r="Y15" s="49">
        <v>0.701748</v>
      </c>
      <c r="Z15" s="49">
        <v>0</v>
      </c>
      <c r="AA15" s="49">
        <v>0</v>
      </c>
      <c r="AB15" s="71">
        <v>15</v>
      </c>
      <c r="AC15" s="71"/>
      <c r="AD15" s="72"/>
      <c r="AE15" s="78" t="s">
        <v>675</v>
      </c>
      <c r="AF15" s="78">
        <v>88</v>
      </c>
      <c r="AG15" s="78">
        <v>52</v>
      </c>
      <c r="AH15" s="78">
        <v>94</v>
      </c>
      <c r="AI15" s="78">
        <v>10</v>
      </c>
      <c r="AJ15" s="78"/>
      <c r="AK15" s="78" t="s">
        <v>725</v>
      </c>
      <c r="AL15" s="78"/>
      <c r="AM15" s="78"/>
      <c r="AN15" s="78"/>
      <c r="AO15" s="80">
        <v>40718.920069444444</v>
      </c>
      <c r="AP15" s="78"/>
      <c r="AQ15" s="78" t="b">
        <v>1</v>
      </c>
      <c r="AR15" s="78" t="b">
        <v>0</v>
      </c>
      <c r="AS15" s="78" t="b">
        <v>0</v>
      </c>
      <c r="AT15" s="78" t="s">
        <v>616</v>
      </c>
      <c r="AU15" s="78">
        <v>0</v>
      </c>
      <c r="AV15" s="83" t="s">
        <v>881</v>
      </c>
      <c r="AW15" s="78" t="b">
        <v>0</v>
      </c>
      <c r="AX15" s="78" t="s">
        <v>925</v>
      </c>
      <c r="AY15" s="83" t="s">
        <v>938</v>
      </c>
      <c r="AZ15" s="78" t="s">
        <v>66</v>
      </c>
      <c r="BA15" s="78" t="str">
        <f>REPLACE(INDEX(GroupVertices[Group],MATCH(Vertices[[#This Row],[Vertex]],GroupVertices[Vertex],0)),1,1,"")</f>
        <v>7</v>
      </c>
      <c r="BB15" s="48"/>
      <c r="BC15" s="48"/>
      <c r="BD15" s="48"/>
      <c r="BE15" s="48"/>
      <c r="BF15" s="48"/>
      <c r="BG15" s="48"/>
      <c r="BH15" s="121" t="s">
        <v>1309</v>
      </c>
      <c r="BI15" s="121" t="s">
        <v>1309</v>
      </c>
      <c r="BJ15" s="121" t="s">
        <v>1333</v>
      </c>
      <c r="BK15" s="121" t="s">
        <v>1333</v>
      </c>
      <c r="BL15" s="121">
        <v>0</v>
      </c>
      <c r="BM15" s="124">
        <v>0</v>
      </c>
      <c r="BN15" s="121">
        <v>0</v>
      </c>
      <c r="BO15" s="124">
        <v>0</v>
      </c>
      <c r="BP15" s="121">
        <v>0</v>
      </c>
      <c r="BQ15" s="124">
        <v>0</v>
      </c>
      <c r="BR15" s="121">
        <v>23</v>
      </c>
      <c r="BS15" s="124">
        <v>100</v>
      </c>
      <c r="BT15" s="121">
        <v>23</v>
      </c>
      <c r="BU15" s="2"/>
      <c r="BV15" s="3"/>
      <c r="BW15" s="3"/>
      <c r="BX15" s="3"/>
      <c r="BY15" s="3"/>
    </row>
    <row r="16" spans="1:77" ht="41.45" customHeight="1">
      <c r="A16" s="64" t="s">
        <v>219</v>
      </c>
      <c r="C16" s="65"/>
      <c r="D16" s="65" t="s">
        <v>64</v>
      </c>
      <c r="E16" s="66">
        <v>246.08342728297634</v>
      </c>
      <c r="F16" s="68">
        <v>98.7796278158668</v>
      </c>
      <c r="G16" s="100" t="s">
        <v>431</v>
      </c>
      <c r="H16" s="65"/>
      <c r="I16" s="69" t="s">
        <v>219</v>
      </c>
      <c r="J16" s="70"/>
      <c r="K16" s="70"/>
      <c r="L16" s="69" t="s">
        <v>991</v>
      </c>
      <c r="M16" s="73">
        <v>407.70936989879203</v>
      </c>
      <c r="N16" s="74">
        <v>3397.970703125</v>
      </c>
      <c r="O16" s="74">
        <v>6917.5009765625</v>
      </c>
      <c r="P16" s="75"/>
      <c r="Q16" s="76"/>
      <c r="R16" s="76"/>
      <c r="S16" s="86"/>
      <c r="T16" s="48">
        <v>0</v>
      </c>
      <c r="U16" s="48">
        <v>2</v>
      </c>
      <c r="V16" s="49">
        <v>0</v>
      </c>
      <c r="W16" s="49">
        <v>0.009346</v>
      </c>
      <c r="X16" s="49">
        <v>0.023991</v>
      </c>
      <c r="Y16" s="49">
        <v>0.793119</v>
      </c>
      <c r="Z16" s="49">
        <v>0.5</v>
      </c>
      <c r="AA16" s="49">
        <v>0</v>
      </c>
      <c r="AB16" s="71">
        <v>16</v>
      </c>
      <c r="AC16" s="71"/>
      <c r="AD16" s="72"/>
      <c r="AE16" s="78" t="s">
        <v>676</v>
      </c>
      <c r="AF16" s="78">
        <v>2681</v>
      </c>
      <c r="AG16" s="78">
        <v>1281</v>
      </c>
      <c r="AH16" s="78">
        <v>21719</v>
      </c>
      <c r="AI16" s="78">
        <v>11195</v>
      </c>
      <c r="AJ16" s="78"/>
      <c r="AK16" s="78" t="s">
        <v>726</v>
      </c>
      <c r="AL16" s="78" t="s">
        <v>771</v>
      </c>
      <c r="AM16" s="78"/>
      <c r="AN16" s="78"/>
      <c r="AO16" s="80">
        <v>40380.51186342593</v>
      </c>
      <c r="AP16" s="83" t="s">
        <v>845</v>
      </c>
      <c r="AQ16" s="78" t="b">
        <v>0</v>
      </c>
      <c r="AR16" s="78" t="b">
        <v>0</v>
      </c>
      <c r="AS16" s="78" t="b">
        <v>1</v>
      </c>
      <c r="AT16" s="78" t="s">
        <v>616</v>
      </c>
      <c r="AU16" s="78">
        <v>33</v>
      </c>
      <c r="AV16" s="83" t="s">
        <v>880</v>
      </c>
      <c r="AW16" s="78" t="b">
        <v>0</v>
      </c>
      <c r="AX16" s="78" t="s">
        <v>925</v>
      </c>
      <c r="AY16" s="83" t="s">
        <v>939</v>
      </c>
      <c r="AZ16" s="78" t="s">
        <v>66</v>
      </c>
      <c r="BA16" s="78" t="str">
        <f>REPLACE(INDEX(GroupVertices[Group],MATCH(Vertices[[#This Row],[Vertex]],GroupVertices[Vertex],0)),1,1,"")</f>
        <v>2</v>
      </c>
      <c r="BB16" s="48"/>
      <c r="BC16" s="48"/>
      <c r="BD16" s="48"/>
      <c r="BE16" s="48"/>
      <c r="BF16" s="48"/>
      <c r="BG16" s="48"/>
      <c r="BH16" s="121" t="s">
        <v>1310</v>
      </c>
      <c r="BI16" s="121" t="s">
        <v>1310</v>
      </c>
      <c r="BJ16" s="121" t="s">
        <v>1334</v>
      </c>
      <c r="BK16" s="121" t="s">
        <v>1334</v>
      </c>
      <c r="BL16" s="121">
        <v>0</v>
      </c>
      <c r="BM16" s="124">
        <v>0</v>
      </c>
      <c r="BN16" s="121">
        <v>0</v>
      </c>
      <c r="BO16" s="124">
        <v>0</v>
      </c>
      <c r="BP16" s="121">
        <v>0</v>
      </c>
      <c r="BQ16" s="124">
        <v>0</v>
      </c>
      <c r="BR16" s="121">
        <v>3</v>
      </c>
      <c r="BS16" s="124">
        <v>100</v>
      </c>
      <c r="BT16" s="121">
        <v>3</v>
      </c>
      <c r="BU16" s="2"/>
      <c r="BV16" s="3"/>
      <c r="BW16" s="3"/>
      <c r="BX16" s="3"/>
      <c r="BY16" s="3"/>
    </row>
    <row r="17" spans="1:77" ht="41.45" customHeight="1">
      <c r="A17" s="64" t="s">
        <v>229</v>
      </c>
      <c r="C17" s="65"/>
      <c r="D17" s="65" t="s">
        <v>64</v>
      </c>
      <c r="E17" s="66">
        <v>200.46513126107263</v>
      </c>
      <c r="F17" s="68">
        <v>99.44172380019589</v>
      </c>
      <c r="G17" s="100" t="s">
        <v>440</v>
      </c>
      <c r="H17" s="65"/>
      <c r="I17" s="69" t="s">
        <v>229</v>
      </c>
      <c r="J17" s="70"/>
      <c r="K17" s="70"/>
      <c r="L17" s="69" t="s">
        <v>992</v>
      </c>
      <c r="M17" s="73">
        <v>187.05484818805093</v>
      </c>
      <c r="N17" s="74">
        <v>4905.28515625</v>
      </c>
      <c r="O17" s="74">
        <v>7269.8623046875</v>
      </c>
      <c r="P17" s="75"/>
      <c r="Q17" s="76"/>
      <c r="R17" s="76"/>
      <c r="S17" s="86"/>
      <c r="T17" s="48">
        <v>2</v>
      </c>
      <c r="U17" s="48">
        <v>8</v>
      </c>
      <c r="V17" s="49">
        <v>547</v>
      </c>
      <c r="W17" s="49">
        <v>0.01</v>
      </c>
      <c r="X17" s="49">
        <v>0.030487</v>
      </c>
      <c r="Y17" s="49">
        <v>3.642858</v>
      </c>
      <c r="Z17" s="49">
        <v>0.027777777777777776</v>
      </c>
      <c r="AA17" s="49">
        <v>0.1111111111111111</v>
      </c>
      <c r="AB17" s="71">
        <v>17</v>
      </c>
      <c r="AC17" s="71"/>
      <c r="AD17" s="72"/>
      <c r="AE17" s="78" t="s">
        <v>677</v>
      </c>
      <c r="AF17" s="78">
        <v>285</v>
      </c>
      <c r="AG17" s="78">
        <v>605</v>
      </c>
      <c r="AH17" s="78">
        <v>11442</v>
      </c>
      <c r="AI17" s="78">
        <v>1679</v>
      </c>
      <c r="AJ17" s="78"/>
      <c r="AK17" s="78" t="s">
        <v>727</v>
      </c>
      <c r="AL17" s="78" t="s">
        <v>772</v>
      </c>
      <c r="AM17" s="83" t="s">
        <v>803</v>
      </c>
      <c r="AN17" s="78"/>
      <c r="AO17" s="80">
        <v>40452.83472222222</v>
      </c>
      <c r="AP17" s="83" t="s">
        <v>846</v>
      </c>
      <c r="AQ17" s="78" t="b">
        <v>0</v>
      </c>
      <c r="AR17" s="78" t="b">
        <v>0</v>
      </c>
      <c r="AS17" s="78" t="b">
        <v>1</v>
      </c>
      <c r="AT17" s="78" t="s">
        <v>614</v>
      </c>
      <c r="AU17" s="78">
        <v>25</v>
      </c>
      <c r="AV17" s="83" t="s">
        <v>881</v>
      </c>
      <c r="AW17" s="78" t="b">
        <v>0</v>
      </c>
      <c r="AX17" s="78" t="s">
        <v>925</v>
      </c>
      <c r="AY17" s="83" t="s">
        <v>940</v>
      </c>
      <c r="AZ17" s="78" t="s">
        <v>66</v>
      </c>
      <c r="BA17" s="78" t="str">
        <f>REPLACE(INDEX(GroupVertices[Group],MATCH(Vertices[[#This Row],[Vertex]],GroupVertices[Vertex],0)),1,1,"")</f>
        <v>2</v>
      </c>
      <c r="BB17" s="48" t="s">
        <v>1289</v>
      </c>
      <c r="BC17" s="48" t="s">
        <v>1289</v>
      </c>
      <c r="BD17" s="48" t="s">
        <v>377</v>
      </c>
      <c r="BE17" s="48" t="s">
        <v>377</v>
      </c>
      <c r="BF17" s="48" t="s">
        <v>386</v>
      </c>
      <c r="BG17" s="48" t="s">
        <v>386</v>
      </c>
      <c r="BH17" s="121" t="s">
        <v>1307</v>
      </c>
      <c r="BI17" s="121" t="s">
        <v>1325</v>
      </c>
      <c r="BJ17" s="121" t="s">
        <v>1237</v>
      </c>
      <c r="BK17" s="121" t="s">
        <v>1348</v>
      </c>
      <c r="BL17" s="121">
        <v>0</v>
      </c>
      <c r="BM17" s="124">
        <v>0</v>
      </c>
      <c r="BN17" s="121">
        <v>0</v>
      </c>
      <c r="BO17" s="124">
        <v>0</v>
      </c>
      <c r="BP17" s="121">
        <v>0</v>
      </c>
      <c r="BQ17" s="124">
        <v>0</v>
      </c>
      <c r="BR17" s="121">
        <v>220</v>
      </c>
      <c r="BS17" s="124">
        <v>100</v>
      </c>
      <c r="BT17" s="121">
        <v>220</v>
      </c>
      <c r="BU17" s="2"/>
      <c r="BV17" s="3"/>
      <c r="BW17" s="3"/>
      <c r="BX17" s="3"/>
      <c r="BY17" s="3"/>
    </row>
    <row r="18" spans="1:77" ht="41.45" customHeight="1">
      <c r="A18" s="64" t="s">
        <v>238</v>
      </c>
      <c r="C18" s="65"/>
      <c r="D18" s="65" t="s">
        <v>64</v>
      </c>
      <c r="E18" s="66">
        <v>262.4817200837494</v>
      </c>
      <c r="F18" s="68">
        <v>98.54162585700294</v>
      </c>
      <c r="G18" s="100" t="s">
        <v>898</v>
      </c>
      <c r="H18" s="65"/>
      <c r="I18" s="69" t="s">
        <v>238</v>
      </c>
      <c r="J18" s="70"/>
      <c r="K18" s="70"/>
      <c r="L18" s="69" t="s">
        <v>993</v>
      </c>
      <c r="M18" s="73">
        <v>487.0274893894874</v>
      </c>
      <c r="N18" s="74">
        <v>1240.5845947265625</v>
      </c>
      <c r="O18" s="74">
        <v>2664.595947265625</v>
      </c>
      <c r="P18" s="75"/>
      <c r="Q18" s="76"/>
      <c r="R18" s="76"/>
      <c r="S18" s="86"/>
      <c r="T18" s="48">
        <v>1</v>
      </c>
      <c r="U18" s="48">
        <v>0</v>
      </c>
      <c r="V18" s="49">
        <v>0</v>
      </c>
      <c r="W18" s="49">
        <v>0.008772</v>
      </c>
      <c r="X18" s="49">
        <v>0.019522</v>
      </c>
      <c r="Y18" s="49">
        <v>0.449071</v>
      </c>
      <c r="Z18" s="49">
        <v>0</v>
      </c>
      <c r="AA18" s="49">
        <v>0</v>
      </c>
      <c r="AB18" s="71">
        <v>18</v>
      </c>
      <c r="AC18" s="71"/>
      <c r="AD18" s="72"/>
      <c r="AE18" s="78" t="s">
        <v>238</v>
      </c>
      <c r="AF18" s="78">
        <v>497</v>
      </c>
      <c r="AG18" s="78">
        <v>1524</v>
      </c>
      <c r="AH18" s="78">
        <v>5053</v>
      </c>
      <c r="AI18" s="78">
        <v>8</v>
      </c>
      <c r="AJ18" s="78"/>
      <c r="AK18" s="78" t="s">
        <v>728</v>
      </c>
      <c r="AL18" s="78" t="s">
        <v>773</v>
      </c>
      <c r="AM18" s="83" t="s">
        <v>804</v>
      </c>
      <c r="AN18" s="78"/>
      <c r="AO18" s="80">
        <v>40222.3884837963</v>
      </c>
      <c r="AP18" s="83" t="s">
        <v>847</v>
      </c>
      <c r="AQ18" s="78" t="b">
        <v>0</v>
      </c>
      <c r="AR18" s="78" t="b">
        <v>0</v>
      </c>
      <c r="AS18" s="78" t="b">
        <v>1</v>
      </c>
      <c r="AT18" s="78" t="s">
        <v>614</v>
      </c>
      <c r="AU18" s="78">
        <v>27</v>
      </c>
      <c r="AV18" s="83" t="s">
        <v>881</v>
      </c>
      <c r="AW18" s="78" t="b">
        <v>0</v>
      </c>
      <c r="AX18" s="78" t="s">
        <v>925</v>
      </c>
      <c r="AY18" s="83" t="s">
        <v>941</v>
      </c>
      <c r="AZ18" s="78" t="s">
        <v>65</v>
      </c>
      <c r="BA18" s="78" t="str">
        <f>REPLACE(INDEX(GroupVertices[Group],MATCH(Vertices[[#This Row],[Vertex]],GroupVertices[Vertex],0)),1,1,"")</f>
        <v>1</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239</v>
      </c>
      <c r="C19" s="65"/>
      <c r="D19" s="65" t="s">
        <v>64</v>
      </c>
      <c r="E19" s="66">
        <v>162.06748268642292</v>
      </c>
      <c r="F19" s="68">
        <v>99.99902056807052</v>
      </c>
      <c r="G19" s="100" t="s">
        <v>899</v>
      </c>
      <c r="H19" s="65"/>
      <c r="I19" s="69" t="s">
        <v>239</v>
      </c>
      <c r="J19" s="70"/>
      <c r="K19" s="70"/>
      <c r="L19" s="69" t="s">
        <v>994</v>
      </c>
      <c r="M19" s="73">
        <v>1.3264120143650016</v>
      </c>
      <c r="N19" s="74">
        <v>2906.399658203125</v>
      </c>
      <c r="O19" s="74">
        <v>7968.36669921875</v>
      </c>
      <c r="P19" s="75"/>
      <c r="Q19" s="76"/>
      <c r="R19" s="76"/>
      <c r="S19" s="86"/>
      <c r="T19" s="48">
        <v>1</v>
      </c>
      <c r="U19" s="48">
        <v>0</v>
      </c>
      <c r="V19" s="49">
        <v>0</v>
      </c>
      <c r="W19" s="49">
        <v>0.008772</v>
      </c>
      <c r="X19" s="49">
        <v>0.019522</v>
      </c>
      <c r="Y19" s="49">
        <v>0.449071</v>
      </c>
      <c r="Z19" s="49">
        <v>0</v>
      </c>
      <c r="AA19" s="49">
        <v>0</v>
      </c>
      <c r="AB19" s="71">
        <v>19</v>
      </c>
      <c r="AC19" s="71"/>
      <c r="AD19" s="72"/>
      <c r="AE19" s="78" t="s">
        <v>678</v>
      </c>
      <c r="AF19" s="78">
        <v>255</v>
      </c>
      <c r="AG19" s="78">
        <v>36</v>
      </c>
      <c r="AH19" s="78">
        <v>5</v>
      </c>
      <c r="AI19" s="78">
        <v>353</v>
      </c>
      <c r="AJ19" s="78"/>
      <c r="AK19" s="78"/>
      <c r="AL19" s="78"/>
      <c r="AM19" s="78"/>
      <c r="AN19" s="78"/>
      <c r="AO19" s="80">
        <v>40420.46771990741</v>
      </c>
      <c r="AP19" s="83" t="s">
        <v>848</v>
      </c>
      <c r="AQ19" s="78" t="b">
        <v>1</v>
      </c>
      <c r="AR19" s="78" t="b">
        <v>0</v>
      </c>
      <c r="AS19" s="78" t="b">
        <v>0</v>
      </c>
      <c r="AT19" s="78" t="s">
        <v>876</v>
      </c>
      <c r="AU19" s="78">
        <v>0</v>
      </c>
      <c r="AV19" s="83" t="s">
        <v>881</v>
      </c>
      <c r="AW19" s="78" t="b">
        <v>0</v>
      </c>
      <c r="AX19" s="78" t="s">
        <v>925</v>
      </c>
      <c r="AY19" s="83" t="s">
        <v>942</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221</v>
      </c>
      <c r="C20" s="65"/>
      <c r="D20" s="65" t="s">
        <v>64</v>
      </c>
      <c r="E20" s="66">
        <v>174.5517796746658</v>
      </c>
      <c r="F20" s="68">
        <v>99.81782566111656</v>
      </c>
      <c r="G20" s="100" t="s">
        <v>900</v>
      </c>
      <c r="H20" s="65"/>
      <c r="I20" s="69" t="s">
        <v>221</v>
      </c>
      <c r="J20" s="70"/>
      <c r="K20" s="70"/>
      <c r="L20" s="69" t="s">
        <v>995</v>
      </c>
      <c r="M20" s="73">
        <v>61.71263467189031</v>
      </c>
      <c r="N20" s="74">
        <v>8566.19921875</v>
      </c>
      <c r="O20" s="74">
        <v>6246.43408203125</v>
      </c>
      <c r="P20" s="75"/>
      <c r="Q20" s="76"/>
      <c r="R20" s="76"/>
      <c r="S20" s="86"/>
      <c r="T20" s="48">
        <v>2</v>
      </c>
      <c r="U20" s="48">
        <v>1</v>
      </c>
      <c r="V20" s="49">
        <v>0</v>
      </c>
      <c r="W20" s="49">
        <v>0.009259</v>
      </c>
      <c r="X20" s="49">
        <v>0.025173</v>
      </c>
      <c r="Y20" s="49">
        <v>0.770915</v>
      </c>
      <c r="Z20" s="49">
        <v>1</v>
      </c>
      <c r="AA20" s="49">
        <v>0.5</v>
      </c>
      <c r="AB20" s="71">
        <v>20</v>
      </c>
      <c r="AC20" s="71"/>
      <c r="AD20" s="72"/>
      <c r="AE20" s="78" t="s">
        <v>679</v>
      </c>
      <c r="AF20" s="78">
        <v>71</v>
      </c>
      <c r="AG20" s="78">
        <v>221</v>
      </c>
      <c r="AH20" s="78">
        <v>2056</v>
      </c>
      <c r="AI20" s="78">
        <v>14</v>
      </c>
      <c r="AJ20" s="78"/>
      <c r="AK20" s="78" t="s">
        <v>729</v>
      </c>
      <c r="AL20" s="78" t="s">
        <v>774</v>
      </c>
      <c r="AM20" s="83" t="s">
        <v>805</v>
      </c>
      <c r="AN20" s="78"/>
      <c r="AO20" s="80">
        <v>40734.3815625</v>
      </c>
      <c r="AP20" s="78"/>
      <c r="AQ20" s="78" t="b">
        <v>1</v>
      </c>
      <c r="AR20" s="78" t="b">
        <v>0</v>
      </c>
      <c r="AS20" s="78" t="b">
        <v>1</v>
      </c>
      <c r="AT20" s="78" t="s">
        <v>616</v>
      </c>
      <c r="AU20" s="78">
        <v>7</v>
      </c>
      <c r="AV20" s="83" t="s">
        <v>881</v>
      </c>
      <c r="AW20" s="78" t="b">
        <v>0</v>
      </c>
      <c r="AX20" s="78" t="s">
        <v>925</v>
      </c>
      <c r="AY20" s="83" t="s">
        <v>943</v>
      </c>
      <c r="AZ20" s="78" t="s">
        <v>66</v>
      </c>
      <c r="BA20" s="78" t="str">
        <f>REPLACE(INDEX(GroupVertices[Group],MATCH(Vertices[[#This Row],[Vertex]],GroupVertices[Vertex],0)),1,1,"")</f>
        <v>4</v>
      </c>
      <c r="BB20" s="48"/>
      <c r="BC20" s="48"/>
      <c r="BD20" s="48"/>
      <c r="BE20" s="48"/>
      <c r="BF20" s="48" t="s">
        <v>384</v>
      </c>
      <c r="BG20" s="48" t="s">
        <v>384</v>
      </c>
      <c r="BH20" s="121" t="s">
        <v>1311</v>
      </c>
      <c r="BI20" s="121" t="s">
        <v>1311</v>
      </c>
      <c r="BJ20" s="121" t="s">
        <v>1335</v>
      </c>
      <c r="BK20" s="121" t="s">
        <v>1335</v>
      </c>
      <c r="BL20" s="121">
        <v>0</v>
      </c>
      <c r="BM20" s="124">
        <v>0</v>
      </c>
      <c r="BN20" s="121">
        <v>0</v>
      </c>
      <c r="BO20" s="124">
        <v>0</v>
      </c>
      <c r="BP20" s="121">
        <v>0</v>
      </c>
      <c r="BQ20" s="124">
        <v>0</v>
      </c>
      <c r="BR20" s="121">
        <v>17</v>
      </c>
      <c r="BS20" s="124">
        <v>100</v>
      </c>
      <c r="BT20" s="121">
        <v>17</v>
      </c>
      <c r="BU20" s="2"/>
      <c r="BV20" s="3"/>
      <c r="BW20" s="3"/>
      <c r="BX20" s="3"/>
      <c r="BY20" s="3"/>
    </row>
    <row r="21" spans="1:77" ht="41.45" customHeight="1">
      <c r="A21" s="64" t="s">
        <v>240</v>
      </c>
      <c r="C21" s="65"/>
      <c r="D21" s="65" t="s">
        <v>64</v>
      </c>
      <c r="E21" s="66">
        <v>488.2787888548881</v>
      </c>
      <c r="F21" s="68">
        <v>95.26444662095984</v>
      </c>
      <c r="G21" s="100" t="s">
        <v>901</v>
      </c>
      <c r="H21" s="65"/>
      <c r="I21" s="69" t="s">
        <v>240</v>
      </c>
      <c r="J21" s="70"/>
      <c r="K21" s="70"/>
      <c r="L21" s="69" t="s">
        <v>996</v>
      </c>
      <c r="M21" s="73">
        <v>1579.202089454783</v>
      </c>
      <c r="N21" s="74">
        <v>3203.05859375</v>
      </c>
      <c r="O21" s="74">
        <v>5782.193359375</v>
      </c>
      <c r="P21" s="75"/>
      <c r="Q21" s="76"/>
      <c r="R21" s="76"/>
      <c r="S21" s="86"/>
      <c r="T21" s="48">
        <v>1</v>
      </c>
      <c r="U21" s="48">
        <v>0</v>
      </c>
      <c r="V21" s="49">
        <v>0</v>
      </c>
      <c r="W21" s="49">
        <v>0.008772</v>
      </c>
      <c r="X21" s="49">
        <v>0.019522</v>
      </c>
      <c r="Y21" s="49">
        <v>0.449071</v>
      </c>
      <c r="Z21" s="49">
        <v>0</v>
      </c>
      <c r="AA21" s="49">
        <v>0</v>
      </c>
      <c r="AB21" s="71">
        <v>21</v>
      </c>
      <c r="AC21" s="71"/>
      <c r="AD21" s="72"/>
      <c r="AE21" s="78" t="s">
        <v>680</v>
      </c>
      <c r="AF21" s="78">
        <v>907</v>
      </c>
      <c r="AG21" s="78">
        <v>4870</v>
      </c>
      <c r="AH21" s="78">
        <v>3054</v>
      </c>
      <c r="AI21" s="78">
        <v>2468</v>
      </c>
      <c r="AJ21" s="78"/>
      <c r="AK21" s="78" t="s">
        <v>730</v>
      </c>
      <c r="AL21" s="78" t="s">
        <v>775</v>
      </c>
      <c r="AM21" s="83" t="s">
        <v>806</v>
      </c>
      <c r="AN21" s="78"/>
      <c r="AO21" s="80">
        <v>41554.41614583333</v>
      </c>
      <c r="AP21" s="83" t="s">
        <v>849</v>
      </c>
      <c r="AQ21" s="78" t="b">
        <v>1</v>
      </c>
      <c r="AR21" s="78" t="b">
        <v>0</v>
      </c>
      <c r="AS21" s="78" t="b">
        <v>1</v>
      </c>
      <c r="AT21" s="78" t="s">
        <v>616</v>
      </c>
      <c r="AU21" s="78">
        <v>67</v>
      </c>
      <c r="AV21" s="83" t="s">
        <v>881</v>
      </c>
      <c r="AW21" s="78" t="b">
        <v>0</v>
      </c>
      <c r="AX21" s="78" t="s">
        <v>925</v>
      </c>
      <c r="AY21" s="83" t="s">
        <v>944</v>
      </c>
      <c r="AZ21" s="78" t="s">
        <v>65</v>
      </c>
      <c r="BA21" s="78" t="str">
        <f>REPLACE(INDEX(GroupVertices[Group],MATCH(Vertices[[#This Row],[Vertex]],GroupVertices[Vertex],0)),1,1,"")</f>
        <v>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241</v>
      </c>
      <c r="C22" s="65"/>
      <c r="D22" s="65" t="s">
        <v>64</v>
      </c>
      <c r="E22" s="66">
        <v>245.20615235947818</v>
      </c>
      <c r="F22" s="68">
        <v>98.79236043095005</v>
      </c>
      <c r="G22" s="100" t="s">
        <v>902</v>
      </c>
      <c r="H22" s="65"/>
      <c r="I22" s="69" t="s">
        <v>241</v>
      </c>
      <c r="J22" s="70"/>
      <c r="K22" s="70"/>
      <c r="L22" s="69" t="s">
        <v>997</v>
      </c>
      <c r="M22" s="73">
        <v>403.466013712047</v>
      </c>
      <c r="N22" s="74">
        <v>947.0286865234375</v>
      </c>
      <c r="O22" s="74">
        <v>6573.474609375</v>
      </c>
      <c r="P22" s="75"/>
      <c r="Q22" s="76"/>
      <c r="R22" s="76"/>
      <c r="S22" s="86"/>
      <c r="T22" s="48">
        <v>1</v>
      </c>
      <c r="U22" s="48">
        <v>0</v>
      </c>
      <c r="V22" s="49">
        <v>0</v>
      </c>
      <c r="W22" s="49">
        <v>0.008772</v>
      </c>
      <c r="X22" s="49">
        <v>0.019522</v>
      </c>
      <c r="Y22" s="49">
        <v>0.449071</v>
      </c>
      <c r="Z22" s="49">
        <v>0</v>
      </c>
      <c r="AA22" s="49">
        <v>0</v>
      </c>
      <c r="AB22" s="71">
        <v>22</v>
      </c>
      <c r="AC22" s="71"/>
      <c r="AD22" s="72"/>
      <c r="AE22" s="78" t="s">
        <v>681</v>
      </c>
      <c r="AF22" s="78">
        <v>538</v>
      </c>
      <c r="AG22" s="78">
        <v>1268</v>
      </c>
      <c r="AH22" s="78">
        <v>2579</v>
      </c>
      <c r="AI22" s="78">
        <v>788</v>
      </c>
      <c r="AJ22" s="78"/>
      <c r="AK22" s="78" t="s">
        <v>731</v>
      </c>
      <c r="AL22" s="78" t="s">
        <v>776</v>
      </c>
      <c r="AM22" s="83" t="s">
        <v>807</v>
      </c>
      <c r="AN22" s="78"/>
      <c r="AO22" s="80">
        <v>40362.29313657407</v>
      </c>
      <c r="AP22" s="83" t="s">
        <v>850</v>
      </c>
      <c r="AQ22" s="78" t="b">
        <v>0</v>
      </c>
      <c r="AR22" s="78" t="b">
        <v>0</v>
      </c>
      <c r="AS22" s="78" t="b">
        <v>0</v>
      </c>
      <c r="AT22" s="78" t="s">
        <v>877</v>
      </c>
      <c r="AU22" s="78">
        <v>155</v>
      </c>
      <c r="AV22" s="83" t="s">
        <v>887</v>
      </c>
      <c r="AW22" s="78" t="b">
        <v>0</v>
      </c>
      <c r="AX22" s="78" t="s">
        <v>925</v>
      </c>
      <c r="AY22" s="83" t="s">
        <v>945</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242</v>
      </c>
      <c r="C23" s="65"/>
      <c r="D23" s="65" t="s">
        <v>64</v>
      </c>
      <c r="E23" s="66">
        <v>288.19262361088744</v>
      </c>
      <c r="F23" s="68">
        <v>98.16846229187071</v>
      </c>
      <c r="G23" s="100" t="s">
        <v>903</v>
      </c>
      <c r="H23" s="65"/>
      <c r="I23" s="69" t="s">
        <v>242</v>
      </c>
      <c r="J23" s="70"/>
      <c r="K23" s="70"/>
      <c r="L23" s="69" t="s">
        <v>998</v>
      </c>
      <c r="M23" s="73">
        <v>611.390466862553</v>
      </c>
      <c r="N23" s="74">
        <v>3144.936767578125</v>
      </c>
      <c r="O23" s="74">
        <v>3048.77685546875</v>
      </c>
      <c r="P23" s="75"/>
      <c r="Q23" s="76"/>
      <c r="R23" s="76"/>
      <c r="S23" s="86"/>
      <c r="T23" s="48">
        <v>1</v>
      </c>
      <c r="U23" s="48">
        <v>0</v>
      </c>
      <c r="V23" s="49">
        <v>0</v>
      </c>
      <c r="W23" s="49">
        <v>0.008772</v>
      </c>
      <c r="X23" s="49">
        <v>0.019522</v>
      </c>
      <c r="Y23" s="49">
        <v>0.449071</v>
      </c>
      <c r="Z23" s="49">
        <v>0</v>
      </c>
      <c r="AA23" s="49">
        <v>0</v>
      </c>
      <c r="AB23" s="71">
        <v>23</v>
      </c>
      <c r="AC23" s="71"/>
      <c r="AD23" s="72"/>
      <c r="AE23" s="78" t="s">
        <v>682</v>
      </c>
      <c r="AF23" s="78">
        <v>265</v>
      </c>
      <c r="AG23" s="78">
        <v>1905</v>
      </c>
      <c r="AH23" s="78">
        <v>1912</v>
      </c>
      <c r="AI23" s="78">
        <v>137</v>
      </c>
      <c r="AJ23" s="78"/>
      <c r="AK23" s="78" t="s">
        <v>732</v>
      </c>
      <c r="AL23" s="78" t="s">
        <v>777</v>
      </c>
      <c r="AM23" s="83" t="s">
        <v>808</v>
      </c>
      <c r="AN23" s="78"/>
      <c r="AO23" s="80">
        <v>40366.423680555556</v>
      </c>
      <c r="AP23" s="83" t="s">
        <v>851</v>
      </c>
      <c r="AQ23" s="78" t="b">
        <v>0</v>
      </c>
      <c r="AR23" s="78" t="b">
        <v>0</v>
      </c>
      <c r="AS23" s="78" t="b">
        <v>1</v>
      </c>
      <c r="AT23" s="78" t="s">
        <v>616</v>
      </c>
      <c r="AU23" s="78">
        <v>26</v>
      </c>
      <c r="AV23" s="83" t="s">
        <v>881</v>
      </c>
      <c r="AW23" s="78" t="b">
        <v>0</v>
      </c>
      <c r="AX23" s="78" t="s">
        <v>925</v>
      </c>
      <c r="AY23" s="83" t="s">
        <v>946</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243</v>
      </c>
      <c r="C24" s="65"/>
      <c r="D24" s="65" t="s">
        <v>64</v>
      </c>
      <c r="E24" s="66">
        <v>1000</v>
      </c>
      <c r="F24" s="68">
        <v>82.47208619000979</v>
      </c>
      <c r="G24" s="100" t="s">
        <v>904</v>
      </c>
      <c r="H24" s="65"/>
      <c r="I24" s="69" t="s">
        <v>243</v>
      </c>
      <c r="J24" s="70"/>
      <c r="K24" s="70"/>
      <c r="L24" s="69" t="s">
        <v>999</v>
      </c>
      <c r="M24" s="73">
        <v>5842.4694090760695</v>
      </c>
      <c r="N24" s="74">
        <v>657.5936279296875</v>
      </c>
      <c r="O24" s="74">
        <v>8606.337890625</v>
      </c>
      <c r="P24" s="75"/>
      <c r="Q24" s="76"/>
      <c r="R24" s="76"/>
      <c r="S24" s="86"/>
      <c r="T24" s="48">
        <v>1</v>
      </c>
      <c r="U24" s="48">
        <v>0</v>
      </c>
      <c r="V24" s="49">
        <v>0</v>
      </c>
      <c r="W24" s="49">
        <v>0.008772</v>
      </c>
      <c r="X24" s="49">
        <v>0.019522</v>
      </c>
      <c r="Y24" s="49">
        <v>0.449071</v>
      </c>
      <c r="Z24" s="49">
        <v>0</v>
      </c>
      <c r="AA24" s="49">
        <v>0</v>
      </c>
      <c r="AB24" s="71">
        <v>24</v>
      </c>
      <c r="AC24" s="71"/>
      <c r="AD24" s="72"/>
      <c r="AE24" s="78" t="s">
        <v>683</v>
      </c>
      <c r="AF24" s="78">
        <v>34</v>
      </c>
      <c r="AG24" s="78">
        <v>17931</v>
      </c>
      <c r="AH24" s="78">
        <v>1804</v>
      </c>
      <c r="AI24" s="78">
        <v>30</v>
      </c>
      <c r="AJ24" s="78">
        <v>3600</v>
      </c>
      <c r="AK24" s="78" t="s">
        <v>733</v>
      </c>
      <c r="AL24" s="78" t="s">
        <v>778</v>
      </c>
      <c r="AM24" s="83" t="s">
        <v>809</v>
      </c>
      <c r="AN24" s="78" t="s">
        <v>785</v>
      </c>
      <c r="AO24" s="80">
        <v>40214.639189814814</v>
      </c>
      <c r="AP24" s="78"/>
      <c r="AQ24" s="78" t="b">
        <v>0</v>
      </c>
      <c r="AR24" s="78" t="b">
        <v>0</v>
      </c>
      <c r="AS24" s="78" t="b">
        <v>1</v>
      </c>
      <c r="AT24" s="78" t="s">
        <v>616</v>
      </c>
      <c r="AU24" s="78">
        <v>187</v>
      </c>
      <c r="AV24" s="83" t="s">
        <v>888</v>
      </c>
      <c r="AW24" s="78" t="b">
        <v>0</v>
      </c>
      <c r="AX24" s="78" t="s">
        <v>925</v>
      </c>
      <c r="AY24" s="83" t="s">
        <v>947</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244</v>
      </c>
      <c r="C25" s="65"/>
      <c r="D25" s="65" t="s">
        <v>64</v>
      </c>
      <c r="E25" s="66">
        <v>168.81575132871637</v>
      </c>
      <c r="F25" s="68">
        <v>99.90107737512243</v>
      </c>
      <c r="G25" s="100" t="s">
        <v>905</v>
      </c>
      <c r="H25" s="65"/>
      <c r="I25" s="69" t="s">
        <v>244</v>
      </c>
      <c r="J25" s="70"/>
      <c r="K25" s="70"/>
      <c r="L25" s="69" t="s">
        <v>1000</v>
      </c>
      <c r="M25" s="73">
        <v>33.967613450865166</v>
      </c>
      <c r="N25" s="74">
        <v>1245.364501953125</v>
      </c>
      <c r="O25" s="74">
        <v>375.962646484375</v>
      </c>
      <c r="P25" s="75"/>
      <c r="Q25" s="76"/>
      <c r="R25" s="76"/>
      <c r="S25" s="86"/>
      <c r="T25" s="48">
        <v>1</v>
      </c>
      <c r="U25" s="48">
        <v>0</v>
      </c>
      <c r="V25" s="49">
        <v>0</v>
      </c>
      <c r="W25" s="49">
        <v>0.008772</v>
      </c>
      <c r="X25" s="49">
        <v>0.019522</v>
      </c>
      <c r="Y25" s="49">
        <v>0.449071</v>
      </c>
      <c r="Z25" s="49">
        <v>0</v>
      </c>
      <c r="AA25" s="49">
        <v>0</v>
      </c>
      <c r="AB25" s="71">
        <v>25</v>
      </c>
      <c r="AC25" s="71"/>
      <c r="AD25" s="72"/>
      <c r="AE25" s="78" t="s">
        <v>684</v>
      </c>
      <c r="AF25" s="78">
        <v>0</v>
      </c>
      <c r="AG25" s="78">
        <v>136</v>
      </c>
      <c r="AH25" s="78">
        <v>0</v>
      </c>
      <c r="AI25" s="78">
        <v>0</v>
      </c>
      <c r="AJ25" s="78"/>
      <c r="AK25" s="78" t="s">
        <v>734</v>
      </c>
      <c r="AL25" s="78" t="s">
        <v>779</v>
      </c>
      <c r="AM25" s="83" t="s">
        <v>810</v>
      </c>
      <c r="AN25" s="78"/>
      <c r="AO25" s="80">
        <v>41332.521828703706</v>
      </c>
      <c r="AP25" s="83" t="s">
        <v>852</v>
      </c>
      <c r="AQ25" s="78" t="b">
        <v>0</v>
      </c>
      <c r="AR25" s="78" t="b">
        <v>0</v>
      </c>
      <c r="AS25" s="78" t="b">
        <v>0</v>
      </c>
      <c r="AT25" s="78" t="s">
        <v>616</v>
      </c>
      <c r="AU25" s="78">
        <v>3</v>
      </c>
      <c r="AV25" s="83" t="s">
        <v>889</v>
      </c>
      <c r="AW25" s="78" t="b">
        <v>0</v>
      </c>
      <c r="AX25" s="78" t="s">
        <v>925</v>
      </c>
      <c r="AY25" s="83" t="s">
        <v>948</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245</v>
      </c>
      <c r="C26" s="65"/>
      <c r="D26" s="65" t="s">
        <v>64</v>
      </c>
      <c r="E26" s="66">
        <v>483.4875181188597</v>
      </c>
      <c r="F26" s="68">
        <v>95.33398628795298</v>
      </c>
      <c r="G26" s="100" t="s">
        <v>906</v>
      </c>
      <c r="H26" s="65"/>
      <c r="I26" s="69" t="s">
        <v>245</v>
      </c>
      <c r="J26" s="70"/>
      <c r="K26" s="70"/>
      <c r="L26" s="69" t="s">
        <v>1001</v>
      </c>
      <c r="M26" s="73">
        <v>1556.0268364348678</v>
      </c>
      <c r="N26" s="74">
        <v>2166.101806640625</v>
      </c>
      <c r="O26" s="74">
        <v>7517.4375</v>
      </c>
      <c r="P26" s="75"/>
      <c r="Q26" s="76"/>
      <c r="R26" s="76"/>
      <c r="S26" s="86"/>
      <c r="T26" s="48">
        <v>1</v>
      </c>
      <c r="U26" s="48">
        <v>0</v>
      </c>
      <c r="V26" s="49">
        <v>0</v>
      </c>
      <c r="W26" s="49">
        <v>0.008772</v>
      </c>
      <c r="X26" s="49">
        <v>0.019522</v>
      </c>
      <c r="Y26" s="49">
        <v>0.449071</v>
      </c>
      <c r="Z26" s="49">
        <v>0</v>
      </c>
      <c r="AA26" s="49">
        <v>0</v>
      </c>
      <c r="AB26" s="71">
        <v>26</v>
      </c>
      <c r="AC26" s="71"/>
      <c r="AD26" s="72"/>
      <c r="AE26" s="78" t="s">
        <v>685</v>
      </c>
      <c r="AF26" s="78">
        <v>162</v>
      </c>
      <c r="AG26" s="78">
        <v>4799</v>
      </c>
      <c r="AH26" s="78">
        <v>1232</v>
      </c>
      <c r="AI26" s="78">
        <v>97</v>
      </c>
      <c r="AJ26" s="78"/>
      <c r="AK26" s="78" t="s">
        <v>735</v>
      </c>
      <c r="AL26" s="78" t="s">
        <v>631</v>
      </c>
      <c r="AM26" s="83" t="s">
        <v>811</v>
      </c>
      <c r="AN26" s="78"/>
      <c r="AO26" s="80">
        <v>40086.391689814816</v>
      </c>
      <c r="AP26" s="83" t="s">
        <v>853</v>
      </c>
      <c r="AQ26" s="78" t="b">
        <v>1</v>
      </c>
      <c r="AR26" s="78" t="b">
        <v>0</v>
      </c>
      <c r="AS26" s="78" t="b">
        <v>0</v>
      </c>
      <c r="AT26" s="78" t="s">
        <v>616</v>
      </c>
      <c r="AU26" s="78">
        <v>48</v>
      </c>
      <c r="AV26" s="83" t="s">
        <v>881</v>
      </c>
      <c r="AW26" s="78" t="b">
        <v>0</v>
      </c>
      <c r="AX26" s="78" t="s">
        <v>925</v>
      </c>
      <c r="AY26" s="83" t="s">
        <v>949</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246</v>
      </c>
      <c r="C27" s="65"/>
      <c r="D27" s="65" t="s">
        <v>64</v>
      </c>
      <c r="E27" s="66">
        <v>164.49685939764856</v>
      </c>
      <c r="F27" s="68">
        <v>99.9637610186092</v>
      </c>
      <c r="G27" s="100" t="s">
        <v>907</v>
      </c>
      <c r="H27" s="65"/>
      <c r="I27" s="69" t="s">
        <v>246</v>
      </c>
      <c r="J27" s="70"/>
      <c r="K27" s="70"/>
      <c r="L27" s="69" t="s">
        <v>1002</v>
      </c>
      <c r="M27" s="73">
        <v>13.07724453150506</v>
      </c>
      <c r="N27" s="74">
        <v>207.64654541015625</v>
      </c>
      <c r="O27" s="74">
        <v>6193.65625</v>
      </c>
      <c r="P27" s="75"/>
      <c r="Q27" s="76"/>
      <c r="R27" s="76"/>
      <c r="S27" s="86"/>
      <c r="T27" s="48">
        <v>1</v>
      </c>
      <c r="U27" s="48">
        <v>0</v>
      </c>
      <c r="V27" s="49">
        <v>0</v>
      </c>
      <c r="W27" s="49">
        <v>0.008772</v>
      </c>
      <c r="X27" s="49">
        <v>0.019522</v>
      </c>
      <c r="Y27" s="49">
        <v>0.449071</v>
      </c>
      <c r="Z27" s="49">
        <v>0</v>
      </c>
      <c r="AA27" s="49">
        <v>0</v>
      </c>
      <c r="AB27" s="71">
        <v>27</v>
      </c>
      <c r="AC27" s="71"/>
      <c r="AD27" s="72"/>
      <c r="AE27" s="78" t="s">
        <v>686</v>
      </c>
      <c r="AF27" s="78">
        <v>2</v>
      </c>
      <c r="AG27" s="78">
        <v>72</v>
      </c>
      <c r="AH27" s="78">
        <v>2</v>
      </c>
      <c r="AI27" s="78">
        <v>0</v>
      </c>
      <c r="AJ27" s="78"/>
      <c r="AK27" s="78"/>
      <c r="AL27" s="78"/>
      <c r="AM27" s="78"/>
      <c r="AN27" s="78"/>
      <c r="AO27" s="80">
        <v>40527.650625</v>
      </c>
      <c r="AP27" s="78"/>
      <c r="AQ27" s="78" t="b">
        <v>1</v>
      </c>
      <c r="AR27" s="78" t="b">
        <v>1</v>
      </c>
      <c r="AS27" s="78" t="b">
        <v>0</v>
      </c>
      <c r="AT27" s="78" t="s">
        <v>616</v>
      </c>
      <c r="AU27" s="78">
        <v>2</v>
      </c>
      <c r="AV27" s="83" t="s">
        <v>881</v>
      </c>
      <c r="AW27" s="78" t="b">
        <v>0</v>
      </c>
      <c r="AX27" s="78" t="s">
        <v>925</v>
      </c>
      <c r="AY27" s="83" t="s">
        <v>950</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247</v>
      </c>
      <c r="C28" s="65"/>
      <c r="D28" s="65" t="s">
        <v>64</v>
      </c>
      <c r="E28" s="66">
        <v>1000</v>
      </c>
      <c r="F28" s="68">
        <v>70</v>
      </c>
      <c r="G28" s="100" t="s">
        <v>908</v>
      </c>
      <c r="H28" s="65"/>
      <c r="I28" s="69" t="s">
        <v>247</v>
      </c>
      <c r="J28" s="70"/>
      <c r="K28" s="70"/>
      <c r="L28" s="69" t="s">
        <v>1003</v>
      </c>
      <c r="M28" s="73">
        <v>9999</v>
      </c>
      <c r="N28" s="74">
        <v>2586.1435546875</v>
      </c>
      <c r="O28" s="74">
        <v>1262.9410400390625</v>
      </c>
      <c r="P28" s="75"/>
      <c r="Q28" s="76"/>
      <c r="R28" s="76"/>
      <c r="S28" s="86"/>
      <c r="T28" s="48">
        <v>1</v>
      </c>
      <c r="U28" s="48">
        <v>0</v>
      </c>
      <c r="V28" s="49">
        <v>0</v>
      </c>
      <c r="W28" s="49">
        <v>0.008772</v>
      </c>
      <c r="X28" s="49">
        <v>0.019522</v>
      </c>
      <c r="Y28" s="49">
        <v>0.449071</v>
      </c>
      <c r="Z28" s="49">
        <v>0</v>
      </c>
      <c r="AA28" s="49">
        <v>0</v>
      </c>
      <c r="AB28" s="71">
        <v>28</v>
      </c>
      <c r="AC28" s="71"/>
      <c r="AD28" s="72"/>
      <c r="AE28" s="78" t="s">
        <v>687</v>
      </c>
      <c r="AF28" s="78">
        <v>10871</v>
      </c>
      <c r="AG28" s="78">
        <v>30665</v>
      </c>
      <c r="AH28" s="78">
        <v>17921</v>
      </c>
      <c r="AI28" s="78">
        <v>16780</v>
      </c>
      <c r="AJ28" s="78"/>
      <c r="AK28" s="78" t="s">
        <v>736</v>
      </c>
      <c r="AL28" s="78" t="s">
        <v>780</v>
      </c>
      <c r="AM28" s="83" t="s">
        <v>812</v>
      </c>
      <c r="AN28" s="78"/>
      <c r="AO28" s="80">
        <v>40235.517916666664</v>
      </c>
      <c r="AP28" s="83" t="s">
        <v>854</v>
      </c>
      <c r="AQ28" s="78" t="b">
        <v>0</v>
      </c>
      <c r="AR28" s="78" t="b">
        <v>0</v>
      </c>
      <c r="AS28" s="78" t="b">
        <v>1</v>
      </c>
      <c r="AT28" s="78" t="s">
        <v>614</v>
      </c>
      <c r="AU28" s="78">
        <v>427</v>
      </c>
      <c r="AV28" s="83" t="s">
        <v>881</v>
      </c>
      <c r="AW28" s="78" t="b">
        <v>0</v>
      </c>
      <c r="AX28" s="78" t="s">
        <v>925</v>
      </c>
      <c r="AY28" s="83" t="s">
        <v>951</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248</v>
      </c>
      <c r="C29" s="65"/>
      <c r="D29" s="65" t="s">
        <v>64</v>
      </c>
      <c r="E29" s="66">
        <v>479.0336608149461</v>
      </c>
      <c r="F29" s="68">
        <v>95.39862879529872</v>
      </c>
      <c r="G29" s="100" t="s">
        <v>909</v>
      </c>
      <c r="H29" s="65"/>
      <c r="I29" s="69" t="s">
        <v>248</v>
      </c>
      <c r="J29" s="70"/>
      <c r="K29" s="70"/>
      <c r="L29" s="69" t="s">
        <v>1004</v>
      </c>
      <c r="M29" s="73">
        <v>1534.4836434867777</v>
      </c>
      <c r="N29" s="74">
        <v>2560.7333984375</v>
      </c>
      <c r="O29" s="74">
        <v>4135.3203125</v>
      </c>
      <c r="P29" s="75"/>
      <c r="Q29" s="76"/>
      <c r="R29" s="76"/>
      <c r="S29" s="86"/>
      <c r="T29" s="48">
        <v>1</v>
      </c>
      <c r="U29" s="48">
        <v>0</v>
      </c>
      <c r="V29" s="49">
        <v>0</v>
      </c>
      <c r="W29" s="49">
        <v>0.008772</v>
      </c>
      <c r="X29" s="49">
        <v>0.019522</v>
      </c>
      <c r="Y29" s="49">
        <v>0.449071</v>
      </c>
      <c r="Z29" s="49">
        <v>0</v>
      </c>
      <c r="AA29" s="49">
        <v>0</v>
      </c>
      <c r="AB29" s="71">
        <v>29</v>
      </c>
      <c r="AC29" s="71"/>
      <c r="AD29" s="72"/>
      <c r="AE29" s="78" t="s">
        <v>688</v>
      </c>
      <c r="AF29" s="78">
        <v>136</v>
      </c>
      <c r="AG29" s="78">
        <v>4733</v>
      </c>
      <c r="AH29" s="78">
        <v>1590</v>
      </c>
      <c r="AI29" s="78">
        <v>306</v>
      </c>
      <c r="AJ29" s="78"/>
      <c r="AK29" s="78" t="s">
        <v>737</v>
      </c>
      <c r="AL29" s="78" t="s">
        <v>781</v>
      </c>
      <c r="AM29" s="83" t="s">
        <v>813</v>
      </c>
      <c r="AN29" s="78"/>
      <c r="AO29" s="80">
        <v>40260.44521990741</v>
      </c>
      <c r="AP29" s="83" t="s">
        <v>855</v>
      </c>
      <c r="AQ29" s="78" t="b">
        <v>0</v>
      </c>
      <c r="AR29" s="78" t="b">
        <v>0</v>
      </c>
      <c r="AS29" s="78" t="b">
        <v>0</v>
      </c>
      <c r="AT29" s="78" t="s">
        <v>616</v>
      </c>
      <c r="AU29" s="78">
        <v>95</v>
      </c>
      <c r="AV29" s="83" t="s">
        <v>881</v>
      </c>
      <c r="AW29" s="78" t="b">
        <v>0</v>
      </c>
      <c r="AX29" s="78" t="s">
        <v>925</v>
      </c>
      <c r="AY29" s="83" t="s">
        <v>952</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249</v>
      </c>
      <c r="C30" s="65"/>
      <c r="D30" s="65" t="s">
        <v>64</v>
      </c>
      <c r="E30" s="66">
        <v>640.7896601707199</v>
      </c>
      <c r="F30" s="68">
        <v>93.050930460333</v>
      </c>
      <c r="G30" s="100" t="s">
        <v>910</v>
      </c>
      <c r="H30" s="65"/>
      <c r="I30" s="69" t="s">
        <v>249</v>
      </c>
      <c r="J30" s="70"/>
      <c r="K30" s="70"/>
      <c r="L30" s="69" t="s">
        <v>1005</v>
      </c>
      <c r="M30" s="73">
        <v>2316.8932419196867</v>
      </c>
      <c r="N30" s="74">
        <v>314.39349365234375</v>
      </c>
      <c r="O30" s="74">
        <v>3953.1748046875</v>
      </c>
      <c r="P30" s="75"/>
      <c r="Q30" s="76"/>
      <c r="R30" s="76"/>
      <c r="S30" s="86"/>
      <c r="T30" s="48">
        <v>1</v>
      </c>
      <c r="U30" s="48">
        <v>0</v>
      </c>
      <c r="V30" s="49">
        <v>0</v>
      </c>
      <c r="W30" s="49">
        <v>0.008772</v>
      </c>
      <c r="X30" s="49">
        <v>0.019522</v>
      </c>
      <c r="Y30" s="49">
        <v>0.449071</v>
      </c>
      <c r="Z30" s="49">
        <v>0</v>
      </c>
      <c r="AA30" s="49">
        <v>0</v>
      </c>
      <c r="AB30" s="71">
        <v>30</v>
      </c>
      <c r="AC30" s="71"/>
      <c r="AD30" s="72"/>
      <c r="AE30" s="78" t="s">
        <v>689</v>
      </c>
      <c r="AF30" s="78">
        <v>753</v>
      </c>
      <c r="AG30" s="78">
        <v>7130</v>
      </c>
      <c r="AH30" s="78">
        <v>2442</v>
      </c>
      <c r="AI30" s="78">
        <v>87</v>
      </c>
      <c r="AJ30" s="78"/>
      <c r="AK30" s="78" t="s">
        <v>738</v>
      </c>
      <c r="AL30" s="78" t="s">
        <v>765</v>
      </c>
      <c r="AM30" s="83" t="s">
        <v>814</v>
      </c>
      <c r="AN30" s="78"/>
      <c r="AO30" s="80">
        <v>40045.39710648148</v>
      </c>
      <c r="AP30" s="83" t="s">
        <v>856</v>
      </c>
      <c r="AQ30" s="78" t="b">
        <v>0</v>
      </c>
      <c r="AR30" s="78" t="b">
        <v>0</v>
      </c>
      <c r="AS30" s="78" t="b">
        <v>1</v>
      </c>
      <c r="AT30" s="78" t="s">
        <v>614</v>
      </c>
      <c r="AU30" s="78">
        <v>160</v>
      </c>
      <c r="AV30" s="83" t="s">
        <v>881</v>
      </c>
      <c r="AW30" s="78" t="b">
        <v>1</v>
      </c>
      <c r="AX30" s="78" t="s">
        <v>925</v>
      </c>
      <c r="AY30" s="83" t="s">
        <v>953</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250</v>
      </c>
      <c r="C31" s="65"/>
      <c r="D31" s="65" t="s">
        <v>64</v>
      </c>
      <c r="E31" s="66">
        <v>1000</v>
      </c>
      <c r="F31" s="68">
        <v>80.33790401567092</v>
      </c>
      <c r="G31" s="100" t="s">
        <v>911</v>
      </c>
      <c r="H31" s="65"/>
      <c r="I31" s="69" t="s">
        <v>250</v>
      </c>
      <c r="J31" s="70"/>
      <c r="K31" s="70"/>
      <c r="L31" s="69" t="s">
        <v>1006</v>
      </c>
      <c r="M31" s="73">
        <v>6553.721188377408</v>
      </c>
      <c r="N31" s="74">
        <v>511.7103271484375</v>
      </c>
      <c r="O31" s="74">
        <v>1861.7989501953125</v>
      </c>
      <c r="P31" s="75"/>
      <c r="Q31" s="76"/>
      <c r="R31" s="76"/>
      <c r="S31" s="86"/>
      <c r="T31" s="48">
        <v>1</v>
      </c>
      <c r="U31" s="48">
        <v>0</v>
      </c>
      <c r="V31" s="49">
        <v>0</v>
      </c>
      <c r="W31" s="49">
        <v>0.008772</v>
      </c>
      <c r="X31" s="49">
        <v>0.019522</v>
      </c>
      <c r="Y31" s="49">
        <v>0.449071</v>
      </c>
      <c r="Z31" s="49">
        <v>0</v>
      </c>
      <c r="AA31" s="49">
        <v>0</v>
      </c>
      <c r="AB31" s="71">
        <v>31</v>
      </c>
      <c r="AC31" s="71"/>
      <c r="AD31" s="72"/>
      <c r="AE31" s="78" t="s">
        <v>690</v>
      </c>
      <c r="AF31" s="78">
        <v>597</v>
      </c>
      <c r="AG31" s="78">
        <v>20110</v>
      </c>
      <c r="AH31" s="78">
        <v>4819</v>
      </c>
      <c r="AI31" s="78">
        <v>3249</v>
      </c>
      <c r="AJ31" s="78"/>
      <c r="AK31" s="78" t="s">
        <v>739</v>
      </c>
      <c r="AL31" s="78" t="s">
        <v>765</v>
      </c>
      <c r="AM31" s="83" t="s">
        <v>815</v>
      </c>
      <c r="AN31" s="78"/>
      <c r="AO31" s="80">
        <v>40224.430497685185</v>
      </c>
      <c r="AP31" s="83" t="s">
        <v>857</v>
      </c>
      <c r="AQ31" s="78" t="b">
        <v>0</v>
      </c>
      <c r="AR31" s="78" t="b">
        <v>0</v>
      </c>
      <c r="AS31" s="78" t="b">
        <v>1</v>
      </c>
      <c r="AT31" s="78" t="s">
        <v>614</v>
      </c>
      <c r="AU31" s="78">
        <v>239</v>
      </c>
      <c r="AV31" s="83" t="s">
        <v>881</v>
      </c>
      <c r="AW31" s="78" t="b">
        <v>0</v>
      </c>
      <c r="AX31" s="78" t="s">
        <v>925</v>
      </c>
      <c r="AY31" s="83" t="s">
        <v>954</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251</v>
      </c>
      <c r="C32" s="65"/>
      <c r="D32" s="65" t="s">
        <v>64</v>
      </c>
      <c r="E32" s="66">
        <v>1000</v>
      </c>
      <c r="F32" s="68">
        <v>87.83741429970617</v>
      </c>
      <c r="G32" s="100" t="s">
        <v>912</v>
      </c>
      <c r="H32" s="65"/>
      <c r="I32" s="69" t="s">
        <v>251</v>
      </c>
      <c r="J32" s="70"/>
      <c r="K32" s="70"/>
      <c r="L32" s="69" t="s">
        <v>1007</v>
      </c>
      <c r="M32" s="73">
        <v>4054.3843943845905</v>
      </c>
      <c r="N32" s="74">
        <v>1975.684326171875</v>
      </c>
      <c r="O32" s="74">
        <v>668.9918212890625</v>
      </c>
      <c r="P32" s="75"/>
      <c r="Q32" s="76"/>
      <c r="R32" s="76"/>
      <c r="S32" s="86"/>
      <c r="T32" s="48">
        <v>1</v>
      </c>
      <c r="U32" s="48">
        <v>0</v>
      </c>
      <c r="V32" s="49">
        <v>0</v>
      </c>
      <c r="W32" s="49">
        <v>0.008772</v>
      </c>
      <c r="X32" s="49">
        <v>0.019522</v>
      </c>
      <c r="Y32" s="49">
        <v>0.449071</v>
      </c>
      <c r="Z32" s="49">
        <v>0</v>
      </c>
      <c r="AA32" s="49">
        <v>0</v>
      </c>
      <c r="AB32" s="71">
        <v>32</v>
      </c>
      <c r="AC32" s="71"/>
      <c r="AD32" s="72"/>
      <c r="AE32" s="78" t="s">
        <v>691</v>
      </c>
      <c r="AF32" s="78">
        <v>589</v>
      </c>
      <c r="AG32" s="78">
        <v>12453</v>
      </c>
      <c r="AH32" s="78">
        <v>5992</v>
      </c>
      <c r="AI32" s="78">
        <v>703</v>
      </c>
      <c r="AJ32" s="78"/>
      <c r="AK32" s="78" t="s">
        <v>740</v>
      </c>
      <c r="AL32" s="78" t="s">
        <v>782</v>
      </c>
      <c r="AM32" s="83" t="s">
        <v>816</v>
      </c>
      <c r="AN32" s="78"/>
      <c r="AO32" s="80">
        <v>39942.84533564815</v>
      </c>
      <c r="AP32" s="83" t="s">
        <v>858</v>
      </c>
      <c r="AQ32" s="78" t="b">
        <v>0</v>
      </c>
      <c r="AR32" s="78" t="b">
        <v>0</v>
      </c>
      <c r="AS32" s="78" t="b">
        <v>1</v>
      </c>
      <c r="AT32" s="78" t="s">
        <v>614</v>
      </c>
      <c r="AU32" s="78">
        <v>301</v>
      </c>
      <c r="AV32" s="83" t="s">
        <v>881</v>
      </c>
      <c r="AW32" s="78" t="b">
        <v>1</v>
      </c>
      <c r="AX32" s="78" t="s">
        <v>925</v>
      </c>
      <c r="AY32" s="83" t="s">
        <v>955</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252</v>
      </c>
      <c r="C33" s="65"/>
      <c r="D33" s="65" t="s">
        <v>64</v>
      </c>
      <c r="E33" s="66">
        <v>163.28217104203574</v>
      </c>
      <c r="F33" s="68">
        <v>99.98139079333987</v>
      </c>
      <c r="G33" s="100" t="s">
        <v>913</v>
      </c>
      <c r="H33" s="65"/>
      <c r="I33" s="69" t="s">
        <v>252</v>
      </c>
      <c r="J33" s="70"/>
      <c r="K33" s="70"/>
      <c r="L33" s="69" t="s">
        <v>1008</v>
      </c>
      <c r="M33" s="73">
        <v>7.201828272935031</v>
      </c>
      <c r="N33" s="74">
        <v>1364.5048828125</v>
      </c>
      <c r="O33" s="74">
        <v>9490.2734375</v>
      </c>
      <c r="P33" s="75"/>
      <c r="Q33" s="76"/>
      <c r="R33" s="76"/>
      <c r="S33" s="86"/>
      <c r="T33" s="48">
        <v>1</v>
      </c>
      <c r="U33" s="48">
        <v>0</v>
      </c>
      <c r="V33" s="49">
        <v>0</v>
      </c>
      <c r="W33" s="49">
        <v>0.008772</v>
      </c>
      <c r="X33" s="49">
        <v>0.019522</v>
      </c>
      <c r="Y33" s="49">
        <v>0.449071</v>
      </c>
      <c r="Z33" s="49">
        <v>0</v>
      </c>
      <c r="AA33" s="49">
        <v>0</v>
      </c>
      <c r="AB33" s="71">
        <v>33</v>
      </c>
      <c r="AC33" s="71"/>
      <c r="AD33" s="72"/>
      <c r="AE33" s="78" t="s">
        <v>692</v>
      </c>
      <c r="AF33" s="78">
        <v>173</v>
      </c>
      <c r="AG33" s="78">
        <v>54</v>
      </c>
      <c r="AH33" s="78">
        <v>272</v>
      </c>
      <c r="AI33" s="78">
        <v>5</v>
      </c>
      <c r="AJ33" s="78"/>
      <c r="AK33" s="78" t="s">
        <v>741</v>
      </c>
      <c r="AL33" s="78" t="s">
        <v>783</v>
      </c>
      <c r="AM33" s="83" t="s">
        <v>817</v>
      </c>
      <c r="AN33" s="78"/>
      <c r="AO33" s="80">
        <v>42079.45003472222</v>
      </c>
      <c r="AP33" s="83" t="s">
        <v>859</v>
      </c>
      <c r="AQ33" s="78" t="b">
        <v>0</v>
      </c>
      <c r="AR33" s="78" t="b">
        <v>0</v>
      </c>
      <c r="AS33" s="78" t="b">
        <v>0</v>
      </c>
      <c r="AT33" s="78" t="s">
        <v>614</v>
      </c>
      <c r="AU33" s="78">
        <v>0</v>
      </c>
      <c r="AV33" s="83" t="s">
        <v>881</v>
      </c>
      <c r="AW33" s="78" t="b">
        <v>0</v>
      </c>
      <c r="AX33" s="78" t="s">
        <v>925</v>
      </c>
      <c r="AY33" s="83" t="s">
        <v>956</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222</v>
      </c>
      <c r="C34" s="65"/>
      <c r="D34" s="65" t="s">
        <v>64</v>
      </c>
      <c r="E34" s="66">
        <v>170.8402319214044</v>
      </c>
      <c r="F34" s="68">
        <v>99.871694417238</v>
      </c>
      <c r="G34" s="100" t="s">
        <v>433</v>
      </c>
      <c r="H34" s="65"/>
      <c r="I34" s="69" t="s">
        <v>222</v>
      </c>
      <c r="J34" s="70"/>
      <c r="K34" s="70"/>
      <c r="L34" s="69" t="s">
        <v>1009</v>
      </c>
      <c r="M34" s="73">
        <v>43.75997388181521</v>
      </c>
      <c r="N34" s="74">
        <v>8795.4169921875</v>
      </c>
      <c r="O34" s="74">
        <v>5096.54931640625</v>
      </c>
      <c r="P34" s="75"/>
      <c r="Q34" s="76"/>
      <c r="R34" s="76"/>
      <c r="S34" s="86"/>
      <c r="T34" s="48">
        <v>1</v>
      </c>
      <c r="U34" s="48">
        <v>2</v>
      </c>
      <c r="V34" s="49">
        <v>0</v>
      </c>
      <c r="W34" s="49">
        <v>0.008929</v>
      </c>
      <c r="X34" s="49">
        <v>0.024698</v>
      </c>
      <c r="Y34" s="49">
        <v>0.739907</v>
      </c>
      <c r="Z34" s="49">
        <v>1</v>
      </c>
      <c r="AA34" s="49">
        <v>0.5</v>
      </c>
      <c r="AB34" s="71">
        <v>34</v>
      </c>
      <c r="AC34" s="71"/>
      <c r="AD34" s="72"/>
      <c r="AE34" s="78" t="s">
        <v>693</v>
      </c>
      <c r="AF34" s="78">
        <v>222</v>
      </c>
      <c r="AG34" s="78">
        <v>166</v>
      </c>
      <c r="AH34" s="78">
        <v>443</v>
      </c>
      <c r="AI34" s="78">
        <v>687</v>
      </c>
      <c r="AJ34" s="78"/>
      <c r="AK34" s="78" t="s">
        <v>742</v>
      </c>
      <c r="AL34" s="78" t="s">
        <v>782</v>
      </c>
      <c r="AM34" s="78"/>
      <c r="AN34" s="78"/>
      <c r="AO34" s="80">
        <v>40238.84315972222</v>
      </c>
      <c r="AP34" s="83" t="s">
        <v>860</v>
      </c>
      <c r="AQ34" s="78" t="b">
        <v>0</v>
      </c>
      <c r="AR34" s="78" t="b">
        <v>0</v>
      </c>
      <c r="AS34" s="78" t="b">
        <v>1</v>
      </c>
      <c r="AT34" s="78" t="s">
        <v>614</v>
      </c>
      <c r="AU34" s="78">
        <v>1</v>
      </c>
      <c r="AV34" s="83" t="s">
        <v>887</v>
      </c>
      <c r="AW34" s="78" t="b">
        <v>0</v>
      </c>
      <c r="AX34" s="78" t="s">
        <v>925</v>
      </c>
      <c r="AY34" s="83" t="s">
        <v>957</v>
      </c>
      <c r="AZ34" s="78" t="s">
        <v>66</v>
      </c>
      <c r="BA34" s="78" t="str">
        <f>REPLACE(INDEX(GroupVertices[Group],MATCH(Vertices[[#This Row],[Vertex]],GroupVertices[Vertex],0)),1,1,"")</f>
        <v>6</v>
      </c>
      <c r="BB34" s="48"/>
      <c r="BC34" s="48"/>
      <c r="BD34" s="48"/>
      <c r="BE34" s="48"/>
      <c r="BF34" s="48"/>
      <c r="BG34" s="48"/>
      <c r="BH34" s="121" t="s">
        <v>1312</v>
      </c>
      <c r="BI34" s="121" t="s">
        <v>1312</v>
      </c>
      <c r="BJ34" s="121" t="s">
        <v>1336</v>
      </c>
      <c r="BK34" s="121" t="s">
        <v>1336</v>
      </c>
      <c r="BL34" s="121">
        <v>0</v>
      </c>
      <c r="BM34" s="124">
        <v>0</v>
      </c>
      <c r="BN34" s="121">
        <v>0</v>
      </c>
      <c r="BO34" s="124">
        <v>0</v>
      </c>
      <c r="BP34" s="121">
        <v>0</v>
      </c>
      <c r="BQ34" s="124">
        <v>0</v>
      </c>
      <c r="BR34" s="121">
        <v>7</v>
      </c>
      <c r="BS34" s="124">
        <v>100</v>
      </c>
      <c r="BT34" s="121">
        <v>7</v>
      </c>
      <c r="BU34" s="2"/>
      <c r="BV34" s="3"/>
      <c r="BW34" s="3"/>
      <c r="BX34" s="3"/>
      <c r="BY34" s="3"/>
    </row>
    <row r="35" spans="1:77" ht="41.45" customHeight="1">
      <c r="A35" s="64" t="s">
        <v>223</v>
      </c>
      <c r="C35" s="65"/>
      <c r="D35" s="65" t="s">
        <v>64</v>
      </c>
      <c r="E35" s="66">
        <v>191.5574166532453</v>
      </c>
      <c r="F35" s="68">
        <v>99.57100881488736</v>
      </c>
      <c r="G35" s="100" t="s">
        <v>434</v>
      </c>
      <c r="H35" s="65"/>
      <c r="I35" s="69" t="s">
        <v>223</v>
      </c>
      <c r="J35" s="70"/>
      <c r="K35" s="70"/>
      <c r="L35" s="69" t="s">
        <v>1010</v>
      </c>
      <c r="M35" s="73">
        <v>143.9684622918707</v>
      </c>
      <c r="N35" s="74">
        <v>9467.8642578125</v>
      </c>
      <c r="O35" s="74">
        <v>5096.54931640625</v>
      </c>
      <c r="P35" s="75"/>
      <c r="Q35" s="76"/>
      <c r="R35" s="76"/>
      <c r="S35" s="86"/>
      <c r="T35" s="48">
        <v>4</v>
      </c>
      <c r="U35" s="48">
        <v>4</v>
      </c>
      <c r="V35" s="49">
        <v>98.666667</v>
      </c>
      <c r="W35" s="49">
        <v>0.009259</v>
      </c>
      <c r="X35" s="49">
        <v>0.035311</v>
      </c>
      <c r="Y35" s="49">
        <v>1.710802</v>
      </c>
      <c r="Z35" s="49">
        <v>0.25</v>
      </c>
      <c r="AA35" s="49">
        <v>0.5</v>
      </c>
      <c r="AB35" s="71">
        <v>35</v>
      </c>
      <c r="AC35" s="71"/>
      <c r="AD35" s="72"/>
      <c r="AE35" s="78" t="s">
        <v>694</v>
      </c>
      <c r="AF35" s="78">
        <v>900</v>
      </c>
      <c r="AG35" s="78">
        <v>473</v>
      </c>
      <c r="AH35" s="78">
        <v>2087</v>
      </c>
      <c r="AI35" s="78">
        <v>1634</v>
      </c>
      <c r="AJ35" s="78"/>
      <c r="AK35" s="78" t="s">
        <v>743</v>
      </c>
      <c r="AL35" s="78" t="s">
        <v>784</v>
      </c>
      <c r="AM35" s="83" t="s">
        <v>818</v>
      </c>
      <c r="AN35" s="78"/>
      <c r="AO35" s="80">
        <v>39976.84795138889</v>
      </c>
      <c r="AP35" s="83" t="s">
        <v>861</v>
      </c>
      <c r="AQ35" s="78" t="b">
        <v>0</v>
      </c>
      <c r="AR35" s="78" t="b">
        <v>0</v>
      </c>
      <c r="AS35" s="78" t="b">
        <v>0</v>
      </c>
      <c r="AT35" s="78" t="s">
        <v>616</v>
      </c>
      <c r="AU35" s="78">
        <v>12</v>
      </c>
      <c r="AV35" s="83" t="s">
        <v>890</v>
      </c>
      <c r="AW35" s="78" t="b">
        <v>0</v>
      </c>
      <c r="AX35" s="78" t="s">
        <v>925</v>
      </c>
      <c r="AY35" s="83" t="s">
        <v>958</v>
      </c>
      <c r="AZ35" s="78" t="s">
        <v>66</v>
      </c>
      <c r="BA35" s="78" t="str">
        <f>REPLACE(INDEX(GroupVertices[Group],MATCH(Vertices[[#This Row],[Vertex]],GroupVertices[Vertex],0)),1,1,"")</f>
        <v>6</v>
      </c>
      <c r="BB35" s="48" t="s">
        <v>364</v>
      </c>
      <c r="BC35" s="48" t="s">
        <v>364</v>
      </c>
      <c r="BD35" s="48" t="s">
        <v>377</v>
      </c>
      <c r="BE35" s="48" t="s">
        <v>377</v>
      </c>
      <c r="BF35" s="48" t="s">
        <v>386</v>
      </c>
      <c r="BG35" s="48" t="s">
        <v>386</v>
      </c>
      <c r="BH35" s="121" t="s">
        <v>1313</v>
      </c>
      <c r="BI35" s="121" t="s">
        <v>1313</v>
      </c>
      <c r="BJ35" s="121" t="s">
        <v>1337</v>
      </c>
      <c r="BK35" s="121" t="s">
        <v>1337</v>
      </c>
      <c r="BL35" s="121">
        <v>1</v>
      </c>
      <c r="BM35" s="124">
        <v>2.272727272727273</v>
      </c>
      <c r="BN35" s="121">
        <v>0</v>
      </c>
      <c r="BO35" s="124">
        <v>0</v>
      </c>
      <c r="BP35" s="121">
        <v>0</v>
      </c>
      <c r="BQ35" s="124">
        <v>0</v>
      </c>
      <c r="BR35" s="121">
        <v>43</v>
      </c>
      <c r="BS35" s="124">
        <v>97.72727272727273</v>
      </c>
      <c r="BT35" s="121">
        <v>44</v>
      </c>
      <c r="BU35" s="2"/>
      <c r="BV35" s="3"/>
      <c r="BW35" s="3"/>
      <c r="BX35" s="3"/>
      <c r="BY35" s="3"/>
    </row>
    <row r="36" spans="1:77" ht="41.45" customHeight="1">
      <c r="A36" s="64" t="s">
        <v>253</v>
      </c>
      <c r="C36" s="65"/>
      <c r="D36" s="65" t="s">
        <v>64</v>
      </c>
      <c r="E36" s="66">
        <v>220.7774198743759</v>
      </c>
      <c r="F36" s="68">
        <v>99.14691478942214</v>
      </c>
      <c r="G36" s="100" t="s">
        <v>914</v>
      </c>
      <c r="H36" s="65"/>
      <c r="I36" s="69" t="s">
        <v>253</v>
      </c>
      <c r="J36" s="70"/>
      <c r="K36" s="70"/>
      <c r="L36" s="69" t="s">
        <v>1011</v>
      </c>
      <c r="M36" s="73">
        <v>285.30486451191643</v>
      </c>
      <c r="N36" s="74">
        <v>8795.4169921875</v>
      </c>
      <c r="O36" s="74">
        <v>3502.5908203125</v>
      </c>
      <c r="P36" s="75"/>
      <c r="Q36" s="76"/>
      <c r="R36" s="76"/>
      <c r="S36" s="86"/>
      <c r="T36" s="48">
        <v>1</v>
      </c>
      <c r="U36" s="48">
        <v>0</v>
      </c>
      <c r="V36" s="49">
        <v>0</v>
      </c>
      <c r="W36" s="49">
        <v>0.00641</v>
      </c>
      <c r="X36" s="49">
        <v>0.005177</v>
      </c>
      <c r="Y36" s="49">
        <v>0.440836</v>
      </c>
      <c r="Z36" s="49">
        <v>0</v>
      </c>
      <c r="AA36" s="49">
        <v>0</v>
      </c>
      <c r="AB36" s="71">
        <v>36</v>
      </c>
      <c r="AC36" s="71"/>
      <c r="AD36" s="72"/>
      <c r="AE36" s="78" t="s">
        <v>695</v>
      </c>
      <c r="AF36" s="78">
        <v>1169</v>
      </c>
      <c r="AG36" s="78">
        <v>906</v>
      </c>
      <c r="AH36" s="78">
        <v>1275</v>
      </c>
      <c r="AI36" s="78">
        <v>4348</v>
      </c>
      <c r="AJ36" s="78"/>
      <c r="AK36" s="78" t="s">
        <v>744</v>
      </c>
      <c r="AL36" s="78" t="s">
        <v>773</v>
      </c>
      <c r="AM36" s="78"/>
      <c r="AN36" s="78"/>
      <c r="AO36" s="80">
        <v>41122.570497685185</v>
      </c>
      <c r="AP36" s="78"/>
      <c r="AQ36" s="78" t="b">
        <v>0</v>
      </c>
      <c r="AR36" s="78" t="b">
        <v>0</v>
      </c>
      <c r="AS36" s="78" t="b">
        <v>1</v>
      </c>
      <c r="AT36" s="78" t="s">
        <v>614</v>
      </c>
      <c r="AU36" s="78">
        <v>14</v>
      </c>
      <c r="AV36" s="83" t="s">
        <v>881</v>
      </c>
      <c r="AW36" s="78" t="b">
        <v>0</v>
      </c>
      <c r="AX36" s="78" t="s">
        <v>925</v>
      </c>
      <c r="AY36" s="83" t="s">
        <v>959</v>
      </c>
      <c r="AZ36" s="78" t="s">
        <v>65</v>
      </c>
      <c r="BA36" s="78" t="str">
        <f>REPLACE(INDEX(GroupVertices[Group],MATCH(Vertices[[#This Row],[Vertex]],GroupVertices[Vertex],0)),1,1,"")</f>
        <v>6</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224</v>
      </c>
      <c r="C37" s="65"/>
      <c r="D37" s="65" t="s">
        <v>64</v>
      </c>
      <c r="E37" s="66">
        <v>244.12642937671123</v>
      </c>
      <c r="F37" s="68">
        <v>98.80803134182175</v>
      </c>
      <c r="G37" s="100" t="s">
        <v>435</v>
      </c>
      <c r="H37" s="65"/>
      <c r="I37" s="69" t="s">
        <v>224</v>
      </c>
      <c r="J37" s="70"/>
      <c r="K37" s="70"/>
      <c r="L37" s="69" t="s">
        <v>1012</v>
      </c>
      <c r="M37" s="73">
        <v>398.243421482207</v>
      </c>
      <c r="N37" s="74">
        <v>8264.2802734375</v>
      </c>
      <c r="O37" s="74">
        <v>4830.38232421875</v>
      </c>
      <c r="P37" s="75"/>
      <c r="Q37" s="76"/>
      <c r="R37" s="76"/>
      <c r="S37" s="86"/>
      <c r="T37" s="48">
        <v>0</v>
      </c>
      <c r="U37" s="48">
        <v>2</v>
      </c>
      <c r="V37" s="49">
        <v>0</v>
      </c>
      <c r="W37" s="49">
        <v>0.009009</v>
      </c>
      <c r="X37" s="49">
        <v>0.025067</v>
      </c>
      <c r="Y37" s="49">
        <v>0.752947</v>
      </c>
      <c r="Z37" s="49">
        <v>1</v>
      </c>
      <c r="AA37" s="49">
        <v>0</v>
      </c>
      <c r="AB37" s="71">
        <v>37</v>
      </c>
      <c r="AC37" s="71"/>
      <c r="AD37" s="72"/>
      <c r="AE37" s="78" t="s">
        <v>696</v>
      </c>
      <c r="AF37" s="78">
        <v>405</v>
      </c>
      <c r="AG37" s="78">
        <v>1252</v>
      </c>
      <c r="AH37" s="78">
        <v>2241</v>
      </c>
      <c r="AI37" s="78">
        <v>95</v>
      </c>
      <c r="AJ37" s="78"/>
      <c r="AK37" s="78" t="s">
        <v>745</v>
      </c>
      <c r="AL37" s="78" t="s">
        <v>785</v>
      </c>
      <c r="AM37" s="83" t="s">
        <v>819</v>
      </c>
      <c r="AN37" s="78"/>
      <c r="AO37" s="80">
        <v>39989.875069444446</v>
      </c>
      <c r="AP37" s="83" t="s">
        <v>862</v>
      </c>
      <c r="AQ37" s="78" t="b">
        <v>0</v>
      </c>
      <c r="AR37" s="78" t="b">
        <v>0</v>
      </c>
      <c r="AS37" s="78" t="b">
        <v>1</v>
      </c>
      <c r="AT37" s="78" t="s">
        <v>616</v>
      </c>
      <c r="AU37" s="78">
        <v>36</v>
      </c>
      <c r="AV37" s="83" t="s">
        <v>885</v>
      </c>
      <c r="AW37" s="78" t="b">
        <v>0</v>
      </c>
      <c r="AX37" s="78" t="s">
        <v>925</v>
      </c>
      <c r="AY37" s="83" t="s">
        <v>960</v>
      </c>
      <c r="AZ37" s="78" t="s">
        <v>66</v>
      </c>
      <c r="BA37" s="78" t="str">
        <f>REPLACE(INDEX(GroupVertices[Group],MATCH(Vertices[[#This Row],[Vertex]],GroupVertices[Vertex],0)),1,1,"")</f>
        <v>5</v>
      </c>
      <c r="BB37" s="48"/>
      <c r="BC37" s="48"/>
      <c r="BD37" s="48"/>
      <c r="BE37" s="48"/>
      <c r="BF37" s="48"/>
      <c r="BG37" s="48"/>
      <c r="BH37" s="121" t="s">
        <v>1314</v>
      </c>
      <c r="BI37" s="121" t="s">
        <v>1314</v>
      </c>
      <c r="BJ37" s="121" t="s">
        <v>1338</v>
      </c>
      <c r="BK37" s="121" t="s">
        <v>1338</v>
      </c>
      <c r="BL37" s="121">
        <v>0</v>
      </c>
      <c r="BM37" s="124">
        <v>0</v>
      </c>
      <c r="BN37" s="121">
        <v>0</v>
      </c>
      <c r="BO37" s="124">
        <v>0</v>
      </c>
      <c r="BP37" s="121">
        <v>0</v>
      </c>
      <c r="BQ37" s="124">
        <v>0</v>
      </c>
      <c r="BR37" s="121">
        <v>4</v>
      </c>
      <c r="BS37" s="124">
        <v>100</v>
      </c>
      <c r="BT37" s="121">
        <v>4</v>
      </c>
      <c r="BU37" s="2"/>
      <c r="BV37" s="3"/>
      <c r="BW37" s="3"/>
      <c r="BX37" s="3"/>
      <c r="BY37" s="3"/>
    </row>
    <row r="38" spans="1:77" ht="41.45" customHeight="1">
      <c r="A38" s="64" t="s">
        <v>226</v>
      </c>
      <c r="C38" s="65"/>
      <c r="D38" s="65" t="s">
        <v>64</v>
      </c>
      <c r="E38" s="66">
        <v>209.8452246738605</v>
      </c>
      <c r="F38" s="68">
        <v>99.30558276199804</v>
      </c>
      <c r="G38" s="100" t="s">
        <v>439</v>
      </c>
      <c r="H38" s="65"/>
      <c r="I38" s="69" t="s">
        <v>226</v>
      </c>
      <c r="J38" s="70"/>
      <c r="K38" s="70"/>
      <c r="L38" s="69" t="s">
        <v>1013</v>
      </c>
      <c r="M38" s="73">
        <v>232.42611818478616</v>
      </c>
      <c r="N38" s="74">
        <v>7522.90234375</v>
      </c>
      <c r="O38" s="74">
        <v>3121.840087890625</v>
      </c>
      <c r="P38" s="75"/>
      <c r="Q38" s="76"/>
      <c r="R38" s="76"/>
      <c r="S38" s="86"/>
      <c r="T38" s="48">
        <v>4</v>
      </c>
      <c r="U38" s="48">
        <v>6</v>
      </c>
      <c r="V38" s="49">
        <v>211</v>
      </c>
      <c r="W38" s="49">
        <v>0.009901</v>
      </c>
      <c r="X38" s="49">
        <v>0.037823</v>
      </c>
      <c r="Y38" s="49">
        <v>2.502507</v>
      </c>
      <c r="Z38" s="49">
        <v>0.11904761904761904</v>
      </c>
      <c r="AA38" s="49">
        <v>0.42857142857142855</v>
      </c>
      <c r="AB38" s="71">
        <v>38</v>
      </c>
      <c r="AC38" s="71"/>
      <c r="AD38" s="72"/>
      <c r="AE38" s="78" t="s">
        <v>697</v>
      </c>
      <c r="AF38" s="78">
        <v>708</v>
      </c>
      <c r="AG38" s="78">
        <v>744</v>
      </c>
      <c r="AH38" s="78">
        <v>9643</v>
      </c>
      <c r="AI38" s="78">
        <v>1308</v>
      </c>
      <c r="AJ38" s="78"/>
      <c r="AK38" s="78" t="s">
        <v>746</v>
      </c>
      <c r="AL38" s="78" t="s">
        <v>786</v>
      </c>
      <c r="AM38" s="83" t="s">
        <v>820</v>
      </c>
      <c r="AN38" s="78"/>
      <c r="AO38" s="80">
        <v>39857.843518518515</v>
      </c>
      <c r="AP38" s="78"/>
      <c r="AQ38" s="78" t="b">
        <v>0</v>
      </c>
      <c r="AR38" s="78" t="b">
        <v>0</v>
      </c>
      <c r="AS38" s="78" t="b">
        <v>1</v>
      </c>
      <c r="AT38" s="78" t="s">
        <v>614</v>
      </c>
      <c r="AU38" s="78">
        <v>52</v>
      </c>
      <c r="AV38" s="83" t="s">
        <v>891</v>
      </c>
      <c r="AW38" s="78" t="b">
        <v>0</v>
      </c>
      <c r="AX38" s="78" t="s">
        <v>925</v>
      </c>
      <c r="AY38" s="83" t="s">
        <v>961</v>
      </c>
      <c r="AZ38" s="78" t="s">
        <v>66</v>
      </c>
      <c r="BA38" s="78" t="str">
        <f>REPLACE(INDEX(GroupVertices[Group],MATCH(Vertices[[#This Row],[Vertex]],GroupVertices[Vertex],0)),1,1,"")</f>
        <v>5</v>
      </c>
      <c r="BB38" s="48" t="s">
        <v>356</v>
      </c>
      <c r="BC38" s="48" t="s">
        <v>356</v>
      </c>
      <c r="BD38" s="48" t="s">
        <v>377</v>
      </c>
      <c r="BE38" s="48" t="s">
        <v>377</v>
      </c>
      <c r="BF38" s="48" t="s">
        <v>1151</v>
      </c>
      <c r="BG38" s="48" t="s">
        <v>1300</v>
      </c>
      <c r="BH38" s="121" t="s">
        <v>1307</v>
      </c>
      <c r="BI38" s="121" t="s">
        <v>1326</v>
      </c>
      <c r="BJ38" s="121" t="s">
        <v>1238</v>
      </c>
      <c r="BK38" s="121" t="s">
        <v>1349</v>
      </c>
      <c r="BL38" s="121">
        <v>0</v>
      </c>
      <c r="BM38" s="124">
        <v>0</v>
      </c>
      <c r="BN38" s="121">
        <v>0</v>
      </c>
      <c r="BO38" s="124">
        <v>0</v>
      </c>
      <c r="BP38" s="121">
        <v>0</v>
      </c>
      <c r="BQ38" s="124">
        <v>0</v>
      </c>
      <c r="BR38" s="121">
        <v>150</v>
      </c>
      <c r="BS38" s="124">
        <v>100</v>
      </c>
      <c r="BT38" s="121">
        <v>150</v>
      </c>
      <c r="BU38" s="2"/>
      <c r="BV38" s="3"/>
      <c r="BW38" s="3"/>
      <c r="BX38" s="3"/>
      <c r="BY38" s="3"/>
    </row>
    <row r="39" spans="1:77" ht="41.45" customHeight="1">
      <c r="A39" s="64" t="s">
        <v>225</v>
      </c>
      <c r="C39" s="65"/>
      <c r="D39" s="65" t="s">
        <v>64</v>
      </c>
      <c r="E39" s="66">
        <v>285.42583346754714</v>
      </c>
      <c r="F39" s="68">
        <v>98.20861900097943</v>
      </c>
      <c r="G39" s="100" t="s">
        <v>436</v>
      </c>
      <c r="H39" s="65"/>
      <c r="I39" s="69" t="s">
        <v>225</v>
      </c>
      <c r="J39" s="70"/>
      <c r="K39" s="70"/>
      <c r="L39" s="69" t="s">
        <v>1014</v>
      </c>
      <c r="M39" s="73">
        <v>598.007574273588</v>
      </c>
      <c r="N39" s="74">
        <v>3512.159912109375</v>
      </c>
      <c r="O39" s="74">
        <v>3974.552978515625</v>
      </c>
      <c r="P39" s="75"/>
      <c r="Q39" s="76"/>
      <c r="R39" s="76"/>
      <c r="S39" s="86"/>
      <c r="T39" s="48">
        <v>0</v>
      </c>
      <c r="U39" s="48">
        <v>2</v>
      </c>
      <c r="V39" s="49">
        <v>0</v>
      </c>
      <c r="W39" s="49">
        <v>0.009009</v>
      </c>
      <c r="X39" s="49">
        <v>0.025755</v>
      </c>
      <c r="Y39" s="49">
        <v>0.730797</v>
      </c>
      <c r="Z39" s="49">
        <v>1</v>
      </c>
      <c r="AA39" s="49">
        <v>0</v>
      </c>
      <c r="AB39" s="71">
        <v>39</v>
      </c>
      <c r="AC39" s="71"/>
      <c r="AD39" s="72"/>
      <c r="AE39" s="78" t="s">
        <v>698</v>
      </c>
      <c r="AF39" s="78">
        <v>824</v>
      </c>
      <c r="AG39" s="78">
        <v>1864</v>
      </c>
      <c r="AH39" s="78">
        <v>11018</v>
      </c>
      <c r="AI39" s="78">
        <v>6754</v>
      </c>
      <c r="AJ39" s="78"/>
      <c r="AK39" s="78" t="s">
        <v>747</v>
      </c>
      <c r="AL39" s="78" t="s">
        <v>785</v>
      </c>
      <c r="AM39" s="83" t="s">
        <v>821</v>
      </c>
      <c r="AN39" s="78"/>
      <c r="AO39" s="80">
        <v>40409.830034722225</v>
      </c>
      <c r="AP39" s="83" t="s">
        <v>863</v>
      </c>
      <c r="AQ39" s="78" t="b">
        <v>0</v>
      </c>
      <c r="AR39" s="78" t="b">
        <v>0</v>
      </c>
      <c r="AS39" s="78" t="b">
        <v>1</v>
      </c>
      <c r="AT39" s="78" t="s">
        <v>614</v>
      </c>
      <c r="AU39" s="78">
        <v>67</v>
      </c>
      <c r="AV39" s="83" t="s">
        <v>884</v>
      </c>
      <c r="AW39" s="78" t="b">
        <v>0</v>
      </c>
      <c r="AX39" s="78" t="s">
        <v>925</v>
      </c>
      <c r="AY39" s="83" t="s">
        <v>962</v>
      </c>
      <c r="AZ39" s="78" t="s">
        <v>66</v>
      </c>
      <c r="BA39" s="78" t="str">
        <f>REPLACE(INDEX(GroupVertices[Group],MATCH(Vertices[[#This Row],[Vertex]],GroupVertices[Vertex],0)),1,1,"")</f>
        <v>3</v>
      </c>
      <c r="BB39" s="48"/>
      <c r="BC39" s="48"/>
      <c r="BD39" s="48"/>
      <c r="BE39" s="48"/>
      <c r="BF39" s="48"/>
      <c r="BG39" s="48"/>
      <c r="BH39" s="121" t="s">
        <v>1315</v>
      </c>
      <c r="BI39" s="121" t="s">
        <v>1315</v>
      </c>
      <c r="BJ39" s="121" t="s">
        <v>1339</v>
      </c>
      <c r="BK39" s="121" t="s">
        <v>1339</v>
      </c>
      <c r="BL39" s="121">
        <v>0</v>
      </c>
      <c r="BM39" s="124">
        <v>0</v>
      </c>
      <c r="BN39" s="121">
        <v>0</v>
      </c>
      <c r="BO39" s="124">
        <v>0</v>
      </c>
      <c r="BP39" s="121">
        <v>0</v>
      </c>
      <c r="BQ39" s="124">
        <v>0</v>
      </c>
      <c r="BR39" s="121">
        <v>5</v>
      </c>
      <c r="BS39" s="124">
        <v>100</v>
      </c>
      <c r="BT39" s="121">
        <v>5</v>
      </c>
      <c r="BU39" s="2"/>
      <c r="BV39" s="3"/>
      <c r="BW39" s="3"/>
      <c r="BX39" s="3"/>
      <c r="BY39" s="3"/>
    </row>
    <row r="40" spans="1:77" ht="41.45" customHeight="1">
      <c r="A40" s="64" t="s">
        <v>254</v>
      </c>
      <c r="C40" s="65"/>
      <c r="D40" s="65" t="s">
        <v>64</v>
      </c>
      <c r="E40" s="66">
        <v>229.01030761797392</v>
      </c>
      <c r="F40" s="68">
        <v>99.02742409402546</v>
      </c>
      <c r="G40" s="100" t="s">
        <v>915</v>
      </c>
      <c r="H40" s="65"/>
      <c r="I40" s="69" t="s">
        <v>254</v>
      </c>
      <c r="J40" s="70"/>
      <c r="K40" s="70"/>
      <c r="L40" s="69" t="s">
        <v>1015</v>
      </c>
      <c r="M40" s="73">
        <v>325.12713026444663</v>
      </c>
      <c r="N40" s="74">
        <v>8262.634765625</v>
      </c>
      <c r="O40" s="74">
        <v>1406.0877685546875</v>
      </c>
      <c r="P40" s="75"/>
      <c r="Q40" s="76"/>
      <c r="R40" s="76"/>
      <c r="S40" s="86"/>
      <c r="T40" s="48">
        <v>1</v>
      </c>
      <c r="U40" s="48">
        <v>0</v>
      </c>
      <c r="V40" s="49">
        <v>0</v>
      </c>
      <c r="W40" s="49">
        <v>0.006711</v>
      </c>
      <c r="X40" s="49">
        <v>0.005545</v>
      </c>
      <c r="Y40" s="49">
        <v>0.453875</v>
      </c>
      <c r="Z40" s="49">
        <v>0</v>
      </c>
      <c r="AA40" s="49">
        <v>0</v>
      </c>
      <c r="AB40" s="71">
        <v>40</v>
      </c>
      <c r="AC40" s="71"/>
      <c r="AD40" s="72"/>
      <c r="AE40" s="78" t="s">
        <v>699</v>
      </c>
      <c r="AF40" s="78">
        <v>1376</v>
      </c>
      <c r="AG40" s="78">
        <v>1028</v>
      </c>
      <c r="AH40" s="78">
        <v>1520</v>
      </c>
      <c r="AI40" s="78">
        <v>145</v>
      </c>
      <c r="AJ40" s="78">
        <v>7200</v>
      </c>
      <c r="AK40" s="78" t="s">
        <v>748</v>
      </c>
      <c r="AL40" s="78" t="s">
        <v>765</v>
      </c>
      <c r="AM40" s="83" t="s">
        <v>822</v>
      </c>
      <c r="AN40" s="78" t="s">
        <v>834</v>
      </c>
      <c r="AO40" s="80">
        <v>40282.396469907406</v>
      </c>
      <c r="AP40" s="83" t="s">
        <v>864</v>
      </c>
      <c r="AQ40" s="78" t="b">
        <v>0</v>
      </c>
      <c r="AR40" s="78" t="b">
        <v>0</v>
      </c>
      <c r="AS40" s="78" t="b">
        <v>0</v>
      </c>
      <c r="AT40" s="78" t="s">
        <v>616</v>
      </c>
      <c r="AU40" s="78">
        <v>28</v>
      </c>
      <c r="AV40" s="83" t="s">
        <v>892</v>
      </c>
      <c r="AW40" s="78" t="b">
        <v>0</v>
      </c>
      <c r="AX40" s="78" t="s">
        <v>925</v>
      </c>
      <c r="AY40" s="83" t="s">
        <v>963</v>
      </c>
      <c r="AZ40" s="78" t="s">
        <v>65</v>
      </c>
      <c r="BA40" s="78" t="str">
        <f>REPLACE(INDEX(GroupVertices[Group],MATCH(Vertices[[#This Row],[Vertex]],GroupVertices[Vertex],0)),1,1,"")</f>
        <v>5</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255</v>
      </c>
      <c r="C41" s="65"/>
      <c r="D41" s="65" t="s">
        <v>64</v>
      </c>
      <c r="E41" s="66">
        <v>162.13496537284587</v>
      </c>
      <c r="F41" s="68">
        <v>99.99804113614104</v>
      </c>
      <c r="G41" s="100" t="s">
        <v>916</v>
      </c>
      <c r="H41" s="65"/>
      <c r="I41" s="69" t="s">
        <v>255</v>
      </c>
      <c r="J41" s="70"/>
      <c r="K41" s="70"/>
      <c r="L41" s="69" t="s">
        <v>1016</v>
      </c>
      <c r="M41" s="73">
        <v>1.6528240287300031</v>
      </c>
      <c r="N41" s="74">
        <v>6607.5263671875</v>
      </c>
      <c r="O41" s="74">
        <v>3126.294921875</v>
      </c>
      <c r="P41" s="75"/>
      <c r="Q41" s="76"/>
      <c r="R41" s="76"/>
      <c r="S41" s="86"/>
      <c r="T41" s="48">
        <v>1</v>
      </c>
      <c r="U41" s="48">
        <v>0</v>
      </c>
      <c r="V41" s="49">
        <v>0</v>
      </c>
      <c r="W41" s="49">
        <v>0.006711</v>
      </c>
      <c r="X41" s="49">
        <v>0.005545</v>
      </c>
      <c r="Y41" s="49">
        <v>0.453875</v>
      </c>
      <c r="Z41" s="49">
        <v>0</v>
      </c>
      <c r="AA41" s="49">
        <v>0</v>
      </c>
      <c r="AB41" s="71">
        <v>41</v>
      </c>
      <c r="AC41" s="71"/>
      <c r="AD41" s="72"/>
      <c r="AE41" s="78" t="s">
        <v>700</v>
      </c>
      <c r="AF41" s="78">
        <v>75</v>
      </c>
      <c r="AG41" s="78">
        <v>37</v>
      </c>
      <c r="AH41" s="78">
        <v>78</v>
      </c>
      <c r="AI41" s="78">
        <v>68</v>
      </c>
      <c r="AJ41" s="78"/>
      <c r="AK41" s="78" t="s">
        <v>749</v>
      </c>
      <c r="AL41" s="78" t="s">
        <v>782</v>
      </c>
      <c r="AM41" s="83" t="s">
        <v>823</v>
      </c>
      <c r="AN41" s="78"/>
      <c r="AO41" s="80">
        <v>42453.94894675926</v>
      </c>
      <c r="AP41" s="83" t="s">
        <v>865</v>
      </c>
      <c r="AQ41" s="78" t="b">
        <v>1</v>
      </c>
      <c r="AR41" s="78" t="b">
        <v>0</v>
      </c>
      <c r="AS41" s="78" t="b">
        <v>0</v>
      </c>
      <c r="AT41" s="78" t="s">
        <v>614</v>
      </c>
      <c r="AU41" s="78">
        <v>0</v>
      </c>
      <c r="AV41" s="78"/>
      <c r="AW41" s="78" t="b">
        <v>0</v>
      </c>
      <c r="AX41" s="78" t="s">
        <v>925</v>
      </c>
      <c r="AY41" s="83" t="s">
        <v>964</v>
      </c>
      <c r="AZ41" s="78" t="s">
        <v>65</v>
      </c>
      <c r="BA41" s="78" t="str">
        <f>REPLACE(INDEX(GroupVertices[Group],MATCH(Vertices[[#This Row],[Vertex]],GroupVertices[Vertex],0)),1,1,"")</f>
        <v>5</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227</v>
      </c>
      <c r="C42" s="65"/>
      <c r="D42" s="65" t="s">
        <v>64</v>
      </c>
      <c r="E42" s="66">
        <v>175.15912385247222</v>
      </c>
      <c r="F42" s="68">
        <v>99.80901077375123</v>
      </c>
      <c r="G42" s="100" t="s">
        <v>437</v>
      </c>
      <c r="H42" s="65"/>
      <c r="I42" s="69" t="s">
        <v>227</v>
      </c>
      <c r="J42" s="70"/>
      <c r="K42" s="70"/>
      <c r="L42" s="69" t="s">
        <v>1017</v>
      </c>
      <c r="M42" s="73">
        <v>64.65034280117533</v>
      </c>
      <c r="N42" s="74">
        <v>7241.3671875</v>
      </c>
      <c r="O42" s="74">
        <v>5893.5283203125</v>
      </c>
      <c r="P42" s="75"/>
      <c r="Q42" s="76"/>
      <c r="R42" s="76"/>
      <c r="S42" s="86"/>
      <c r="T42" s="48">
        <v>1</v>
      </c>
      <c r="U42" s="48">
        <v>2</v>
      </c>
      <c r="V42" s="49">
        <v>0</v>
      </c>
      <c r="W42" s="49">
        <v>0.009009</v>
      </c>
      <c r="X42" s="49">
        <v>0.025067</v>
      </c>
      <c r="Y42" s="49">
        <v>0.752947</v>
      </c>
      <c r="Z42" s="49">
        <v>1</v>
      </c>
      <c r="AA42" s="49">
        <v>0.5</v>
      </c>
      <c r="AB42" s="71">
        <v>42</v>
      </c>
      <c r="AC42" s="71"/>
      <c r="AD42" s="72"/>
      <c r="AE42" s="78" t="s">
        <v>701</v>
      </c>
      <c r="AF42" s="78">
        <v>72</v>
      </c>
      <c r="AG42" s="78">
        <v>230</v>
      </c>
      <c r="AH42" s="78">
        <v>3052</v>
      </c>
      <c r="AI42" s="78">
        <v>64</v>
      </c>
      <c r="AJ42" s="78"/>
      <c r="AK42" s="78" t="s">
        <v>750</v>
      </c>
      <c r="AL42" s="78" t="s">
        <v>764</v>
      </c>
      <c r="AM42" s="83" t="s">
        <v>824</v>
      </c>
      <c r="AN42" s="78"/>
      <c r="AO42" s="80">
        <v>39582.71202546296</v>
      </c>
      <c r="AP42" s="83" t="s">
        <v>866</v>
      </c>
      <c r="AQ42" s="78" t="b">
        <v>0</v>
      </c>
      <c r="AR42" s="78" t="b">
        <v>0</v>
      </c>
      <c r="AS42" s="78" t="b">
        <v>1</v>
      </c>
      <c r="AT42" s="78" t="s">
        <v>616</v>
      </c>
      <c r="AU42" s="78">
        <v>8</v>
      </c>
      <c r="AV42" s="83" t="s">
        <v>893</v>
      </c>
      <c r="AW42" s="78" t="b">
        <v>0</v>
      </c>
      <c r="AX42" s="78" t="s">
        <v>925</v>
      </c>
      <c r="AY42" s="83" t="s">
        <v>965</v>
      </c>
      <c r="AZ42" s="78" t="s">
        <v>66</v>
      </c>
      <c r="BA42" s="78" t="str">
        <f>REPLACE(INDEX(GroupVertices[Group],MATCH(Vertices[[#This Row],[Vertex]],GroupVertices[Vertex],0)),1,1,"")</f>
        <v>5</v>
      </c>
      <c r="BB42" s="48"/>
      <c r="BC42" s="48"/>
      <c r="BD42" s="48"/>
      <c r="BE42" s="48"/>
      <c r="BF42" s="48"/>
      <c r="BG42" s="48"/>
      <c r="BH42" s="121" t="s">
        <v>1316</v>
      </c>
      <c r="BI42" s="121" t="s">
        <v>1316</v>
      </c>
      <c r="BJ42" s="121" t="s">
        <v>1340</v>
      </c>
      <c r="BK42" s="121" t="s">
        <v>1340</v>
      </c>
      <c r="BL42" s="121">
        <v>0</v>
      </c>
      <c r="BM42" s="124">
        <v>0</v>
      </c>
      <c r="BN42" s="121">
        <v>0</v>
      </c>
      <c r="BO42" s="124">
        <v>0</v>
      </c>
      <c r="BP42" s="121">
        <v>0</v>
      </c>
      <c r="BQ42" s="124">
        <v>0</v>
      </c>
      <c r="BR42" s="121">
        <v>10</v>
      </c>
      <c r="BS42" s="124">
        <v>100</v>
      </c>
      <c r="BT42" s="121">
        <v>10</v>
      </c>
      <c r="BU42" s="2"/>
      <c r="BV42" s="3"/>
      <c r="BW42" s="3"/>
      <c r="BX42" s="3"/>
      <c r="BY42" s="3"/>
    </row>
    <row r="43" spans="1:77" ht="41.45" customHeight="1">
      <c r="A43" s="64" t="s">
        <v>228</v>
      </c>
      <c r="C43" s="65"/>
      <c r="D43" s="65" t="s">
        <v>64</v>
      </c>
      <c r="E43" s="66">
        <v>192.70462232243517</v>
      </c>
      <c r="F43" s="68">
        <v>99.5543584720862</v>
      </c>
      <c r="G43" s="100" t="s">
        <v>917</v>
      </c>
      <c r="H43" s="65"/>
      <c r="I43" s="69" t="s">
        <v>228</v>
      </c>
      <c r="J43" s="70"/>
      <c r="K43" s="70"/>
      <c r="L43" s="69" t="s">
        <v>1018</v>
      </c>
      <c r="M43" s="73">
        <v>149.51746653607574</v>
      </c>
      <c r="N43" s="74">
        <v>7238.705078125</v>
      </c>
      <c r="O43" s="74">
        <v>391.5487365722656</v>
      </c>
      <c r="P43" s="75"/>
      <c r="Q43" s="76"/>
      <c r="R43" s="76"/>
      <c r="S43" s="86"/>
      <c r="T43" s="48">
        <v>1</v>
      </c>
      <c r="U43" s="48">
        <v>2</v>
      </c>
      <c r="V43" s="49">
        <v>0</v>
      </c>
      <c r="W43" s="49">
        <v>0.009009</v>
      </c>
      <c r="X43" s="49">
        <v>0.025067</v>
      </c>
      <c r="Y43" s="49">
        <v>0.752947</v>
      </c>
      <c r="Z43" s="49">
        <v>1</v>
      </c>
      <c r="AA43" s="49">
        <v>0.5</v>
      </c>
      <c r="AB43" s="71">
        <v>43</v>
      </c>
      <c r="AC43" s="71"/>
      <c r="AD43" s="72"/>
      <c r="AE43" s="78" t="s">
        <v>702</v>
      </c>
      <c r="AF43" s="78">
        <v>271</v>
      </c>
      <c r="AG43" s="78">
        <v>490</v>
      </c>
      <c r="AH43" s="78">
        <v>7346</v>
      </c>
      <c r="AI43" s="78">
        <v>1860</v>
      </c>
      <c r="AJ43" s="78"/>
      <c r="AK43" s="78" t="s">
        <v>751</v>
      </c>
      <c r="AL43" s="78"/>
      <c r="AM43" s="78"/>
      <c r="AN43" s="78"/>
      <c r="AO43" s="80">
        <v>40234.65293981481</v>
      </c>
      <c r="AP43" s="78"/>
      <c r="AQ43" s="78" t="b">
        <v>1</v>
      </c>
      <c r="AR43" s="78" t="b">
        <v>0</v>
      </c>
      <c r="AS43" s="78" t="b">
        <v>0</v>
      </c>
      <c r="AT43" s="78" t="s">
        <v>614</v>
      </c>
      <c r="AU43" s="78">
        <v>19</v>
      </c>
      <c r="AV43" s="83" t="s">
        <v>881</v>
      </c>
      <c r="AW43" s="78" t="b">
        <v>0</v>
      </c>
      <c r="AX43" s="78" t="s">
        <v>925</v>
      </c>
      <c r="AY43" s="83" t="s">
        <v>966</v>
      </c>
      <c r="AZ43" s="78" t="s">
        <v>66</v>
      </c>
      <c r="BA43" s="78" t="str">
        <f>REPLACE(INDEX(GroupVertices[Group],MATCH(Vertices[[#This Row],[Vertex]],GroupVertices[Vertex],0)),1,1,"")</f>
        <v>5</v>
      </c>
      <c r="BB43" s="48"/>
      <c r="BC43" s="48"/>
      <c r="BD43" s="48"/>
      <c r="BE43" s="48"/>
      <c r="BF43" s="48"/>
      <c r="BG43" s="48"/>
      <c r="BH43" s="121" t="s">
        <v>1317</v>
      </c>
      <c r="BI43" s="121" t="s">
        <v>1317</v>
      </c>
      <c r="BJ43" s="121" t="s">
        <v>1341</v>
      </c>
      <c r="BK43" s="121" t="s">
        <v>1341</v>
      </c>
      <c r="BL43" s="121">
        <v>0</v>
      </c>
      <c r="BM43" s="124">
        <v>0</v>
      </c>
      <c r="BN43" s="121">
        <v>0</v>
      </c>
      <c r="BO43" s="124">
        <v>0</v>
      </c>
      <c r="BP43" s="121">
        <v>0</v>
      </c>
      <c r="BQ43" s="124">
        <v>0</v>
      </c>
      <c r="BR43" s="121">
        <v>3</v>
      </c>
      <c r="BS43" s="124">
        <v>100</v>
      </c>
      <c r="BT43" s="121">
        <v>3</v>
      </c>
      <c r="BU43" s="2"/>
      <c r="BV43" s="3"/>
      <c r="BW43" s="3"/>
      <c r="BX43" s="3"/>
      <c r="BY43" s="3"/>
    </row>
    <row r="44" spans="1:77" ht="41.45" customHeight="1">
      <c r="A44" s="64" t="s">
        <v>256</v>
      </c>
      <c r="C44" s="65"/>
      <c r="D44" s="65" t="s">
        <v>64</v>
      </c>
      <c r="E44" s="66">
        <v>974.4915445321308</v>
      </c>
      <c r="F44" s="68">
        <v>88.20763956904995</v>
      </c>
      <c r="G44" s="100" t="s">
        <v>918</v>
      </c>
      <c r="H44" s="65"/>
      <c r="I44" s="69" t="s">
        <v>256</v>
      </c>
      <c r="J44" s="70"/>
      <c r="K44" s="70"/>
      <c r="L44" s="69" t="s">
        <v>1019</v>
      </c>
      <c r="M44" s="73">
        <v>3931.0006529546195</v>
      </c>
      <c r="N44" s="74">
        <v>6129.1728515625</v>
      </c>
      <c r="O44" s="74">
        <v>5838.76513671875</v>
      </c>
      <c r="P44" s="75"/>
      <c r="Q44" s="76"/>
      <c r="R44" s="76"/>
      <c r="S44" s="86"/>
      <c r="T44" s="48">
        <v>1</v>
      </c>
      <c r="U44" s="48">
        <v>0</v>
      </c>
      <c r="V44" s="49">
        <v>0</v>
      </c>
      <c r="W44" s="49">
        <v>0.006757</v>
      </c>
      <c r="X44" s="49">
        <v>0.004469</v>
      </c>
      <c r="Y44" s="49">
        <v>0.494047</v>
      </c>
      <c r="Z44" s="49">
        <v>0</v>
      </c>
      <c r="AA44" s="49">
        <v>0</v>
      </c>
      <c r="AB44" s="71">
        <v>44</v>
      </c>
      <c r="AC44" s="71"/>
      <c r="AD44" s="72"/>
      <c r="AE44" s="78" t="s">
        <v>703</v>
      </c>
      <c r="AF44" s="78">
        <v>6546</v>
      </c>
      <c r="AG44" s="78">
        <v>12075</v>
      </c>
      <c r="AH44" s="78">
        <v>231544</v>
      </c>
      <c r="AI44" s="78">
        <v>15523</v>
      </c>
      <c r="AJ44" s="78"/>
      <c r="AK44" s="78" t="s">
        <v>752</v>
      </c>
      <c r="AL44" s="78" t="s">
        <v>787</v>
      </c>
      <c r="AM44" s="83" t="s">
        <v>825</v>
      </c>
      <c r="AN44" s="78"/>
      <c r="AO44" s="80">
        <v>39738.439618055556</v>
      </c>
      <c r="AP44" s="83" t="s">
        <v>867</v>
      </c>
      <c r="AQ44" s="78" t="b">
        <v>0</v>
      </c>
      <c r="AR44" s="78" t="b">
        <v>0</v>
      </c>
      <c r="AS44" s="78" t="b">
        <v>1</v>
      </c>
      <c r="AT44" s="78" t="s">
        <v>614</v>
      </c>
      <c r="AU44" s="78">
        <v>386</v>
      </c>
      <c r="AV44" s="83" t="s">
        <v>881</v>
      </c>
      <c r="AW44" s="78" t="b">
        <v>0</v>
      </c>
      <c r="AX44" s="78" t="s">
        <v>925</v>
      </c>
      <c r="AY44" s="83" t="s">
        <v>967</v>
      </c>
      <c r="AZ44" s="78" t="s">
        <v>65</v>
      </c>
      <c r="BA44" s="78" t="str">
        <f>REPLACE(INDEX(GroupVertices[Group],MATCH(Vertices[[#This Row],[Vertex]],GroupVertices[Vertex],0)),1,1,"")</f>
        <v>2</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257</v>
      </c>
      <c r="C45" s="65"/>
      <c r="D45" s="65" t="s">
        <v>64</v>
      </c>
      <c r="E45" s="66">
        <v>1000</v>
      </c>
      <c r="F45" s="68">
        <v>73.92948090107737</v>
      </c>
      <c r="G45" s="100" t="s">
        <v>919</v>
      </c>
      <c r="H45" s="65"/>
      <c r="I45" s="69" t="s">
        <v>257</v>
      </c>
      <c r="J45" s="70"/>
      <c r="K45" s="70"/>
      <c r="L45" s="69" t="s">
        <v>1020</v>
      </c>
      <c r="M45" s="73">
        <v>8689.434998367613</v>
      </c>
      <c r="N45" s="74">
        <v>4681.7744140625</v>
      </c>
      <c r="O45" s="74">
        <v>9330.0078125</v>
      </c>
      <c r="P45" s="75"/>
      <c r="Q45" s="76"/>
      <c r="R45" s="76"/>
      <c r="S45" s="86"/>
      <c r="T45" s="48">
        <v>1</v>
      </c>
      <c r="U45" s="48">
        <v>0</v>
      </c>
      <c r="V45" s="49">
        <v>0</v>
      </c>
      <c r="W45" s="49">
        <v>0.006757</v>
      </c>
      <c r="X45" s="49">
        <v>0.004469</v>
      </c>
      <c r="Y45" s="49">
        <v>0.494047</v>
      </c>
      <c r="Z45" s="49">
        <v>0</v>
      </c>
      <c r="AA45" s="49">
        <v>0</v>
      </c>
      <c r="AB45" s="71">
        <v>45</v>
      </c>
      <c r="AC45" s="71"/>
      <c r="AD45" s="72"/>
      <c r="AE45" s="78" t="s">
        <v>704</v>
      </c>
      <c r="AF45" s="78">
        <v>299</v>
      </c>
      <c r="AG45" s="78">
        <v>26653</v>
      </c>
      <c r="AH45" s="78">
        <v>51522</v>
      </c>
      <c r="AI45" s="78">
        <v>20105</v>
      </c>
      <c r="AJ45" s="78"/>
      <c r="AK45" s="78" t="s">
        <v>753</v>
      </c>
      <c r="AL45" s="78"/>
      <c r="AM45" s="83" t="s">
        <v>826</v>
      </c>
      <c r="AN45" s="78"/>
      <c r="AO45" s="80">
        <v>40842.51578703704</v>
      </c>
      <c r="AP45" s="83" t="s">
        <v>868</v>
      </c>
      <c r="AQ45" s="78" t="b">
        <v>1</v>
      </c>
      <c r="AR45" s="78" t="b">
        <v>0</v>
      </c>
      <c r="AS45" s="78" t="b">
        <v>0</v>
      </c>
      <c r="AT45" s="78" t="s">
        <v>878</v>
      </c>
      <c r="AU45" s="78">
        <v>201</v>
      </c>
      <c r="AV45" s="83" t="s">
        <v>881</v>
      </c>
      <c r="AW45" s="78" t="b">
        <v>0</v>
      </c>
      <c r="AX45" s="78" t="s">
        <v>925</v>
      </c>
      <c r="AY45" s="83" t="s">
        <v>968</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230</v>
      </c>
      <c r="C46" s="65"/>
      <c r="D46" s="65" t="s">
        <v>64</v>
      </c>
      <c r="E46" s="66">
        <v>535.5166693509423</v>
      </c>
      <c r="F46" s="68">
        <v>94.57884427032322</v>
      </c>
      <c r="G46" s="100" t="s">
        <v>441</v>
      </c>
      <c r="H46" s="65"/>
      <c r="I46" s="69" t="s">
        <v>230</v>
      </c>
      <c r="J46" s="70"/>
      <c r="K46" s="70"/>
      <c r="L46" s="69" t="s">
        <v>1021</v>
      </c>
      <c r="M46" s="73">
        <v>1807.690499510284</v>
      </c>
      <c r="N46" s="74">
        <v>6412.6142578125</v>
      </c>
      <c r="O46" s="74">
        <v>7622.22607421875</v>
      </c>
      <c r="P46" s="75"/>
      <c r="Q46" s="76"/>
      <c r="R46" s="76"/>
      <c r="S46" s="86"/>
      <c r="T46" s="48">
        <v>1</v>
      </c>
      <c r="U46" s="48">
        <v>2</v>
      </c>
      <c r="V46" s="49">
        <v>0</v>
      </c>
      <c r="W46" s="49">
        <v>0.009346</v>
      </c>
      <c r="X46" s="49">
        <v>0.023991</v>
      </c>
      <c r="Y46" s="49">
        <v>0.793119</v>
      </c>
      <c r="Z46" s="49">
        <v>0.5</v>
      </c>
      <c r="AA46" s="49">
        <v>0.5</v>
      </c>
      <c r="AB46" s="71">
        <v>46</v>
      </c>
      <c r="AC46" s="71"/>
      <c r="AD46" s="72"/>
      <c r="AE46" s="78" t="s">
        <v>705</v>
      </c>
      <c r="AF46" s="78">
        <v>3702</v>
      </c>
      <c r="AG46" s="78">
        <v>5570</v>
      </c>
      <c r="AH46" s="78">
        <v>16359</v>
      </c>
      <c r="AI46" s="78">
        <v>2901</v>
      </c>
      <c r="AJ46" s="78"/>
      <c r="AK46" s="78" t="s">
        <v>754</v>
      </c>
      <c r="AL46" s="78" t="s">
        <v>788</v>
      </c>
      <c r="AM46" s="83" t="s">
        <v>827</v>
      </c>
      <c r="AN46" s="78"/>
      <c r="AO46" s="80">
        <v>40235.59767361111</v>
      </c>
      <c r="AP46" s="83" t="s">
        <v>869</v>
      </c>
      <c r="AQ46" s="78" t="b">
        <v>0</v>
      </c>
      <c r="AR46" s="78" t="b">
        <v>0</v>
      </c>
      <c r="AS46" s="78" t="b">
        <v>0</v>
      </c>
      <c r="AT46" s="78" t="s">
        <v>614</v>
      </c>
      <c r="AU46" s="78">
        <v>67</v>
      </c>
      <c r="AV46" s="83" t="s">
        <v>881</v>
      </c>
      <c r="AW46" s="78" t="b">
        <v>0</v>
      </c>
      <c r="AX46" s="78" t="s">
        <v>925</v>
      </c>
      <c r="AY46" s="83" t="s">
        <v>969</v>
      </c>
      <c r="AZ46" s="78" t="s">
        <v>66</v>
      </c>
      <c r="BA46" s="78" t="str">
        <f>REPLACE(INDEX(GroupVertices[Group],MATCH(Vertices[[#This Row],[Vertex]],GroupVertices[Vertex],0)),1,1,"")</f>
        <v>2</v>
      </c>
      <c r="BB46" s="48"/>
      <c r="BC46" s="48"/>
      <c r="BD46" s="48"/>
      <c r="BE46" s="48"/>
      <c r="BF46" s="48"/>
      <c r="BG46" s="48"/>
      <c r="BH46" s="121" t="s">
        <v>1318</v>
      </c>
      <c r="BI46" s="121" t="s">
        <v>1318</v>
      </c>
      <c r="BJ46" s="121" t="s">
        <v>1342</v>
      </c>
      <c r="BK46" s="121" t="s">
        <v>1342</v>
      </c>
      <c r="BL46" s="121">
        <v>0</v>
      </c>
      <c r="BM46" s="124">
        <v>0</v>
      </c>
      <c r="BN46" s="121">
        <v>1</v>
      </c>
      <c r="BO46" s="124">
        <v>9.090909090909092</v>
      </c>
      <c r="BP46" s="121">
        <v>0</v>
      </c>
      <c r="BQ46" s="124">
        <v>0</v>
      </c>
      <c r="BR46" s="121">
        <v>10</v>
      </c>
      <c r="BS46" s="124">
        <v>90.9090909090909</v>
      </c>
      <c r="BT46" s="121">
        <v>11</v>
      </c>
      <c r="BU46" s="2"/>
      <c r="BV46" s="3"/>
      <c r="BW46" s="3"/>
      <c r="BX46" s="3"/>
      <c r="BY46" s="3"/>
    </row>
    <row r="47" spans="1:77" ht="41.45" customHeight="1">
      <c r="A47" s="64" t="s">
        <v>258</v>
      </c>
      <c r="C47" s="65"/>
      <c r="D47" s="65" t="s">
        <v>64</v>
      </c>
      <c r="E47" s="66">
        <v>194.931550974392</v>
      </c>
      <c r="F47" s="68">
        <v>99.52203721841332</v>
      </c>
      <c r="G47" s="100" t="s">
        <v>920</v>
      </c>
      <c r="H47" s="65"/>
      <c r="I47" s="69" t="s">
        <v>258</v>
      </c>
      <c r="J47" s="70"/>
      <c r="K47" s="70"/>
      <c r="L47" s="69" t="s">
        <v>1022</v>
      </c>
      <c r="M47" s="73">
        <v>160.2890630101208</v>
      </c>
      <c r="N47" s="74">
        <v>3681.397216796875</v>
      </c>
      <c r="O47" s="74">
        <v>8700.9609375</v>
      </c>
      <c r="P47" s="75"/>
      <c r="Q47" s="76"/>
      <c r="R47" s="76"/>
      <c r="S47" s="86"/>
      <c r="T47" s="48">
        <v>1</v>
      </c>
      <c r="U47" s="48">
        <v>0</v>
      </c>
      <c r="V47" s="49">
        <v>0</v>
      </c>
      <c r="W47" s="49">
        <v>0.006757</v>
      </c>
      <c r="X47" s="49">
        <v>0.004469</v>
      </c>
      <c r="Y47" s="49">
        <v>0.494047</v>
      </c>
      <c r="Z47" s="49">
        <v>0</v>
      </c>
      <c r="AA47" s="49">
        <v>0</v>
      </c>
      <c r="AB47" s="71">
        <v>47</v>
      </c>
      <c r="AC47" s="71"/>
      <c r="AD47" s="72"/>
      <c r="AE47" s="78" t="s">
        <v>706</v>
      </c>
      <c r="AF47" s="78">
        <v>1176</v>
      </c>
      <c r="AG47" s="78">
        <v>523</v>
      </c>
      <c r="AH47" s="78">
        <v>5315</v>
      </c>
      <c r="AI47" s="78">
        <v>2587</v>
      </c>
      <c r="AJ47" s="78"/>
      <c r="AK47" s="78" t="s">
        <v>755</v>
      </c>
      <c r="AL47" s="78" t="s">
        <v>789</v>
      </c>
      <c r="AM47" s="78"/>
      <c r="AN47" s="78"/>
      <c r="AO47" s="80">
        <v>39976.62534722222</v>
      </c>
      <c r="AP47" s="83" t="s">
        <v>870</v>
      </c>
      <c r="AQ47" s="78" t="b">
        <v>0</v>
      </c>
      <c r="AR47" s="78" t="b">
        <v>0</v>
      </c>
      <c r="AS47" s="78" t="b">
        <v>1</v>
      </c>
      <c r="AT47" s="78" t="s">
        <v>614</v>
      </c>
      <c r="AU47" s="78">
        <v>12</v>
      </c>
      <c r="AV47" s="83" t="s">
        <v>886</v>
      </c>
      <c r="AW47" s="78" t="b">
        <v>0</v>
      </c>
      <c r="AX47" s="78" t="s">
        <v>925</v>
      </c>
      <c r="AY47" s="83" t="s">
        <v>970</v>
      </c>
      <c r="AZ47" s="78" t="s">
        <v>65</v>
      </c>
      <c r="BA47" s="78" t="str">
        <f>REPLACE(INDEX(GroupVertices[Group],MATCH(Vertices[[#This Row],[Vertex]],GroupVertices[Vertex],0)),1,1,"")</f>
        <v>2</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259</v>
      </c>
      <c r="C48" s="65"/>
      <c r="D48" s="65" t="s">
        <v>64</v>
      </c>
      <c r="E48" s="66">
        <v>280.63456273151877</v>
      </c>
      <c r="F48" s="68">
        <v>98.27815866797258</v>
      </c>
      <c r="G48" s="100" t="s">
        <v>921</v>
      </c>
      <c r="H48" s="65"/>
      <c r="I48" s="69" t="s">
        <v>259</v>
      </c>
      <c r="J48" s="70"/>
      <c r="K48" s="70"/>
      <c r="L48" s="69" t="s">
        <v>1023</v>
      </c>
      <c r="M48" s="73">
        <v>574.8323212536728</v>
      </c>
      <c r="N48" s="74">
        <v>5813.07421875</v>
      </c>
      <c r="O48" s="74">
        <v>9199.271484375</v>
      </c>
      <c r="P48" s="75"/>
      <c r="Q48" s="76"/>
      <c r="R48" s="76"/>
      <c r="S48" s="86"/>
      <c r="T48" s="48">
        <v>1</v>
      </c>
      <c r="U48" s="48">
        <v>0</v>
      </c>
      <c r="V48" s="49">
        <v>0</v>
      </c>
      <c r="W48" s="49">
        <v>0.006757</v>
      </c>
      <c r="X48" s="49">
        <v>0.004469</v>
      </c>
      <c r="Y48" s="49">
        <v>0.494047</v>
      </c>
      <c r="Z48" s="49">
        <v>0</v>
      </c>
      <c r="AA48" s="49">
        <v>0</v>
      </c>
      <c r="AB48" s="71">
        <v>48</v>
      </c>
      <c r="AC48" s="71"/>
      <c r="AD48" s="72"/>
      <c r="AE48" s="78" t="s">
        <v>707</v>
      </c>
      <c r="AF48" s="78">
        <v>2945</v>
      </c>
      <c r="AG48" s="78">
        <v>1793</v>
      </c>
      <c r="AH48" s="78">
        <v>5614</v>
      </c>
      <c r="AI48" s="78">
        <v>1764</v>
      </c>
      <c r="AJ48" s="78"/>
      <c r="AK48" s="78" t="s">
        <v>756</v>
      </c>
      <c r="AL48" s="78" t="s">
        <v>790</v>
      </c>
      <c r="AM48" s="83" t="s">
        <v>828</v>
      </c>
      <c r="AN48" s="78"/>
      <c r="AO48" s="80">
        <v>40223.342523148145</v>
      </c>
      <c r="AP48" s="83" t="s">
        <v>871</v>
      </c>
      <c r="AQ48" s="78" t="b">
        <v>0</v>
      </c>
      <c r="AR48" s="78" t="b">
        <v>0</v>
      </c>
      <c r="AS48" s="78" t="b">
        <v>1</v>
      </c>
      <c r="AT48" s="78" t="s">
        <v>616</v>
      </c>
      <c r="AU48" s="78">
        <v>77</v>
      </c>
      <c r="AV48" s="83" t="s">
        <v>881</v>
      </c>
      <c r="AW48" s="78" t="b">
        <v>0</v>
      </c>
      <c r="AX48" s="78" t="s">
        <v>925</v>
      </c>
      <c r="AY48" s="83" t="s">
        <v>971</v>
      </c>
      <c r="AZ48" s="78" t="s">
        <v>65</v>
      </c>
      <c r="BA48" s="78"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260</v>
      </c>
      <c r="C49" s="65"/>
      <c r="D49" s="65" t="s">
        <v>64</v>
      </c>
      <c r="E49" s="66">
        <v>407.0971170880979</v>
      </c>
      <c r="F49" s="68">
        <v>96.44270323212537</v>
      </c>
      <c r="G49" s="100" t="s">
        <v>922</v>
      </c>
      <c r="H49" s="65"/>
      <c r="I49" s="69" t="s">
        <v>260</v>
      </c>
      <c r="J49" s="70"/>
      <c r="K49" s="70"/>
      <c r="L49" s="69" t="s">
        <v>1024</v>
      </c>
      <c r="M49" s="73">
        <v>1186.528436173686</v>
      </c>
      <c r="N49" s="74">
        <v>5128.80126953125</v>
      </c>
      <c r="O49" s="74">
        <v>4893.62841796875</v>
      </c>
      <c r="P49" s="75"/>
      <c r="Q49" s="76"/>
      <c r="R49" s="76"/>
      <c r="S49" s="86"/>
      <c r="T49" s="48">
        <v>1</v>
      </c>
      <c r="U49" s="48">
        <v>0</v>
      </c>
      <c r="V49" s="49">
        <v>0</v>
      </c>
      <c r="W49" s="49">
        <v>0.006757</v>
      </c>
      <c r="X49" s="49">
        <v>0.004469</v>
      </c>
      <c r="Y49" s="49">
        <v>0.494047</v>
      </c>
      <c r="Z49" s="49">
        <v>0</v>
      </c>
      <c r="AA49" s="49">
        <v>0</v>
      </c>
      <c r="AB49" s="71">
        <v>49</v>
      </c>
      <c r="AC49" s="71"/>
      <c r="AD49" s="72"/>
      <c r="AE49" s="78" t="s">
        <v>708</v>
      </c>
      <c r="AF49" s="78">
        <v>501</v>
      </c>
      <c r="AG49" s="78">
        <v>3667</v>
      </c>
      <c r="AH49" s="78">
        <v>12979</v>
      </c>
      <c r="AI49" s="78">
        <v>5462</v>
      </c>
      <c r="AJ49" s="78"/>
      <c r="AK49" s="78" t="s">
        <v>757</v>
      </c>
      <c r="AL49" s="78"/>
      <c r="AM49" s="83" t="s">
        <v>829</v>
      </c>
      <c r="AN49" s="78"/>
      <c r="AO49" s="80">
        <v>40009.35773148148</v>
      </c>
      <c r="AP49" s="78"/>
      <c r="AQ49" s="78" t="b">
        <v>1</v>
      </c>
      <c r="AR49" s="78" t="b">
        <v>0</v>
      </c>
      <c r="AS49" s="78" t="b">
        <v>1</v>
      </c>
      <c r="AT49" s="78" t="s">
        <v>616</v>
      </c>
      <c r="AU49" s="78">
        <v>37</v>
      </c>
      <c r="AV49" s="83" t="s">
        <v>881</v>
      </c>
      <c r="AW49" s="78" t="b">
        <v>0</v>
      </c>
      <c r="AX49" s="78" t="s">
        <v>925</v>
      </c>
      <c r="AY49" s="83" t="s">
        <v>972</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261</v>
      </c>
      <c r="C50" s="65"/>
      <c r="D50" s="65" t="s">
        <v>64</v>
      </c>
      <c r="E50" s="66">
        <v>162.67482686422935</v>
      </c>
      <c r="F50" s="68">
        <v>99.99020568070519</v>
      </c>
      <c r="G50" s="100" t="s">
        <v>907</v>
      </c>
      <c r="H50" s="65"/>
      <c r="I50" s="69" t="s">
        <v>261</v>
      </c>
      <c r="J50" s="70"/>
      <c r="K50" s="70"/>
      <c r="L50" s="69" t="s">
        <v>1025</v>
      </c>
      <c r="M50" s="73">
        <v>4.2641201436500165</v>
      </c>
      <c r="N50" s="74">
        <v>3997.495849609375</v>
      </c>
      <c r="O50" s="74">
        <v>5340.4462890625</v>
      </c>
      <c r="P50" s="75"/>
      <c r="Q50" s="76"/>
      <c r="R50" s="76"/>
      <c r="S50" s="86"/>
      <c r="T50" s="48">
        <v>1</v>
      </c>
      <c r="U50" s="48">
        <v>0</v>
      </c>
      <c r="V50" s="49">
        <v>0</v>
      </c>
      <c r="W50" s="49">
        <v>0.006757</v>
      </c>
      <c r="X50" s="49">
        <v>0.004469</v>
      </c>
      <c r="Y50" s="49">
        <v>0.494047</v>
      </c>
      <c r="Z50" s="49">
        <v>0</v>
      </c>
      <c r="AA50" s="49">
        <v>0</v>
      </c>
      <c r="AB50" s="71">
        <v>50</v>
      </c>
      <c r="AC50" s="71"/>
      <c r="AD50" s="72"/>
      <c r="AE50" s="78" t="s">
        <v>709</v>
      </c>
      <c r="AF50" s="78">
        <v>172</v>
      </c>
      <c r="AG50" s="78">
        <v>45</v>
      </c>
      <c r="AH50" s="78">
        <v>1063</v>
      </c>
      <c r="AI50" s="78">
        <v>32</v>
      </c>
      <c r="AJ50" s="78">
        <v>3600</v>
      </c>
      <c r="AK50" s="78"/>
      <c r="AL50" s="78"/>
      <c r="AM50" s="78"/>
      <c r="AN50" s="78" t="s">
        <v>785</v>
      </c>
      <c r="AO50" s="80">
        <v>40535.81324074074</v>
      </c>
      <c r="AP50" s="78"/>
      <c r="AQ50" s="78" t="b">
        <v>1</v>
      </c>
      <c r="AR50" s="78" t="b">
        <v>1</v>
      </c>
      <c r="AS50" s="78" t="b">
        <v>0</v>
      </c>
      <c r="AT50" s="78" t="s">
        <v>616</v>
      </c>
      <c r="AU50" s="78">
        <v>2</v>
      </c>
      <c r="AV50" s="83" t="s">
        <v>881</v>
      </c>
      <c r="AW50" s="78" t="b">
        <v>0</v>
      </c>
      <c r="AX50" s="78" t="s">
        <v>925</v>
      </c>
      <c r="AY50" s="83" t="s">
        <v>973</v>
      </c>
      <c r="AZ50" s="78" t="s">
        <v>65</v>
      </c>
      <c r="BA50" s="78" t="str">
        <f>REPLACE(INDEX(GroupVertices[Group],MATCH(Vertices[[#This Row],[Vertex]],GroupVertices[Vertex],0)),1,1,"")</f>
        <v>2</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232</v>
      </c>
      <c r="C51" s="65"/>
      <c r="D51" s="65" t="s">
        <v>64</v>
      </c>
      <c r="E51" s="66">
        <v>881.3654372684813</v>
      </c>
      <c r="F51" s="68">
        <v>89.55925563173359</v>
      </c>
      <c r="G51" s="100" t="s">
        <v>443</v>
      </c>
      <c r="H51" s="65"/>
      <c r="I51" s="69" t="s">
        <v>232</v>
      </c>
      <c r="J51" s="70"/>
      <c r="K51" s="70"/>
      <c r="L51" s="69" t="s">
        <v>1026</v>
      </c>
      <c r="M51" s="73">
        <v>3480.5520731309175</v>
      </c>
      <c r="N51" s="74">
        <v>6412.6142578125</v>
      </c>
      <c r="O51" s="74">
        <v>2894.5302734375</v>
      </c>
      <c r="P51" s="75"/>
      <c r="Q51" s="76"/>
      <c r="R51" s="76"/>
      <c r="S51" s="86"/>
      <c r="T51" s="48">
        <v>1</v>
      </c>
      <c r="U51" s="48">
        <v>2</v>
      </c>
      <c r="V51" s="49">
        <v>0</v>
      </c>
      <c r="W51" s="49">
        <v>0.009009</v>
      </c>
      <c r="X51" s="49">
        <v>0.025755</v>
      </c>
      <c r="Y51" s="49">
        <v>0.730797</v>
      </c>
      <c r="Z51" s="49">
        <v>1</v>
      </c>
      <c r="AA51" s="49">
        <v>0.5</v>
      </c>
      <c r="AB51" s="71">
        <v>51</v>
      </c>
      <c r="AC51" s="71"/>
      <c r="AD51" s="72"/>
      <c r="AE51" s="78" t="s">
        <v>710</v>
      </c>
      <c r="AF51" s="78">
        <v>10194</v>
      </c>
      <c r="AG51" s="78">
        <v>10695</v>
      </c>
      <c r="AH51" s="78">
        <v>149145</v>
      </c>
      <c r="AI51" s="78">
        <v>43860</v>
      </c>
      <c r="AJ51" s="78"/>
      <c r="AK51" s="78" t="s">
        <v>758</v>
      </c>
      <c r="AL51" s="78" t="s">
        <v>790</v>
      </c>
      <c r="AM51" s="83" t="s">
        <v>830</v>
      </c>
      <c r="AN51" s="78"/>
      <c r="AO51" s="80">
        <v>39772.454039351855</v>
      </c>
      <c r="AP51" s="83" t="s">
        <v>872</v>
      </c>
      <c r="AQ51" s="78" t="b">
        <v>0</v>
      </c>
      <c r="AR51" s="78" t="b">
        <v>0</v>
      </c>
      <c r="AS51" s="78" t="b">
        <v>0</v>
      </c>
      <c r="AT51" s="78" t="s">
        <v>614</v>
      </c>
      <c r="AU51" s="78">
        <v>436</v>
      </c>
      <c r="AV51" s="83" t="s">
        <v>881</v>
      </c>
      <c r="AW51" s="78" t="b">
        <v>0</v>
      </c>
      <c r="AX51" s="78" t="s">
        <v>925</v>
      </c>
      <c r="AY51" s="83" t="s">
        <v>974</v>
      </c>
      <c r="AZ51" s="78" t="s">
        <v>66</v>
      </c>
      <c r="BA51" s="78" t="str">
        <f>REPLACE(INDEX(GroupVertices[Group],MATCH(Vertices[[#This Row],[Vertex]],GroupVertices[Vertex],0)),1,1,"")</f>
        <v>3</v>
      </c>
      <c r="BB51" s="48"/>
      <c r="BC51" s="48"/>
      <c r="BD51" s="48"/>
      <c r="BE51" s="48"/>
      <c r="BF51" s="48" t="s">
        <v>386</v>
      </c>
      <c r="BG51" s="48" t="s">
        <v>386</v>
      </c>
      <c r="BH51" s="121" t="s">
        <v>1319</v>
      </c>
      <c r="BI51" s="121" t="s">
        <v>1319</v>
      </c>
      <c r="BJ51" s="121" t="s">
        <v>1343</v>
      </c>
      <c r="BK51" s="121" t="s">
        <v>1343</v>
      </c>
      <c r="BL51" s="121">
        <v>0</v>
      </c>
      <c r="BM51" s="124">
        <v>0</v>
      </c>
      <c r="BN51" s="121">
        <v>0</v>
      </c>
      <c r="BO51" s="124">
        <v>0</v>
      </c>
      <c r="BP51" s="121">
        <v>0</v>
      </c>
      <c r="BQ51" s="124">
        <v>0</v>
      </c>
      <c r="BR51" s="121">
        <v>22</v>
      </c>
      <c r="BS51" s="124">
        <v>100</v>
      </c>
      <c r="BT51" s="121">
        <v>22</v>
      </c>
      <c r="BU51" s="2"/>
      <c r="BV51" s="3"/>
      <c r="BW51" s="3"/>
      <c r="BX51" s="3"/>
      <c r="BY51" s="3"/>
    </row>
    <row r="52" spans="1:77" ht="41.45" customHeight="1">
      <c r="A52" s="64" t="s">
        <v>262</v>
      </c>
      <c r="C52" s="65"/>
      <c r="D52" s="65" t="s">
        <v>64</v>
      </c>
      <c r="E52" s="66">
        <v>583.2269286519568</v>
      </c>
      <c r="F52" s="68">
        <v>93.88638589618022</v>
      </c>
      <c r="G52" s="100" t="s">
        <v>923</v>
      </c>
      <c r="H52" s="65"/>
      <c r="I52" s="69" t="s">
        <v>262</v>
      </c>
      <c r="J52" s="70"/>
      <c r="K52" s="70"/>
      <c r="L52" s="69" t="s">
        <v>1027</v>
      </c>
      <c r="M52" s="73">
        <v>2038.4637936663403</v>
      </c>
      <c r="N52" s="74">
        <v>3397.970703125</v>
      </c>
      <c r="O52" s="74">
        <v>2647.27392578125</v>
      </c>
      <c r="P52" s="75"/>
      <c r="Q52" s="76"/>
      <c r="R52" s="76"/>
      <c r="S52" s="86"/>
      <c r="T52" s="48">
        <v>1</v>
      </c>
      <c r="U52" s="48">
        <v>0</v>
      </c>
      <c r="V52" s="49">
        <v>0</v>
      </c>
      <c r="W52" s="49">
        <v>0.006623</v>
      </c>
      <c r="X52" s="49">
        <v>0.006233</v>
      </c>
      <c r="Y52" s="49">
        <v>0.431725</v>
      </c>
      <c r="Z52" s="49">
        <v>0</v>
      </c>
      <c r="AA52" s="49">
        <v>0</v>
      </c>
      <c r="AB52" s="71">
        <v>52</v>
      </c>
      <c r="AC52" s="71"/>
      <c r="AD52" s="72"/>
      <c r="AE52" s="78" t="s">
        <v>711</v>
      </c>
      <c r="AF52" s="78">
        <v>3377</v>
      </c>
      <c r="AG52" s="78">
        <v>6277</v>
      </c>
      <c r="AH52" s="78">
        <v>42008</v>
      </c>
      <c r="AI52" s="78">
        <v>1509</v>
      </c>
      <c r="AJ52" s="78"/>
      <c r="AK52" s="78" t="s">
        <v>759</v>
      </c>
      <c r="AL52" s="78" t="s">
        <v>785</v>
      </c>
      <c r="AM52" s="83" t="s">
        <v>831</v>
      </c>
      <c r="AN52" s="78"/>
      <c r="AO52" s="80">
        <v>39390.57931712963</v>
      </c>
      <c r="AP52" s="83" t="s">
        <v>873</v>
      </c>
      <c r="AQ52" s="78" t="b">
        <v>0</v>
      </c>
      <c r="AR52" s="78" t="b">
        <v>0</v>
      </c>
      <c r="AS52" s="78" t="b">
        <v>1</v>
      </c>
      <c r="AT52" s="78" t="s">
        <v>616</v>
      </c>
      <c r="AU52" s="78">
        <v>503</v>
      </c>
      <c r="AV52" s="83" t="s">
        <v>887</v>
      </c>
      <c r="AW52" s="78" t="b">
        <v>0</v>
      </c>
      <c r="AX52" s="78" t="s">
        <v>925</v>
      </c>
      <c r="AY52" s="83" t="s">
        <v>975</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233</v>
      </c>
      <c r="C53" s="65"/>
      <c r="D53" s="65" t="s">
        <v>64</v>
      </c>
      <c r="E53" s="66">
        <v>192.70462232243517</v>
      </c>
      <c r="F53" s="68">
        <v>99.5543584720862</v>
      </c>
      <c r="G53" s="100" t="s">
        <v>444</v>
      </c>
      <c r="H53" s="65"/>
      <c r="I53" s="69" t="s">
        <v>233</v>
      </c>
      <c r="J53" s="70"/>
      <c r="K53" s="70"/>
      <c r="L53" s="69" t="s">
        <v>1028</v>
      </c>
      <c r="M53" s="73">
        <v>149.51746653607574</v>
      </c>
      <c r="N53" s="74">
        <v>4993.02587890625</v>
      </c>
      <c r="O53" s="74">
        <v>1700.650634765625</v>
      </c>
      <c r="P53" s="75"/>
      <c r="Q53" s="76"/>
      <c r="R53" s="76"/>
      <c r="S53" s="86"/>
      <c r="T53" s="48">
        <v>0</v>
      </c>
      <c r="U53" s="48">
        <v>3</v>
      </c>
      <c r="V53" s="49">
        <v>96</v>
      </c>
      <c r="W53" s="49">
        <v>0.009174</v>
      </c>
      <c r="X53" s="49">
        <v>0.02632</v>
      </c>
      <c r="Y53" s="49">
        <v>1.130576</v>
      </c>
      <c r="Z53" s="49">
        <v>0.3333333333333333</v>
      </c>
      <c r="AA53" s="49">
        <v>0</v>
      </c>
      <c r="AB53" s="71">
        <v>53</v>
      </c>
      <c r="AC53" s="71"/>
      <c r="AD53" s="72"/>
      <c r="AE53" s="78" t="s">
        <v>712</v>
      </c>
      <c r="AF53" s="78">
        <v>778</v>
      </c>
      <c r="AG53" s="78">
        <v>490</v>
      </c>
      <c r="AH53" s="78">
        <v>4098</v>
      </c>
      <c r="AI53" s="78">
        <v>143</v>
      </c>
      <c r="AJ53" s="78"/>
      <c r="AK53" s="78" t="s">
        <v>760</v>
      </c>
      <c r="AL53" s="78" t="s">
        <v>791</v>
      </c>
      <c r="AM53" s="83" t="s">
        <v>832</v>
      </c>
      <c r="AN53" s="78"/>
      <c r="AO53" s="80">
        <v>39219.45800925926</v>
      </c>
      <c r="AP53" s="83" t="s">
        <v>874</v>
      </c>
      <c r="AQ53" s="78" t="b">
        <v>0</v>
      </c>
      <c r="AR53" s="78" t="b">
        <v>0</v>
      </c>
      <c r="AS53" s="78" t="b">
        <v>0</v>
      </c>
      <c r="AT53" s="78" t="s">
        <v>614</v>
      </c>
      <c r="AU53" s="78">
        <v>21</v>
      </c>
      <c r="AV53" s="83" t="s">
        <v>881</v>
      </c>
      <c r="AW53" s="78" t="b">
        <v>0</v>
      </c>
      <c r="AX53" s="78" t="s">
        <v>925</v>
      </c>
      <c r="AY53" s="83" t="s">
        <v>976</v>
      </c>
      <c r="AZ53" s="78" t="s">
        <v>66</v>
      </c>
      <c r="BA53" s="78" t="str">
        <f>REPLACE(INDEX(GroupVertices[Group],MATCH(Vertices[[#This Row],[Vertex]],GroupVertices[Vertex],0)),1,1,"")</f>
        <v>3</v>
      </c>
      <c r="BB53" s="48"/>
      <c r="BC53" s="48"/>
      <c r="BD53" s="48"/>
      <c r="BE53" s="48"/>
      <c r="BF53" s="48"/>
      <c r="BG53" s="48"/>
      <c r="BH53" s="121" t="s">
        <v>1320</v>
      </c>
      <c r="BI53" s="121" t="s">
        <v>1320</v>
      </c>
      <c r="BJ53" s="121" t="s">
        <v>1344</v>
      </c>
      <c r="BK53" s="121" t="s">
        <v>1344</v>
      </c>
      <c r="BL53" s="121">
        <v>0</v>
      </c>
      <c r="BM53" s="124">
        <v>0</v>
      </c>
      <c r="BN53" s="121">
        <v>0</v>
      </c>
      <c r="BO53" s="124">
        <v>0</v>
      </c>
      <c r="BP53" s="121">
        <v>0</v>
      </c>
      <c r="BQ53" s="124">
        <v>0</v>
      </c>
      <c r="BR53" s="121">
        <v>11</v>
      </c>
      <c r="BS53" s="124">
        <v>100</v>
      </c>
      <c r="BT53" s="121">
        <v>11</v>
      </c>
      <c r="BU53" s="2"/>
      <c r="BV53" s="3"/>
      <c r="BW53" s="3"/>
      <c r="BX53" s="3"/>
      <c r="BY53" s="3"/>
    </row>
    <row r="54" spans="1:77" ht="41.45" customHeight="1">
      <c r="A54" s="87" t="s">
        <v>263</v>
      </c>
      <c r="C54" s="88"/>
      <c r="D54" s="88" t="s">
        <v>64</v>
      </c>
      <c r="E54" s="89">
        <v>1000</v>
      </c>
      <c r="F54" s="90">
        <v>85.20763956904995</v>
      </c>
      <c r="G54" s="101" t="s">
        <v>924</v>
      </c>
      <c r="H54" s="88"/>
      <c r="I54" s="91" t="s">
        <v>263</v>
      </c>
      <c r="J54" s="92"/>
      <c r="K54" s="92"/>
      <c r="L54" s="91" t="s">
        <v>1029</v>
      </c>
      <c r="M54" s="93">
        <v>4930.80065295462</v>
      </c>
      <c r="N54" s="94">
        <v>5123.1025390625</v>
      </c>
      <c r="O54" s="94">
        <v>668.9918212890625</v>
      </c>
      <c r="P54" s="95"/>
      <c r="Q54" s="96"/>
      <c r="R54" s="96"/>
      <c r="S54" s="97"/>
      <c r="T54" s="48">
        <v>1</v>
      </c>
      <c r="U54" s="48">
        <v>0</v>
      </c>
      <c r="V54" s="49">
        <v>0</v>
      </c>
      <c r="W54" s="49">
        <v>0.006369</v>
      </c>
      <c r="X54" s="49">
        <v>0.003859</v>
      </c>
      <c r="Y54" s="49">
        <v>0.470329</v>
      </c>
      <c r="Z54" s="49">
        <v>0</v>
      </c>
      <c r="AA54" s="49">
        <v>0</v>
      </c>
      <c r="AB54" s="98">
        <v>54</v>
      </c>
      <c r="AC54" s="98"/>
      <c r="AD54" s="99"/>
      <c r="AE54" s="78" t="s">
        <v>263</v>
      </c>
      <c r="AF54" s="78">
        <v>8370</v>
      </c>
      <c r="AG54" s="78">
        <v>15138</v>
      </c>
      <c r="AH54" s="78">
        <v>114592</v>
      </c>
      <c r="AI54" s="78">
        <v>35601</v>
      </c>
      <c r="AJ54" s="78"/>
      <c r="AK54" s="78" t="s">
        <v>761</v>
      </c>
      <c r="AL54" s="78" t="s">
        <v>792</v>
      </c>
      <c r="AM54" s="83" t="s">
        <v>833</v>
      </c>
      <c r="AN54" s="78"/>
      <c r="AO54" s="80">
        <v>39206.92128472222</v>
      </c>
      <c r="AP54" s="83" t="s">
        <v>875</v>
      </c>
      <c r="AQ54" s="78" t="b">
        <v>0</v>
      </c>
      <c r="AR54" s="78" t="b">
        <v>0</v>
      </c>
      <c r="AS54" s="78" t="b">
        <v>1</v>
      </c>
      <c r="AT54" s="78" t="s">
        <v>616</v>
      </c>
      <c r="AU54" s="78">
        <v>734</v>
      </c>
      <c r="AV54" s="83" t="s">
        <v>881</v>
      </c>
      <c r="AW54" s="78" t="b">
        <v>0</v>
      </c>
      <c r="AX54" s="78" t="s">
        <v>925</v>
      </c>
      <c r="AY54" s="83" t="s">
        <v>977</v>
      </c>
      <c r="AZ54" s="78" t="s">
        <v>65</v>
      </c>
      <c r="BA54" s="78" t="str">
        <f>REPLACE(INDEX(GroupVertices[Group],MATCH(Vertices[[#This Row],[Vertex]],GroupVertices[Vertex],0)),1,1,"")</f>
        <v>3</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hyperlinks>
    <hyperlink ref="AM3" r:id="rId1" display="http://innervida.nl/"/>
    <hyperlink ref="AM4" r:id="rId2" display="http://www.lared.nl/"/>
    <hyperlink ref="AM5" r:id="rId3" display="http://t.co/1CWMbKHqQJ"/>
    <hyperlink ref="AM6" r:id="rId4" display="https://delft.business/"/>
    <hyperlink ref="AM7" r:id="rId5" display="http://www.jorissaneutelings.nl/"/>
    <hyperlink ref="AM8" r:id="rId6" display="https://t.co/ICvom0Xxva"/>
    <hyperlink ref="AM11" r:id="rId7" display="https://t.co/I7oMCKYiHa"/>
    <hyperlink ref="AM12" r:id="rId8" display="https://t.co/GXSndpgrhE"/>
    <hyperlink ref="AM13" r:id="rId9" display="https://t.co/zzGyjMALiO"/>
    <hyperlink ref="AM14" r:id="rId10" display="https://t.co/7W3CTXtUGS"/>
    <hyperlink ref="AM17" r:id="rId11" display="https://t.co/pxZUX2icFp"/>
    <hyperlink ref="AM18" r:id="rId12" display="http://t.co/FLeHy5DD0K"/>
    <hyperlink ref="AM20" r:id="rId13" display="http://www.kleurkracht.nl/"/>
    <hyperlink ref="AM21" r:id="rId14" display="https://t.co/agFa0BnZHg"/>
    <hyperlink ref="AM22" r:id="rId15" display="http://t.co/d4rE86GIgQ"/>
    <hyperlink ref="AM23" r:id="rId16" display="http://t.co/kh4vi8uS1H"/>
    <hyperlink ref="AM24" r:id="rId17" display="http://www.volkerwessels.com/"/>
    <hyperlink ref="AM25" r:id="rId18" display="http://t.co/wNlvDYIO4y"/>
    <hyperlink ref="AM26" r:id="rId19" display="http://t.co/ghB2XzwfkS"/>
    <hyperlink ref="AM28" r:id="rId20" display="http://www.heijmans.nl/"/>
    <hyperlink ref="AM29" r:id="rId21" display="https://t.co/cE0JDv6Spq"/>
    <hyperlink ref="AM30" r:id="rId22" display="https://t.co/NuhnZZAtVt"/>
    <hyperlink ref="AM31" r:id="rId23" display="https://t.co/lImESvoZW9"/>
    <hyperlink ref="AM32" r:id="rId24" display="https://www.rijksoverheid.nl/regering/bewindspersonen/ingrid-van-engelshoven"/>
    <hyperlink ref="AM33" r:id="rId25" display="http://t.co/6QcPxcCjrg"/>
    <hyperlink ref="AM35" r:id="rId26" display="http://www.tweedekamer.nl/"/>
    <hyperlink ref="AM37" r:id="rId27" display="http://www.youngworks.nl/"/>
    <hyperlink ref="AM38" r:id="rId28" display="https://t.co/A17rY2y5AN"/>
    <hyperlink ref="AM39" r:id="rId29" display="https://t.co/P8zJULCR4J"/>
    <hyperlink ref="AM40" r:id="rId30" display="http://t.co/2nBSPK8Leh"/>
    <hyperlink ref="AM41" r:id="rId31" display="https://t.co/ox1Tq5qc62"/>
    <hyperlink ref="AM42" r:id="rId32" display="https://t.co/EyY3563KDd"/>
    <hyperlink ref="AM44" r:id="rId33" display="http://www.huubbellemakers.nl/"/>
    <hyperlink ref="AM45" r:id="rId34" display="http://www.facebook.com/magikevenietstegenjeaanhouden"/>
    <hyperlink ref="AM46" r:id="rId35" display="https://t.co/Jw3PtZfMFb"/>
    <hyperlink ref="AM48" r:id="rId36" display="https://t.co/JBwpvfIGDi"/>
    <hyperlink ref="AM49" r:id="rId37" display="http://www.janbeuving.nl/"/>
    <hyperlink ref="AM51" r:id="rId38" display="https://t.co/qIFE967XGB"/>
    <hyperlink ref="AM52" r:id="rId39" display="http://mdbraber.com/"/>
    <hyperlink ref="AM53" r:id="rId40" display="http://greald.blogspot.com/"/>
    <hyperlink ref="AM54" r:id="rId41" display="https://t.co/dZgsZRT92N"/>
    <hyperlink ref="AP3" r:id="rId42" display="https://pbs.twimg.com/profile_banners/191054408/1379170606"/>
    <hyperlink ref="AP4" r:id="rId43" display="https://pbs.twimg.com/profile_banners/24717699/1427199968"/>
    <hyperlink ref="AP6" r:id="rId44" display="https://pbs.twimg.com/profile_banners/783050650858979328/1484659632"/>
    <hyperlink ref="AP7" r:id="rId45" display="https://pbs.twimg.com/profile_banners/176396948/1452783430"/>
    <hyperlink ref="AP8" r:id="rId46" display="https://pbs.twimg.com/profile_banners/58478256/1551354491"/>
    <hyperlink ref="AP9" r:id="rId47" display="https://pbs.twimg.com/profile_banners/36378618/1421277525"/>
    <hyperlink ref="AP10" r:id="rId48" display="https://pbs.twimg.com/profile_banners/22689095/1426795022"/>
    <hyperlink ref="AP11" r:id="rId49" display="https://pbs.twimg.com/profile_banners/237272061/1534671062"/>
    <hyperlink ref="AP12" r:id="rId50" display="https://pbs.twimg.com/profile_banners/816203/1547153586"/>
    <hyperlink ref="AP14" r:id="rId51" display="https://pbs.twimg.com/profile_banners/2268666481/1388400529"/>
    <hyperlink ref="AP16" r:id="rId52" display="https://pbs.twimg.com/profile_banners/169048208/1538045204"/>
    <hyperlink ref="AP17" r:id="rId53" display="https://pbs.twimg.com/profile_banners/197546933/1550087571"/>
    <hyperlink ref="AP18" r:id="rId54" display="https://pbs.twimg.com/profile_banners/113871728/1436433595"/>
    <hyperlink ref="AP19" r:id="rId55" display="https://pbs.twimg.com/profile_banners/184743475/1355238657"/>
    <hyperlink ref="AP21" r:id="rId56" display="https://pbs.twimg.com/profile_banners/1943632532/1517311529"/>
    <hyperlink ref="AP22" r:id="rId57" display="https://pbs.twimg.com/profile_banners/162297845/1507226902"/>
    <hyperlink ref="AP23" r:id="rId58" display="https://pbs.twimg.com/profile_banners/163813047/1405408435"/>
    <hyperlink ref="AP25" r:id="rId59" display="https://pbs.twimg.com/profile_banners/1224678606/1361969116"/>
    <hyperlink ref="AP26" r:id="rId60" display="https://pbs.twimg.com/profile_banners/78558117/1421765683"/>
    <hyperlink ref="AP28" r:id="rId61" display="https://pbs.twimg.com/profile_banners/117729329/1517839759"/>
    <hyperlink ref="AP29" r:id="rId62" display="https://pbs.twimg.com/profile_banners/125621231/1548679083"/>
    <hyperlink ref="AP30" r:id="rId63" display="https://pbs.twimg.com/profile_banners/67273400/1513076545"/>
    <hyperlink ref="AP31" r:id="rId64" display="https://pbs.twimg.com/profile_banners/114419780/1537281617"/>
    <hyperlink ref="AP32" r:id="rId65" display="https://pbs.twimg.com/profile_banners/38919625/1524573955"/>
    <hyperlink ref="AP33" r:id="rId66" display="https://pbs.twimg.com/profile_banners/3092345957/1465809294"/>
    <hyperlink ref="AP34" r:id="rId67" display="https://pbs.twimg.com/profile_banners/118805931/1521401057"/>
    <hyperlink ref="AP35" r:id="rId68" display="https://pbs.twimg.com/profile_banners/46739044/1551643457"/>
    <hyperlink ref="AP37" r:id="rId69" display="https://pbs.twimg.com/profile_banners/50768208/1465471437"/>
    <hyperlink ref="AP39" r:id="rId70" display="https://pbs.twimg.com/profile_banners/180500683/1410030472"/>
    <hyperlink ref="AP40" r:id="rId71" display="https://pbs.twimg.com/profile_banners/132839929/1411488147"/>
    <hyperlink ref="AP41" r:id="rId72" display="https://pbs.twimg.com/profile_banners/713134922739884032/1460795347"/>
    <hyperlink ref="AP42" r:id="rId73" display="https://pbs.twimg.com/profile_banners/14775454/1550001000"/>
    <hyperlink ref="AP44" r:id="rId74" display="https://pbs.twimg.com/profile_banners/16822936/1435699209"/>
    <hyperlink ref="AP45" r:id="rId75" display="https://pbs.twimg.com/profile_banners/398695026/1539766414"/>
    <hyperlink ref="AP46" r:id="rId76" display="https://pbs.twimg.com/profile_banners/117756189/1440535891"/>
    <hyperlink ref="AP47" r:id="rId77" display="https://pbs.twimg.com/profile_banners/46668785/1434453704"/>
    <hyperlink ref="AP48" r:id="rId78" display="https://pbs.twimg.com/profile_banners/114139516/1548270816"/>
    <hyperlink ref="AP51" r:id="rId79" display="https://pbs.twimg.com/profile_banners/17509195/1507970828"/>
    <hyperlink ref="AP52" r:id="rId80" display="https://pbs.twimg.com/profile_banners/9938952/1486983393"/>
    <hyperlink ref="AP53" r:id="rId81" display="https://pbs.twimg.com/profile_banners/6102622/1533807697"/>
    <hyperlink ref="AP54" r:id="rId82" display="https://pbs.twimg.com/profile_banners/5776422/1398283171"/>
    <hyperlink ref="AV3" r:id="rId83" display="http://abs.twimg.com/images/themes/theme3/bg.gif"/>
    <hyperlink ref="AV4" r:id="rId84" display="http://abs.twimg.com/images/themes/theme4/bg.gif"/>
    <hyperlink ref="AV5" r:id="rId85" display="http://abs.twimg.com/images/themes/theme1/bg.png"/>
    <hyperlink ref="AV7" r:id="rId86" display="http://pbs.twimg.com/profile_background_images/148789350/screen-capture-9.png"/>
    <hyperlink ref="AV8" r:id="rId87" display="http://abs.twimg.com/images/themes/theme1/bg.png"/>
    <hyperlink ref="AV9" r:id="rId88" display="http://abs.twimg.com/images/themes/theme9/bg.gif"/>
    <hyperlink ref="AV10" r:id="rId89" display="http://abs.twimg.com/images/themes/theme1/bg.png"/>
    <hyperlink ref="AV11" r:id="rId90" display="http://abs.twimg.com/images/themes/theme12/bg.gif"/>
    <hyperlink ref="AV12" r:id="rId91" display="http://abs.twimg.com/images/themes/theme6/bg.gif"/>
    <hyperlink ref="AV13" r:id="rId92" display="http://abs.twimg.com/images/themes/theme2/bg.gif"/>
    <hyperlink ref="AV14" r:id="rId93" display="http://abs.twimg.com/images/themes/theme1/bg.png"/>
    <hyperlink ref="AV15" r:id="rId94" display="http://abs.twimg.com/images/themes/theme1/bg.png"/>
    <hyperlink ref="AV16" r:id="rId95" display="http://abs.twimg.com/images/themes/theme4/bg.gif"/>
    <hyperlink ref="AV17" r:id="rId96" display="http://abs.twimg.com/images/themes/theme1/bg.png"/>
    <hyperlink ref="AV18" r:id="rId97" display="http://abs.twimg.com/images/themes/theme1/bg.png"/>
    <hyperlink ref="AV19" r:id="rId98" display="http://abs.twimg.com/images/themes/theme1/bg.png"/>
    <hyperlink ref="AV20" r:id="rId99" display="http://abs.twimg.com/images/themes/theme1/bg.png"/>
    <hyperlink ref="AV21" r:id="rId100" display="http://abs.twimg.com/images/themes/theme1/bg.png"/>
    <hyperlink ref="AV22" r:id="rId101" display="http://abs.twimg.com/images/themes/theme14/bg.gif"/>
    <hyperlink ref="AV23" r:id="rId102" display="http://abs.twimg.com/images/themes/theme1/bg.png"/>
    <hyperlink ref="AV24" r:id="rId103" display="http://pbs.twimg.com/profile_background_images/85289727/twilk_background_4ba7d9d27af8a.jpg"/>
    <hyperlink ref="AV25" r:id="rId104" display="http://pbs.twimg.com/profile_background_images/801657535/785b816023daf7e807359602cd316ebf.jpeg"/>
    <hyperlink ref="AV26" r:id="rId105" display="http://abs.twimg.com/images/themes/theme1/bg.png"/>
    <hyperlink ref="AV27" r:id="rId106" display="http://abs.twimg.com/images/themes/theme1/bg.png"/>
    <hyperlink ref="AV28" r:id="rId107" display="http://abs.twimg.com/images/themes/theme1/bg.png"/>
    <hyperlink ref="AV29" r:id="rId108" display="http://abs.twimg.com/images/themes/theme1/bg.png"/>
    <hyperlink ref="AV30" r:id="rId109" display="http://abs.twimg.com/images/themes/theme1/bg.png"/>
    <hyperlink ref="AV31" r:id="rId110" display="http://abs.twimg.com/images/themes/theme1/bg.png"/>
    <hyperlink ref="AV32" r:id="rId111" display="http://abs.twimg.com/images/themes/theme1/bg.png"/>
    <hyperlink ref="AV33" r:id="rId112" display="http://abs.twimg.com/images/themes/theme1/bg.png"/>
    <hyperlink ref="AV34" r:id="rId113" display="http://abs.twimg.com/images/themes/theme14/bg.gif"/>
    <hyperlink ref="AV35" r:id="rId114" display="http://abs.twimg.com/images/themes/theme5/bg.gif"/>
    <hyperlink ref="AV36" r:id="rId115" display="http://abs.twimg.com/images/themes/theme1/bg.png"/>
    <hyperlink ref="AV37" r:id="rId116" display="http://abs.twimg.com/images/themes/theme6/bg.gif"/>
    <hyperlink ref="AV38" r:id="rId117" display="http://abs.twimg.com/images/themes/theme11/bg.gif"/>
    <hyperlink ref="AV39" r:id="rId118" display="http://abs.twimg.com/images/themes/theme12/bg.gif"/>
    <hyperlink ref="AV40" r:id="rId119" display="http://pbs.twimg.com/profile_background_images/378800000163775381/i546Xvco.jpeg"/>
    <hyperlink ref="AV42" r:id="rId120" display="http://abs.twimg.com/images/themes/theme13/bg.gif"/>
    <hyperlink ref="AV43" r:id="rId121" display="http://abs.twimg.com/images/themes/theme1/bg.png"/>
    <hyperlink ref="AV44" r:id="rId122" display="http://abs.twimg.com/images/themes/theme1/bg.png"/>
    <hyperlink ref="AV45" r:id="rId123" display="http://abs.twimg.com/images/themes/theme1/bg.png"/>
    <hyperlink ref="AV46" r:id="rId124" display="http://abs.twimg.com/images/themes/theme1/bg.png"/>
    <hyperlink ref="AV47" r:id="rId125" display="http://abs.twimg.com/images/themes/theme2/bg.gif"/>
    <hyperlink ref="AV48" r:id="rId126" display="http://abs.twimg.com/images/themes/theme1/bg.png"/>
    <hyperlink ref="AV49" r:id="rId127" display="http://abs.twimg.com/images/themes/theme1/bg.png"/>
    <hyperlink ref="AV50" r:id="rId128" display="http://abs.twimg.com/images/themes/theme1/bg.png"/>
    <hyperlink ref="AV51" r:id="rId129" display="http://abs.twimg.com/images/themes/theme1/bg.png"/>
    <hyperlink ref="AV52" r:id="rId130" display="http://abs.twimg.com/images/themes/theme14/bg.gif"/>
    <hyperlink ref="AV53" r:id="rId131" display="http://abs.twimg.com/images/themes/theme1/bg.png"/>
    <hyperlink ref="AV54" r:id="rId132" display="http://abs.twimg.com/images/themes/theme1/bg.png"/>
    <hyperlink ref="G3" r:id="rId133" display="http://pbs.twimg.com/profile_images/745275060601126912/RsDgTRww_normal.jpg"/>
    <hyperlink ref="G4" r:id="rId134" display="http://pbs.twimg.com/profile_images/580342938170839041/8V0EZhtk_normal.jpg"/>
    <hyperlink ref="G5" r:id="rId135" display="http://pbs.twimg.com/profile_images/1640571216/klein_logo_normal.PNG"/>
    <hyperlink ref="G6" r:id="rId136" display="http://pbs.twimg.com/profile_images/821347584015040513/LDtuOMUL_normal.jpg"/>
    <hyperlink ref="G7" r:id="rId137" display="http://pbs.twimg.com/profile_images/744584387157757952/wsIEuKFd_normal.jpg"/>
    <hyperlink ref="G8" r:id="rId138" display="http://pbs.twimg.com/profile_images/807241583724756993/5EN19dKI_normal.jpg"/>
    <hyperlink ref="G9" r:id="rId139" display="http://pbs.twimg.com/profile_images/1102331293294100480/3jQRH2X4_normal.jpg"/>
    <hyperlink ref="G10" r:id="rId140" display="http://pbs.twimg.com/profile_images/96744347/Ronald_Foto_web_normal.jpg"/>
    <hyperlink ref="G11" r:id="rId141" display="http://pbs.twimg.com/profile_images/1031109922111586304/O73czF7V_normal.jpg"/>
    <hyperlink ref="G12" r:id="rId142" display="http://pbs.twimg.com/profile_images/1009515918618189826/q3HWxJuD_normal.jpg"/>
    <hyperlink ref="G13" r:id="rId143" display="http://pbs.twimg.com/profile_images/1105726796392218624/o9pmcTR5_normal.png"/>
    <hyperlink ref="G14" r:id="rId144" display="http://pbs.twimg.com/profile_images/417606401926524929/cKpdnk6e_normal.jpeg"/>
    <hyperlink ref="G15" r:id="rId145" display="http://pbs.twimg.com/profile_images/826048635410448384/yRhyr1iT_normal.jpg"/>
    <hyperlink ref="G16" r:id="rId146" display="http://pbs.twimg.com/profile_images/1044606085477421057/HaU6fNUA_normal.jpg"/>
    <hyperlink ref="G17" r:id="rId147" display="http://pbs.twimg.com/profile_images/704957781951037440/_zzjNnqF_normal.jpg"/>
    <hyperlink ref="G18" r:id="rId148" display="http://pbs.twimg.com/profile_images/517632930059800577/VIevoHIR_normal.png"/>
    <hyperlink ref="G19" r:id="rId149" display="http://pbs.twimg.com/profile_images/1136064689/image_normal.jpg"/>
    <hyperlink ref="G20" r:id="rId150" display="http://pbs.twimg.com/profile_images/1435003086/20110314-142624-LOIC_normal.jpg"/>
    <hyperlink ref="G21" r:id="rId151" display="http://pbs.twimg.com/profile_images/1067955084170977280/HtCtmqoM_normal.jpg"/>
    <hyperlink ref="G22" r:id="rId152" display="http://pbs.twimg.com/profile_images/827935639110819841/i4rVeMi0_normal.jpg"/>
    <hyperlink ref="G23" r:id="rId153" display="http://pbs.twimg.com/profile_images/648466806156296192/uJG9IOrM_normal.jpg"/>
    <hyperlink ref="G24" r:id="rId154" display="http://pbs.twimg.com/profile_images/663727467274727428/cHZi9f9n_normal.jpg"/>
    <hyperlink ref="G25" r:id="rId155" display="http://pbs.twimg.com/profile_images/3314631266/e4471b21ce2b54ded0b9e2f115017936_normal.jpeg"/>
    <hyperlink ref="G26" r:id="rId156" display="http://pbs.twimg.com/profile_images/423769097289990144/w_JLj3rY_normal.jpeg"/>
    <hyperlink ref="G27" r:id="rId157" display="http://abs.twimg.com/sticky/default_profile_images/default_profile_normal.png"/>
    <hyperlink ref="G28" r:id="rId158" display="http://pbs.twimg.com/profile_images/623570412274737152/A4UeTRU__normal.png"/>
    <hyperlink ref="G29" r:id="rId159" display="http://pbs.twimg.com/profile_images/480972312057896962/uNPLmWZg_normal.jpeg"/>
    <hyperlink ref="G30" r:id="rId160" display="http://pbs.twimg.com/profile_images/827055594523725824/7nD8q9yq_normal.jpg"/>
    <hyperlink ref="G31" r:id="rId161" display="http://pbs.twimg.com/profile_images/1042060305046663169/PSRNbJZi_normal.jpg"/>
    <hyperlink ref="G32" r:id="rId162" display="http://pbs.twimg.com/profile_images/988760864378388488/pZLBefP8_normal.jpg"/>
    <hyperlink ref="G33" r:id="rId163" display="http://pbs.twimg.com/profile_images/577421551630319616/Tfa13WHv_normal.jpeg"/>
    <hyperlink ref="G34" r:id="rId164" display="http://pbs.twimg.com/profile_images/975452847205699584/oCe-1cSj_normal.jpg"/>
    <hyperlink ref="G35" r:id="rId165" display="http://pbs.twimg.com/profile_images/480088247561768960/fZRQLG9C_normal.jpeg"/>
    <hyperlink ref="G36" r:id="rId166" display="http://pbs.twimg.com/profile_images/1007294638288523267/5Spi1oVa_normal.jpg"/>
    <hyperlink ref="G37" r:id="rId167" display="http://pbs.twimg.com/profile_images/613044186477105152/h065c1YD_normal.jpg"/>
    <hyperlink ref="G38" r:id="rId168" display="http://pbs.twimg.com/profile_images/1092491121056452615/oNxdVbGf_normal.jpg"/>
    <hyperlink ref="G39" r:id="rId169" display="http://pbs.twimg.com/profile_images/1043047398619140096/Ldc8B7Sp_normal.jpg"/>
    <hyperlink ref="G40" r:id="rId170" display="http://pbs.twimg.com/profile_images/420304370643636224/A4WyHRjL_normal.jpeg"/>
    <hyperlink ref="G41" r:id="rId171" display="http://pbs.twimg.com/profile_images/875072021356523520/T35lm9hF_normal.jpg"/>
    <hyperlink ref="G42" r:id="rId172" display="http://pbs.twimg.com/profile_images/1095409886589079552/TbEaorem_normal.jpg"/>
    <hyperlink ref="G43" r:id="rId173" display="http://pbs.twimg.com/profile_images/507125444735295488/ELyRZTQP_normal.jpeg"/>
    <hyperlink ref="G44" r:id="rId174" display="http://pbs.twimg.com/profile_images/1081979830881652736/dJX-hvHz_normal.jpg"/>
    <hyperlink ref="G45" r:id="rId175" display="http://pbs.twimg.com/profile_images/1053947330343383040/wALoNkD4_normal.jpg"/>
    <hyperlink ref="G46" r:id="rId176" display="http://pbs.twimg.com/profile_images/930124507075014656/unu07SwY_normal.jpg"/>
    <hyperlink ref="G47" r:id="rId177" display="http://pbs.twimg.com/profile_images/260068715/021verkleind_normal.jpg"/>
    <hyperlink ref="G48" r:id="rId178" display="http://pbs.twimg.com/profile_images/953652852718800897/6N0SBtzs_normal.jpg"/>
    <hyperlink ref="G49" r:id="rId179" display="http://pbs.twimg.com/profile_images/2108523318/janbeuving_normal.jpg"/>
    <hyperlink ref="G50" r:id="rId180" display="http://abs.twimg.com/sticky/default_profile_images/default_profile_normal.png"/>
    <hyperlink ref="G51" r:id="rId181" display="http://pbs.twimg.com/profile_images/937612034438557696/RAe9Iv4l_normal.jpg"/>
    <hyperlink ref="G52" r:id="rId182" display="http://pbs.twimg.com/profile_images/831100581322293249/_TZFF-1S_normal.jpg"/>
    <hyperlink ref="G53" r:id="rId183" display="http://pbs.twimg.com/profile_images/1046301062196600832/3FhsfZvt_normal.jpg"/>
    <hyperlink ref="G54" r:id="rId184" display="http://pbs.twimg.com/profile_images/1023508521181224960/AwyxCU6w_normal.jpg"/>
    <hyperlink ref="AY3" r:id="rId185" display="https://twitter.com/tatianavanr"/>
    <hyperlink ref="AY4" r:id="rId186" display="https://twitter.com/miriamnotten"/>
    <hyperlink ref="AY5" r:id="rId187" display="https://twitter.com/larednetwerk"/>
    <hyperlink ref="AY6" r:id="rId188" display="https://twitter.com/delft_business"/>
    <hyperlink ref="AY7" r:id="rId189" display="https://twitter.com/jorissaneut"/>
    <hyperlink ref="AY8" r:id="rId190" display="https://twitter.com/unileiden"/>
    <hyperlink ref="AY9" r:id="rId191" display="https://twitter.com/jellemarchand"/>
    <hyperlink ref="AY10" r:id="rId192" display="https://twitter.com/rovanes"/>
    <hyperlink ref="AY11" r:id="rId193" display="https://twitter.com/rwinw"/>
    <hyperlink ref="AY12" r:id="rId194" display="https://twitter.com/frankmeeuwsen"/>
    <hyperlink ref="AY13" r:id="rId195" display="https://twitter.com/resourcerer"/>
    <hyperlink ref="AY14" r:id="rId196" display="https://twitter.com/vinales_info"/>
    <hyperlink ref="AY15" r:id="rId197" display="https://twitter.com/dejonge_hans"/>
    <hyperlink ref="AY16" r:id="rId198" display="https://twitter.com/martinvtuijl61"/>
    <hyperlink ref="AY17" r:id="rId199" display="https://twitter.com/madelondejong"/>
    <hyperlink ref="AY18" r:id="rId200" display="https://twitter.com/stadsradiodelft"/>
    <hyperlink ref="AY19" r:id="rId201" display="https://twitter.com/miriamno"/>
    <hyperlink ref="AY20" r:id="rId202" display="https://twitter.com/mariekeblok"/>
    <hyperlink ref="AY21" r:id="rId203" display="https://twitter.com/samfriedmansoc"/>
    <hyperlink ref="AY22" r:id="rId204" display="https://twitter.com/ptubaro"/>
    <hyperlink ref="AY23" r:id="rId205" display="https://twitter.com/mourikholding"/>
    <hyperlink ref="AY24" r:id="rId206" display="https://twitter.com/volkerwessels"/>
    <hyperlink ref="AY25" r:id="rId207" display="https://twitter.com/royalvopak"/>
    <hyperlink ref="AY26" r:id="rId208" display="https://twitter.com/boskalisnl"/>
    <hyperlink ref="AY27" r:id="rId209" display="https://twitter.com/tbiholdings"/>
    <hyperlink ref="AY28" r:id="rId210" display="https://twitter.com/heijmansnl"/>
    <hyperlink ref="AY29" r:id="rId211" display="https://twitter.com/royalihc"/>
    <hyperlink ref="AY30" r:id="rId212" display="https://twitter.com/enecogroep"/>
    <hyperlink ref="AY31" r:id="rId213" display="https://twitter.com/duravermeer"/>
    <hyperlink ref="AY32" r:id="rId214" display="https://twitter.com/ivanengelshoven"/>
    <hyperlink ref="AY33" r:id="rId215" display="https://twitter.com/hetvierdebrein"/>
    <hyperlink ref="AY34" r:id="rId216" display="https://twitter.com/kirstenrolink"/>
    <hyperlink ref="AY35" r:id="rId217" display="https://twitter.com/nstroeker"/>
    <hyperlink ref="AY36" r:id="rId218" display="https://twitter.com/bas_vollebregt"/>
    <hyperlink ref="AY37" r:id="rId219" display="https://twitter.com/yvonnevansark"/>
    <hyperlink ref="AY38" r:id="rId220" display="https://twitter.com/reneeprins3112"/>
    <hyperlink ref="AY39" r:id="rId221" display="https://twitter.com/annettedolle"/>
    <hyperlink ref="AY40" r:id="rId222" display="https://twitter.com/dvanmourik"/>
    <hyperlink ref="AY41" r:id="rId223" display="https://twitter.com/esther_klaster"/>
    <hyperlink ref="AY42" r:id="rId224" display="https://twitter.com/manonvandersar"/>
    <hyperlink ref="AY43" r:id="rId225" display="https://twitter.com/boukebo"/>
    <hyperlink ref="AY44" r:id="rId226" display="https://twitter.com/huubbellemakers"/>
    <hyperlink ref="AY45" r:id="rId227" display="https://twitter.com/japked"/>
    <hyperlink ref="AY46" r:id="rId228" display="https://twitter.com/marius_mpoweru"/>
    <hyperlink ref="AY47" r:id="rId229" display="https://twitter.com/mariskahulsewe"/>
    <hyperlink ref="AY48" r:id="rId230" display="https://twitter.com/serenascholte"/>
    <hyperlink ref="AY49" r:id="rId231" display="https://twitter.com/janbeuving"/>
    <hyperlink ref="AY50" r:id="rId232" display="https://twitter.com/marcelgrgansey"/>
    <hyperlink ref="AY51" r:id="rId233" display="https://twitter.com/marcelvandriel"/>
    <hyperlink ref="AY52" r:id="rId234" display="https://twitter.com/mdbraber"/>
    <hyperlink ref="AY53" r:id="rId235" display="https://twitter.com/greald"/>
    <hyperlink ref="AY54" r:id="rId236" display="https://twitter.com/puur"/>
  </hyperlinks>
  <printOptions/>
  <pageMargins left="0.7" right="0.7" top="0.75" bottom="0.75" header="0.3" footer="0.3"/>
  <pageSetup horizontalDpi="600" verticalDpi="600" orientation="portrait" r:id="rId241"/>
  <drawing r:id="rId240"/>
  <legacyDrawing r:id="rId238"/>
  <tableParts>
    <tablePart r:id="rId2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1111</v>
      </c>
      <c r="Z2" s="13" t="s">
        <v>1124</v>
      </c>
      <c r="AA2" s="13" t="s">
        <v>1148</v>
      </c>
      <c r="AB2" s="13" t="s">
        <v>1187</v>
      </c>
      <c r="AC2" s="13" t="s">
        <v>1235</v>
      </c>
      <c r="AD2" s="13" t="s">
        <v>1258</v>
      </c>
      <c r="AE2" s="13" t="s">
        <v>1262</v>
      </c>
      <c r="AF2" s="13" t="s">
        <v>1277</v>
      </c>
      <c r="AG2" s="118" t="s">
        <v>1514</v>
      </c>
      <c r="AH2" s="118" t="s">
        <v>1515</v>
      </c>
      <c r="AI2" s="118" t="s">
        <v>1516</v>
      </c>
      <c r="AJ2" s="118" t="s">
        <v>1517</v>
      </c>
      <c r="AK2" s="118" t="s">
        <v>1518</v>
      </c>
      <c r="AL2" s="118" t="s">
        <v>1519</v>
      </c>
      <c r="AM2" s="118" t="s">
        <v>1520</v>
      </c>
      <c r="AN2" s="118" t="s">
        <v>1521</v>
      </c>
      <c r="AO2" s="118" t="s">
        <v>1524</v>
      </c>
    </row>
    <row r="3" spans="1:41" ht="15">
      <c r="A3" s="87" t="s">
        <v>1069</v>
      </c>
      <c r="B3" s="65" t="s">
        <v>1076</v>
      </c>
      <c r="C3" s="65" t="s">
        <v>56</v>
      </c>
      <c r="D3" s="104"/>
      <c r="E3" s="103"/>
      <c r="F3" s="105" t="s">
        <v>1533</v>
      </c>
      <c r="G3" s="106"/>
      <c r="H3" s="106"/>
      <c r="I3" s="107">
        <v>3</v>
      </c>
      <c r="J3" s="108"/>
      <c r="K3" s="48">
        <v>17</v>
      </c>
      <c r="L3" s="48">
        <v>16</v>
      </c>
      <c r="M3" s="48">
        <v>6</v>
      </c>
      <c r="N3" s="48">
        <v>22</v>
      </c>
      <c r="O3" s="48">
        <v>6</v>
      </c>
      <c r="P3" s="49">
        <v>0</v>
      </c>
      <c r="Q3" s="49">
        <v>0</v>
      </c>
      <c r="R3" s="48">
        <v>1</v>
      </c>
      <c r="S3" s="48">
        <v>0</v>
      </c>
      <c r="T3" s="48">
        <v>17</v>
      </c>
      <c r="U3" s="48">
        <v>22</v>
      </c>
      <c r="V3" s="48">
        <v>2</v>
      </c>
      <c r="W3" s="49">
        <v>1.771626</v>
      </c>
      <c r="X3" s="49">
        <v>0.058823529411764705</v>
      </c>
      <c r="Y3" s="78" t="s">
        <v>1112</v>
      </c>
      <c r="Z3" s="78" t="s">
        <v>1125</v>
      </c>
      <c r="AA3" s="78" t="s">
        <v>1149</v>
      </c>
      <c r="AB3" s="84" t="s">
        <v>1188</v>
      </c>
      <c r="AC3" s="84" t="s">
        <v>1236</v>
      </c>
      <c r="AD3" s="84" t="s">
        <v>1259</v>
      </c>
      <c r="AE3" s="84" t="s">
        <v>1263</v>
      </c>
      <c r="AF3" s="84" t="s">
        <v>1278</v>
      </c>
      <c r="AG3" s="121">
        <v>1</v>
      </c>
      <c r="AH3" s="124">
        <v>0.1524390243902439</v>
      </c>
      <c r="AI3" s="121">
        <v>7</v>
      </c>
      <c r="AJ3" s="124">
        <v>1.0670731707317074</v>
      </c>
      <c r="AK3" s="121">
        <v>0</v>
      </c>
      <c r="AL3" s="124">
        <v>0</v>
      </c>
      <c r="AM3" s="121">
        <v>648</v>
      </c>
      <c r="AN3" s="124">
        <v>98.78048780487805</v>
      </c>
      <c r="AO3" s="121">
        <v>656</v>
      </c>
    </row>
    <row r="4" spans="1:41" ht="15">
      <c r="A4" s="87" t="s">
        <v>1070</v>
      </c>
      <c r="B4" s="65" t="s">
        <v>1077</v>
      </c>
      <c r="C4" s="65" t="s">
        <v>56</v>
      </c>
      <c r="D4" s="110"/>
      <c r="E4" s="109"/>
      <c r="F4" s="111" t="s">
        <v>1534</v>
      </c>
      <c r="G4" s="112"/>
      <c r="H4" s="112"/>
      <c r="I4" s="113">
        <v>4</v>
      </c>
      <c r="J4" s="114"/>
      <c r="K4" s="48">
        <v>9</v>
      </c>
      <c r="L4" s="48">
        <v>8</v>
      </c>
      <c r="M4" s="48">
        <v>2</v>
      </c>
      <c r="N4" s="48">
        <v>10</v>
      </c>
      <c r="O4" s="48">
        <v>0</v>
      </c>
      <c r="P4" s="49">
        <v>0.125</v>
      </c>
      <c r="Q4" s="49">
        <v>0.2222222222222222</v>
      </c>
      <c r="R4" s="48">
        <v>1</v>
      </c>
      <c r="S4" s="48">
        <v>0</v>
      </c>
      <c r="T4" s="48">
        <v>9</v>
      </c>
      <c r="U4" s="48">
        <v>10</v>
      </c>
      <c r="V4" s="48">
        <v>2</v>
      </c>
      <c r="W4" s="49">
        <v>1.580247</v>
      </c>
      <c r="X4" s="49">
        <v>0.125</v>
      </c>
      <c r="Y4" s="78" t="s">
        <v>1113</v>
      </c>
      <c r="Z4" s="78" t="s">
        <v>377</v>
      </c>
      <c r="AA4" s="78" t="s">
        <v>386</v>
      </c>
      <c r="AB4" s="84" t="s">
        <v>1189</v>
      </c>
      <c r="AC4" s="84" t="s">
        <v>1237</v>
      </c>
      <c r="AD4" s="84" t="s">
        <v>1260</v>
      </c>
      <c r="AE4" s="84" t="s">
        <v>1264</v>
      </c>
      <c r="AF4" s="84" t="s">
        <v>1279</v>
      </c>
      <c r="AG4" s="121">
        <v>0</v>
      </c>
      <c r="AH4" s="124">
        <v>0</v>
      </c>
      <c r="AI4" s="121">
        <v>1</v>
      </c>
      <c r="AJ4" s="124">
        <v>0.42735042735042733</v>
      </c>
      <c r="AK4" s="121">
        <v>0</v>
      </c>
      <c r="AL4" s="124">
        <v>0</v>
      </c>
      <c r="AM4" s="121">
        <v>233</v>
      </c>
      <c r="AN4" s="124">
        <v>99.57264957264957</v>
      </c>
      <c r="AO4" s="121">
        <v>234</v>
      </c>
    </row>
    <row r="5" spans="1:41" ht="15">
      <c r="A5" s="87" t="s">
        <v>1071</v>
      </c>
      <c r="B5" s="65" t="s">
        <v>1078</v>
      </c>
      <c r="C5" s="65" t="s">
        <v>56</v>
      </c>
      <c r="D5" s="110"/>
      <c r="E5" s="109"/>
      <c r="F5" s="111" t="s">
        <v>1535</v>
      </c>
      <c r="G5" s="112"/>
      <c r="H5" s="112"/>
      <c r="I5" s="113">
        <v>5</v>
      </c>
      <c r="J5" s="114"/>
      <c r="K5" s="48">
        <v>8</v>
      </c>
      <c r="L5" s="48">
        <v>9</v>
      </c>
      <c r="M5" s="48">
        <v>0</v>
      </c>
      <c r="N5" s="48">
        <v>9</v>
      </c>
      <c r="O5" s="48">
        <v>0</v>
      </c>
      <c r="P5" s="49">
        <v>0.125</v>
      </c>
      <c r="Q5" s="49">
        <v>0.2222222222222222</v>
      </c>
      <c r="R5" s="48">
        <v>1</v>
      </c>
      <c r="S5" s="48">
        <v>0</v>
      </c>
      <c r="T5" s="48">
        <v>8</v>
      </c>
      <c r="U5" s="48">
        <v>9</v>
      </c>
      <c r="V5" s="48">
        <v>3</v>
      </c>
      <c r="W5" s="49">
        <v>1.65625</v>
      </c>
      <c r="X5" s="49">
        <v>0.16071428571428573</v>
      </c>
      <c r="Y5" s="78" t="s">
        <v>1114</v>
      </c>
      <c r="Z5" s="78" t="s">
        <v>377</v>
      </c>
      <c r="AA5" s="78" t="s">
        <v>386</v>
      </c>
      <c r="AB5" s="84" t="s">
        <v>1190</v>
      </c>
      <c r="AC5" s="84" t="s">
        <v>1238</v>
      </c>
      <c r="AD5" s="84" t="s">
        <v>1259</v>
      </c>
      <c r="AE5" s="84" t="s">
        <v>1265</v>
      </c>
      <c r="AF5" s="84" t="s">
        <v>1280</v>
      </c>
      <c r="AG5" s="121">
        <v>1</v>
      </c>
      <c r="AH5" s="124">
        <v>0.425531914893617</v>
      </c>
      <c r="AI5" s="121">
        <v>0</v>
      </c>
      <c r="AJ5" s="124">
        <v>0</v>
      </c>
      <c r="AK5" s="121">
        <v>0</v>
      </c>
      <c r="AL5" s="124">
        <v>0</v>
      </c>
      <c r="AM5" s="121">
        <v>234</v>
      </c>
      <c r="AN5" s="124">
        <v>99.57446808510639</v>
      </c>
      <c r="AO5" s="121">
        <v>235</v>
      </c>
    </row>
    <row r="6" spans="1:41" ht="15">
      <c r="A6" s="87" t="s">
        <v>1072</v>
      </c>
      <c r="B6" s="65" t="s">
        <v>1079</v>
      </c>
      <c r="C6" s="65" t="s">
        <v>56</v>
      </c>
      <c r="D6" s="110"/>
      <c r="E6" s="109"/>
      <c r="F6" s="111" t="s">
        <v>1536</v>
      </c>
      <c r="G6" s="112"/>
      <c r="H6" s="112"/>
      <c r="I6" s="113">
        <v>6</v>
      </c>
      <c r="J6" s="114"/>
      <c r="K6" s="48">
        <v>7</v>
      </c>
      <c r="L6" s="48">
        <v>6</v>
      </c>
      <c r="M6" s="48">
        <v>3</v>
      </c>
      <c r="N6" s="48">
        <v>9</v>
      </c>
      <c r="O6" s="48">
        <v>3</v>
      </c>
      <c r="P6" s="49">
        <v>0</v>
      </c>
      <c r="Q6" s="49">
        <v>0</v>
      </c>
      <c r="R6" s="48">
        <v>1</v>
      </c>
      <c r="S6" s="48">
        <v>0</v>
      </c>
      <c r="T6" s="48">
        <v>7</v>
      </c>
      <c r="U6" s="48">
        <v>9</v>
      </c>
      <c r="V6" s="48">
        <v>2</v>
      </c>
      <c r="W6" s="49">
        <v>1.469388</v>
      </c>
      <c r="X6" s="49">
        <v>0.14285714285714285</v>
      </c>
      <c r="Y6" s="78" t="s">
        <v>1115</v>
      </c>
      <c r="Z6" s="78" t="s">
        <v>1126</v>
      </c>
      <c r="AA6" s="78" t="s">
        <v>1150</v>
      </c>
      <c r="AB6" s="84" t="s">
        <v>1191</v>
      </c>
      <c r="AC6" s="84" t="s">
        <v>1239</v>
      </c>
      <c r="AD6" s="84"/>
      <c r="AE6" s="84" t="s">
        <v>1266</v>
      </c>
      <c r="AF6" s="84" t="s">
        <v>1281</v>
      </c>
      <c r="AG6" s="121">
        <v>0</v>
      </c>
      <c r="AH6" s="124">
        <v>0</v>
      </c>
      <c r="AI6" s="121">
        <v>15</v>
      </c>
      <c r="AJ6" s="124">
        <v>3.91644908616188</v>
      </c>
      <c r="AK6" s="121">
        <v>0</v>
      </c>
      <c r="AL6" s="124">
        <v>0</v>
      </c>
      <c r="AM6" s="121">
        <v>368</v>
      </c>
      <c r="AN6" s="124">
        <v>96.08355091383812</v>
      </c>
      <c r="AO6" s="121">
        <v>383</v>
      </c>
    </row>
    <row r="7" spans="1:41" ht="15">
      <c r="A7" s="87" t="s">
        <v>1073</v>
      </c>
      <c r="B7" s="65" t="s">
        <v>1080</v>
      </c>
      <c r="C7" s="65" t="s">
        <v>56</v>
      </c>
      <c r="D7" s="110"/>
      <c r="E7" s="109"/>
      <c r="F7" s="111" t="s">
        <v>1537</v>
      </c>
      <c r="G7" s="112"/>
      <c r="H7" s="112"/>
      <c r="I7" s="113">
        <v>7</v>
      </c>
      <c r="J7" s="114"/>
      <c r="K7" s="48">
        <v>6</v>
      </c>
      <c r="L7" s="48">
        <v>7</v>
      </c>
      <c r="M7" s="48">
        <v>0</v>
      </c>
      <c r="N7" s="48">
        <v>7</v>
      </c>
      <c r="O7" s="48">
        <v>0</v>
      </c>
      <c r="P7" s="49">
        <v>0.4</v>
      </c>
      <c r="Q7" s="49">
        <v>0.5714285714285714</v>
      </c>
      <c r="R7" s="48">
        <v>1</v>
      </c>
      <c r="S7" s="48">
        <v>0</v>
      </c>
      <c r="T7" s="48">
        <v>6</v>
      </c>
      <c r="U7" s="48">
        <v>7</v>
      </c>
      <c r="V7" s="48">
        <v>2</v>
      </c>
      <c r="W7" s="49">
        <v>1.388889</v>
      </c>
      <c r="X7" s="49">
        <v>0.23333333333333334</v>
      </c>
      <c r="Y7" s="78" t="s">
        <v>356</v>
      </c>
      <c r="Z7" s="78" t="s">
        <v>377</v>
      </c>
      <c r="AA7" s="78" t="s">
        <v>1151</v>
      </c>
      <c r="AB7" s="84" t="s">
        <v>1192</v>
      </c>
      <c r="AC7" s="84" t="s">
        <v>1238</v>
      </c>
      <c r="AD7" s="84" t="s">
        <v>226</v>
      </c>
      <c r="AE7" s="84" t="s">
        <v>1267</v>
      </c>
      <c r="AF7" s="84" t="s">
        <v>1282</v>
      </c>
      <c r="AG7" s="121">
        <v>0</v>
      </c>
      <c r="AH7" s="124">
        <v>0</v>
      </c>
      <c r="AI7" s="121">
        <v>0</v>
      </c>
      <c r="AJ7" s="124">
        <v>0</v>
      </c>
      <c r="AK7" s="121">
        <v>0</v>
      </c>
      <c r="AL7" s="124">
        <v>0</v>
      </c>
      <c r="AM7" s="121">
        <v>167</v>
      </c>
      <c r="AN7" s="124">
        <v>100</v>
      </c>
      <c r="AO7" s="121">
        <v>167</v>
      </c>
    </row>
    <row r="8" spans="1:41" ht="15">
      <c r="A8" s="87" t="s">
        <v>1074</v>
      </c>
      <c r="B8" s="65" t="s">
        <v>1081</v>
      </c>
      <c r="C8" s="65" t="s">
        <v>56</v>
      </c>
      <c r="D8" s="110"/>
      <c r="E8" s="109"/>
      <c r="F8" s="111" t="s">
        <v>1538</v>
      </c>
      <c r="G8" s="112"/>
      <c r="H8" s="112"/>
      <c r="I8" s="113">
        <v>8</v>
      </c>
      <c r="J8" s="114"/>
      <c r="K8" s="48">
        <v>3</v>
      </c>
      <c r="L8" s="48">
        <v>4</v>
      </c>
      <c r="M8" s="48">
        <v>0</v>
      </c>
      <c r="N8" s="48">
        <v>4</v>
      </c>
      <c r="O8" s="48">
        <v>1</v>
      </c>
      <c r="P8" s="49">
        <v>0.5</v>
      </c>
      <c r="Q8" s="49">
        <v>0.6666666666666666</v>
      </c>
      <c r="R8" s="48">
        <v>1</v>
      </c>
      <c r="S8" s="48">
        <v>0</v>
      </c>
      <c r="T8" s="48">
        <v>3</v>
      </c>
      <c r="U8" s="48">
        <v>4</v>
      </c>
      <c r="V8" s="48">
        <v>2</v>
      </c>
      <c r="W8" s="49">
        <v>0.888889</v>
      </c>
      <c r="X8" s="49">
        <v>0.5</v>
      </c>
      <c r="Y8" s="78" t="s">
        <v>364</v>
      </c>
      <c r="Z8" s="78" t="s">
        <v>377</v>
      </c>
      <c r="AA8" s="78" t="s">
        <v>386</v>
      </c>
      <c r="AB8" s="84" t="s">
        <v>1193</v>
      </c>
      <c r="AC8" s="84" t="s">
        <v>607</v>
      </c>
      <c r="AD8" s="84" t="s">
        <v>1261</v>
      </c>
      <c r="AE8" s="84" t="s">
        <v>1268</v>
      </c>
      <c r="AF8" s="84" t="s">
        <v>1283</v>
      </c>
      <c r="AG8" s="121">
        <v>1</v>
      </c>
      <c r="AH8" s="124">
        <v>1.9607843137254901</v>
      </c>
      <c r="AI8" s="121">
        <v>0</v>
      </c>
      <c r="AJ8" s="124">
        <v>0</v>
      </c>
      <c r="AK8" s="121">
        <v>0</v>
      </c>
      <c r="AL8" s="124">
        <v>0</v>
      </c>
      <c r="AM8" s="121">
        <v>50</v>
      </c>
      <c r="AN8" s="124">
        <v>98.03921568627452</v>
      </c>
      <c r="AO8" s="121">
        <v>51</v>
      </c>
    </row>
    <row r="9" spans="1:41" ht="15">
      <c r="A9" s="87" t="s">
        <v>1075</v>
      </c>
      <c r="B9" s="65" t="s">
        <v>1082</v>
      </c>
      <c r="C9" s="65" t="s">
        <v>56</v>
      </c>
      <c r="D9" s="110"/>
      <c r="E9" s="109"/>
      <c r="F9" s="111" t="s">
        <v>1539</v>
      </c>
      <c r="G9" s="112"/>
      <c r="H9" s="112"/>
      <c r="I9" s="113">
        <v>9</v>
      </c>
      <c r="J9" s="114"/>
      <c r="K9" s="48">
        <v>2</v>
      </c>
      <c r="L9" s="48">
        <v>2</v>
      </c>
      <c r="M9" s="48">
        <v>0</v>
      </c>
      <c r="N9" s="48">
        <v>2</v>
      </c>
      <c r="O9" s="48">
        <v>1</v>
      </c>
      <c r="P9" s="49">
        <v>0</v>
      </c>
      <c r="Q9" s="49">
        <v>0</v>
      </c>
      <c r="R9" s="48">
        <v>1</v>
      </c>
      <c r="S9" s="48">
        <v>0</v>
      </c>
      <c r="T9" s="48">
        <v>2</v>
      </c>
      <c r="U9" s="48">
        <v>2</v>
      </c>
      <c r="V9" s="48">
        <v>1</v>
      </c>
      <c r="W9" s="49">
        <v>0.5</v>
      </c>
      <c r="X9" s="49">
        <v>0.5</v>
      </c>
      <c r="Y9" s="78" t="s">
        <v>346</v>
      </c>
      <c r="Z9" s="78" t="s">
        <v>377</v>
      </c>
      <c r="AA9" s="78"/>
      <c r="AB9" s="84" t="s">
        <v>1194</v>
      </c>
      <c r="AC9" s="84" t="s">
        <v>1240</v>
      </c>
      <c r="AD9" s="84"/>
      <c r="AE9" s="84" t="s">
        <v>217</v>
      </c>
      <c r="AF9" s="84" t="s">
        <v>1284</v>
      </c>
      <c r="AG9" s="121">
        <v>0</v>
      </c>
      <c r="AH9" s="124">
        <v>0</v>
      </c>
      <c r="AI9" s="121">
        <v>0</v>
      </c>
      <c r="AJ9" s="124">
        <v>0</v>
      </c>
      <c r="AK9" s="121">
        <v>0</v>
      </c>
      <c r="AL9" s="124">
        <v>0</v>
      </c>
      <c r="AM9" s="121">
        <v>48</v>
      </c>
      <c r="AN9" s="124">
        <v>100</v>
      </c>
      <c r="AO9" s="121">
        <v>48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1069</v>
      </c>
      <c r="B2" s="84" t="s">
        <v>220</v>
      </c>
      <c r="C2" s="78">
        <f>VLOOKUP(GroupVertices[[#This Row],[Vertex]],Vertices[],MATCH("ID",Vertices[[#Headers],[Vertex]:[Vertex Content Word Count]],0),FALSE)</f>
        <v>4</v>
      </c>
    </row>
    <row r="3" spans="1:3" ht="15">
      <c r="A3" s="78" t="s">
        <v>1069</v>
      </c>
      <c r="B3" s="84" t="s">
        <v>252</v>
      </c>
      <c r="C3" s="78">
        <f>VLOOKUP(GroupVertices[[#This Row],[Vertex]],Vertices[],MATCH("ID",Vertices[[#Headers],[Vertex]:[Vertex Content Word Count]],0),FALSE)</f>
        <v>33</v>
      </c>
    </row>
    <row r="4" spans="1:3" ht="15">
      <c r="A4" s="78" t="s">
        <v>1069</v>
      </c>
      <c r="B4" s="84" t="s">
        <v>251</v>
      </c>
      <c r="C4" s="78">
        <f>VLOOKUP(GroupVertices[[#This Row],[Vertex]],Vertices[],MATCH("ID",Vertices[[#Headers],[Vertex]:[Vertex Content Word Count]],0),FALSE)</f>
        <v>32</v>
      </c>
    </row>
    <row r="5" spans="1:3" ht="15">
      <c r="A5" s="78" t="s">
        <v>1069</v>
      </c>
      <c r="B5" s="84" t="s">
        <v>250</v>
      </c>
      <c r="C5" s="78">
        <f>VLOOKUP(GroupVertices[[#This Row],[Vertex]],Vertices[],MATCH("ID",Vertices[[#Headers],[Vertex]:[Vertex Content Word Count]],0),FALSE)</f>
        <v>31</v>
      </c>
    </row>
    <row r="6" spans="1:3" ht="15">
      <c r="A6" s="78" t="s">
        <v>1069</v>
      </c>
      <c r="B6" s="84" t="s">
        <v>249</v>
      </c>
      <c r="C6" s="78">
        <f>VLOOKUP(GroupVertices[[#This Row],[Vertex]],Vertices[],MATCH("ID",Vertices[[#Headers],[Vertex]:[Vertex Content Word Count]],0),FALSE)</f>
        <v>30</v>
      </c>
    </row>
    <row r="7" spans="1:3" ht="15">
      <c r="A7" s="78" t="s">
        <v>1069</v>
      </c>
      <c r="B7" s="84" t="s">
        <v>248</v>
      </c>
      <c r="C7" s="78">
        <f>VLOOKUP(GroupVertices[[#This Row],[Vertex]],Vertices[],MATCH("ID",Vertices[[#Headers],[Vertex]:[Vertex Content Word Count]],0),FALSE)</f>
        <v>29</v>
      </c>
    </row>
    <row r="8" spans="1:3" ht="15">
      <c r="A8" s="78" t="s">
        <v>1069</v>
      </c>
      <c r="B8" s="84" t="s">
        <v>247</v>
      </c>
      <c r="C8" s="78">
        <f>VLOOKUP(GroupVertices[[#This Row],[Vertex]],Vertices[],MATCH("ID",Vertices[[#Headers],[Vertex]:[Vertex Content Word Count]],0),FALSE)</f>
        <v>28</v>
      </c>
    </row>
    <row r="9" spans="1:3" ht="15">
      <c r="A9" s="78" t="s">
        <v>1069</v>
      </c>
      <c r="B9" s="84" t="s">
        <v>246</v>
      </c>
      <c r="C9" s="78">
        <f>VLOOKUP(GroupVertices[[#This Row],[Vertex]],Vertices[],MATCH("ID",Vertices[[#Headers],[Vertex]:[Vertex Content Word Count]],0),FALSE)</f>
        <v>27</v>
      </c>
    </row>
    <row r="10" spans="1:3" ht="15">
      <c r="A10" s="78" t="s">
        <v>1069</v>
      </c>
      <c r="B10" s="84" t="s">
        <v>245</v>
      </c>
      <c r="C10" s="78">
        <f>VLOOKUP(GroupVertices[[#This Row],[Vertex]],Vertices[],MATCH("ID",Vertices[[#Headers],[Vertex]:[Vertex Content Word Count]],0),FALSE)</f>
        <v>26</v>
      </c>
    </row>
    <row r="11" spans="1:3" ht="15">
      <c r="A11" s="78" t="s">
        <v>1069</v>
      </c>
      <c r="B11" s="84" t="s">
        <v>244</v>
      </c>
      <c r="C11" s="78">
        <f>VLOOKUP(GroupVertices[[#This Row],[Vertex]],Vertices[],MATCH("ID",Vertices[[#Headers],[Vertex]:[Vertex Content Word Count]],0),FALSE)</f>
        <v>25</v>
      </c>
    </row>
    <row r="12" spans="1:3" ht="15">
      <c r="A12" s="78" t="s">
        <v>1069</v>
      </c>
      <c r="B12" s="84" t="s">
        <v>243</v>
      </c>
      <c r="C12" s="78">
        <f>VLOOKUP(GroupVertices[[#This Row],[Vertex]],Vertices[],MATCH("ID",Vertices[[#Headers],[Vertex]:[Vertex Content Word Count]],0),FALSE)</f>
        <v>24</v>
      </c>
    </row>
    <row r="13" spans="1:3" ht="15">
      <c r="A13" s="78" t="s">
        <v>1069</v>
      </c>
      <c r="B13" s="84" t="s">
        <v>242</v>
      </c>
      <c r="C13" s="78">
        <f>VLOOKUP(GroupVertices[[#This Row],[Vertex]],Vertices[],MATCH("ID",Vertices[[#Headers],[Vertex]:[Vertex Content Word Count]],0),FALSE)</f>
        <v>23</v>
      </c>
    </row>
    <row r="14" spans="1:3" ht="15">
      <c r="A14" s="78" t="s">
        <v>1069</v>
      </c>
      <c r="B14" s="84" t="s">
        <v>241</v>
      </c>
      <c r="C14" s="78">
        <f>VLOOKUP(GroupVertices[[#This Row],[Vertex]],Vertices[],MATCH("ID",Vertices[[#Headers],[Vertex]:[Vertex Content Word Count]],0),FALSE)</f>
        <v>22</v>
      </c>
    </row>
    <row r="15" spans="1:3" ht="15">
      <c r="A15" s="78" t="s">
        <v>1069</v>
      </c>
      <c r="B15" s="84" t="s">
        <v>240</v>
      </c>
      <c r="C15" s="78">
        <f>VLOOKUP(GroupVertices[[#This Row],[Vertex]],Vertices[],MATCH("ID",Vertices[[#Headers],[Vertex]:[Vertex Content Word Count]],0),FALSE)</f>
        <v>21</v>
      </c>
    </row>
    <row r="16" spans="1:3" ht="15">
      <c r="A16" s="78" t="s">
        <v>1069</v>
      </c>
      <c r="B16" s="84" t="s">
        <v>239</v>
      </c>
      <c r="C16" s="78">
        <f>VLOOKUP(GroupVertices[[#This Row],[Vertex]],Vertices[],MATCH("ID",Vertices[[#Headers],[Vertex]:[Vertex Content Word Count]],0),FALSE)</f>
        <v>19</v>
      </c>
    </row>
    <row r="17" spans="1:3" ht="15">
      <c r="A17" s="78" t="s">
        <v>1069</v>
      </c>
      <c r="B17" s="84" t="s">
        <v>238</v>
      </c>
      <c r="C17" s="78">
        <f>VLOOKUP(GroupVertices[[#This Row],[Vertex]],Vertices[],MATCH("ID",Vertices[[#Headers],[Vertex]:[Vertex Content Word Count]],0),FALSE)</f>
        <v>18</v>
      </c>
    </row>
    <row r="18" spans="1:3" ht="15">
      <c r="A18" s="78" t="s">
        <v>1069</v>
      </c>
      <c r="B18" s="84" t="s">
        <v>212</v>
      </c>
      <c r="C18" s="78">
        <f>VLOOKUP(GroupVertices[[#This Row],[Vertex]],Vertices[],MATCH("ID",Vertices[[#Headers],[Vertex]:[Vertex Content Word Count]],0),FALSE)</f>
        <v>3</v>
      </c>
    </row>
    <row r="19" spans="1:3" ht="15">
      <c r="A19" s="78" t="s">
        <v>1070</v>
      </c>
      <c r="B19" s="84" t="s">
        <v>229</v>
      </c>
      <c r="C19" s="78">
        <f>VLOOKUP(GroupVertices[[#This Row],[Vertex]],Vertices[],MATCH("ID",Vertices[[#Headers],[Vertex]:[Vertex Content Word Count]],0),FALSE)</f>
        <v>17</v>
      </c>
    </row>
    <row r="20" spans="1:3" ht="15">
      <c r="A20" s="78" t="s">
        <v>1070</v>
      </c>
      <c r="B20" s="84" t="s">
        <v>261</v>
      </c>
      <c r="C20" s="78">
        <f>VLOOKUP(GroupVertices[[#This Row],[Vertex]],Vertices[],MATCH("ID",Vertices[[#Headers],[Vertex]:[Vertex Content Word Count]],0),FALSE)</f>
        <v>50</v>
      </c>
    </row>
    <row r="21" spans="1:3" ht="15">
      <c r="A21" s="78" t="s">
        <v>1070</v>
      </c>
      <c r="B21" s="84" t="s">
        <v>260</v>
      </c>
      <c r="C21" s="78">
        <f>VLOOKUP(GroupVertices[[#This Row],[Vertex]],Vertices[],MATCH("ID",Vertices[[#Headers],[Vertex]:[Vertex Content Word Count]],0),FALSE)</f>
        <v>49</v>
      </c>
    </row>
    <row r="22" spans="1:3" ht="15">
      <c r="A22" s="78" t="s">
        <v>1070</v>
      </c>
      <c r="B22" s="84" t="s">
        <v>259</v>
      </c>
      <c r="C22" s="78">
        <f>VLOOKUP(GroupVertices[[#This Row],[Vertex]],Vertices[],MATCH("ID",Vertices[[#Headers],[Vertex]:[Vertex Content Word Count]],0),FALSE)</f>
        <v>48</v>
      </c>
    </row>
    <row r="23" spans="1:3" ht="15">
      <c r="A23" s="78" t="s">
        <v>1070</v>
      </c>
      <c r="B23" s="84" t="s">
        <v>258</v>
      </c>
      <c r="C23" s="78">
        <f>VLOOKUP(GroupVertices[[#This Row],[Vertex]],Vertices[],MATCH("ID",Vertices[[#Headers],[Vertex]:[Vertex Content Word Count]],0),FALSE)</f>
        <v>47</v>
      </c>
    </row>
    <row r="24" spans="1:3" ht="15">
      <c r="A24" s="78" t="s">
        <v>1070</v>
      </c>
      <c r="B24" s="84" t="s">
        <v>230</v>
      </c>
      <c r="C24" s="78">
        <f>VLOOKUP(GroupVertices[[#This Row],[Vertex]],Vertices[],MATCH("ID",Vertices[[#Headers],[Vertex]:[Vertex Content Word Count]],0),FALSE)</f>
        <v>46</v>
      </c>
    </row>
    <row r="25" spans="1:3" ht="15">
      <c r="A25" s="78" t="s">
        <v>1070</v>
      </c>
      <c r="B25" s="84" t="s">
        <v>257</v>
      </c>
      <c r="C25" s="78">
        <f>VLOOKUP(GroupVertices[[#This Row],[Vertex]],Vertices[],MATCH("ID",Vertices[[#Headers],[Vertex]:[Vertex Content Word Count]],0),FALSE)</f>
        <v>45</v>
      </c>
    </row>
    <row r="26" spans="1:3" ht="15">
      <c r="A26" s="78" t="s">
        <v>1070</v>
      </c>
      <c r="B26" s="84" t="s">
        <v>256</v>
      </c>
      <c r="C26" s="78">
        <f>VLOOKUP(GroupVertices[[#This Row],[Vertex]],Vertices[],MATCH("ID",Vertices[[#Headers],[Vertex]:[Vertex Content Word Count]],0),FALSE)</f>
        <v>44</v>
      </c>
    </row>
    <row r="27" spans="1:3" ht="15">
      <c r="A27" s="78" t="s">
        <v>1070</v>
      </c>
      <c r="B27" s="84" t="s">
        <v>219</v>
      </c>
      <c r="C27" s="78">
        <f>VLOOKUP(GroupVertices[[#This Row],[Vertex]],Vertices[],MATCH("ID",Vertices[[#Headers],[Vertex]:[Vertex Content Word Count]],0),FALSE)</f>
        <v>16</v>
      </c>
    </row>
    <row r="28" spans="1:3" ht="15">
      <c r="A28" s="78" t="s">
        <v>1071</v>
      </c>
      <c r="B28" s="84" t="s">
        <v>233</v>
      </c>
      <c r="C28" s="78">
        <f>VLOOKUP(GroupVertices[[#This Row],[Vertex]],Vertices[],MATCH("ID",Vertices[[#Headers],[Vertex]:[Vertex Content Word Count]],0),FALSE)</f>
        <v>53</v>
      </c>
    </row>
    <row r="29" spans="1:3" ht="15">
      <c r="A29" s="78" t="s">
        <v>1071</v>
      </c>
      <c r="B29" s="84" t="s">
        <v>263</v>
      </c>
      <c r="C29" s="78">
        <f>VLOOKUP(GroupVertices[[#This Row],[Vertex]],Vertices[],MATCH("ID",Vertices[[#Headers],[Vertex]:[Vertex Content Word Count]],0),FALSE)</f>
        <v>54</v>
      </c>
    </row>
    <row r="30" spans="1:3" ht="15">
      <c r="A30" s="78" t="s">
        <v>1071</v>
      </c>
      <c r="B30" s="84" t="s">
        <v>231</v>
      </c>
      <c r="C30" s="78">
        <f>VLOOKUP(GroupVertices[[#This Row],[Vertex]],Vertices[],MATCH("ID",Vertices[[#Headers],[Vertex]:[Vertex Content Word Count]],0),FALSE)</f>
        <v>13</v>
      </c>
    </row>
    <row r="31" spans="1:3" ht="15">
      <c r="A31" s="78" t="s">
        <v>1071</v>
      </c>
      <c r="B31" s="84" t="s">
        <v>262</v>
      </c>
      <c r="C31" s="78">
        <f>VLOOKUP(GroupVertices[[#This Row],[Vertex]],Vertices[],MATCH("ID",Vertices[[#Headers],[Vertex]:[Vertex Content Word Count]],0),FALSE)</f>
        <v>52</v>
      </c>
    </row>
    <row r="32" spans="1:3" ht="15">
      <c r="A32" s="78" t="s">
        <v>1071</v>
      </c>
      <c r="B32" s="84" t="s">
        <v>232</v>
      </c>
      <c r="C32" s="78">
        <f>VLOOKUP(GroupVertices[[#This Row],[Vertex]],Vertices[],MATCH("ID",Vertices[[#Headers],[Vertex]:[Vertex Content Word Count]],0),FALSE)</f>
        <v>51</v>
      </c>
    </row>
    <row r="33" spans="1:3" ht="15">
      <c r="A33" s="78" t="s">
        <v>1071</v>
      </c>
      <c r="B33" s="84" t="s">
        <v>225</v>
      </c>
      <c r="C33" s="78">
        <f>VLOOKUP(GroupVertices[[#This Row],[Vertex]],Vertices[],MATCH("ID",Vertices[[#Headers],[Vertex]:[Vertex Content Word Count]],0),FALSE)</f>
        <v>39</v>
      </c>
    </row>
    <row r="34" spans="1:3" ht="15">
      <c r="A34" s="78" t="s">
        <v>1071</v>
      </c>
      <c r="B34" s="84" t="s">
        <v>237</v>
      </c>
      <c r="C34" s="78">
        <f>VLOOKUP(GroupVertices[[#This Row],[Vertex]],Vertices[],MATCH("ID",Vertices[[#Headers],[Vertex]:[Vertex Content Word Count]],0),FALSE)</f>
        <v>12</v>
      </c>
    </row>
    <row r="35" spans="1:3" ht="15">
      <c r="A35" s="78" t="s">
        <v>1071</v>
      </c>
      <c r="B35" s="84" t="s">
        <v>216</v>
      </c>
      <c r="C35" s="78">
        <f>VLOOKUP(GroupVertices[[#This Row],[Vertex]],Vertices[],MATCH("ID",Vertices[[#Headers],[Vertex]:[Vertex Content Word Count]],0),FALSE)</f>
        <v>11</v>
      </c>
    </row>
    <row r="36" spans="1:3" ht="15">
      <c r="A36" s="78" t="s">
        <v>1072</v>
      </c>
      <c r="B36" s="84" t="s">
        <v>213</v>
      </c>
      <c r="C36" s="78">
        <f>VLOOKUP(GroupVertices[[#This Row],[Vertex]],Vertices[],MATCH("ID",Vertices[[#Headers],[Vertex]:[Vertex Content Word Count]],0),FALSE)</f>
        <v>5</v>
      </c>
    </row>
    <row r="37" spans="1:3" ht="15">
      <c r="A37" s="78" t="s">
        <v>1072</v>
      </c>
      <c r="B37" s="84" t="s">
        <v>221</v>
      </c>
      <c r="C37" s="78">
        <f>VLOOKUP(GroupVertices[[#This Row],[Vertex]],Vertices[],MATCH("ID",Vertices[[#Headers],[Vertex]:[Vertex Content Word Count]],0),FALSE)</f>
        <v>20</v>
      </c>
    </row>
    <row r="38" spans="1:3" ht="15">
      <c r="A38" s="78" t="s">
        <v>1072</v>
      </c>
      <c r="B38" s="84" t="s">
        <v>215</v>
      </c>
      <c r="C38" s="78">
        <f>VLOOKUP(GroupVertices[[#This Row],[Vertex]],Vertices[],MATCH("ID",Vertices[[#Headers],[Vertex]:[Vertex Content Word Count]],0),FALSE)</f>
        <v>10</v>
      </c>
    </row>
    <row r="39" spans="1:3" ht="15">
      <c r="A39" s="78" t="s">
        <v>1072</v>
      </c>
      <c r="B39" s="84" t="s">
        <v>214</v>
      </c>
      <c r="C39" s="78">
        <f>VLOOKUP(GroupVertices[[#This Row],[Vertex]],Vertices[],MATCH("ID",Vertices[[#Headers],[Vertex]:[Vertex Content Word Count]],0),FALSE)</f>
        <v>9</v>
      </c>
    </row>
    <row r="40" spans="1:3" ht="15">
      <c r="A40" s="78" t="s">
        <v>1072</v>
      </c>
      <c r="B40" s="84" t="s">
        <v>236</v>
      </c>
      <c r="C40" s="78">
        <f>VLOOKUP(GroupVertices[[#This Row],[Vertex]],Vertices[],MATCH("ID",Vertices[[#Headers],[Vertex]:[Vertex Content Word Count]],0),FALSE)</f>
        <v>8</v>
      </c>
    </row>
    <row r="41" spans="1:3" ht="15">
      <c r="A41" s="78" t="s">
        <v>1072</v>
      </c>
      <c r="B41" s="84" t="s">
        <v>235</v>
      </c>
      <c r="C41" s="78">
        <f>VLOOKUP(GroupVertices[[#This Row],[Vertex]],Vertices[],MATCH("ID",Vertices[[#Headers],[Vertex]:[Vertex Content Word Count]],0),FALSE)</f>
        <v>7</v>
      </c>
    </row>
    <row r="42" spans="1:3" ht="15">
      <c r="A42" s="78" t="s">
        <v>1072</v>
      </c>
      <c r="B42" s="84" t="s">
        <v>234</v>
      </c>
      <c r="C42" s="78">
        <f>VLOOKUP(GroupVertices[[#This Row],[Vertex]],Vertices[],MATCH("ID",Vertices[[#Headers],[Vertex]:[Vertex Content Word Count]],0),FALSE)</f>
        <v>6</v>
      </c>
    </row>
    <row r="43" spans="1:3" ht="15">
      <c r="A43" s="78" t="s">
        <v>1073</v>
      </c>
      <c r="B43" s="84" t="s">
        <v>228</v>
      </c>
      <c r="C43" s="78">
        <f>VLOOKUP(GroupVertices[[#This Row],[Vertex]],Vertices[],MATCH("ID",Vertices[[#Headers],[Vertex]:[Vertex Content Word Count]],0),FALSE)</f>
        <v>43</v>
      </c>
    </row>
    <row r="44" spans="1:3" ht="15">
      <c r="A44" s="78" t="s">
        <v>1073</v>
      </c>
      <c r="B44" s="84" t="s">
        <v>226</v>
      </c>
      <c r="C44" s="78">
        <f>VLOOKUP(GroupVertices[[#This Row],[Vertex]],Vertices[],MATCH("ID",Vertices[[#Headers],[Vertex]:[Vertex Content Word Count]],0),FALSE)</f>
        <v>38</v>
      </c>
    </row>
    <row r="45" spans="1:3" ht="15">
      <c r="A45" s="78" t="s">
        <v>1073</v>
      </c>
      <c r="B45" s="84" t="s">
        <v>227</v>
      </c>
      <c r="C45" s="78">
        <f>VLOOKUP(GroupVertices[[#This Row],[Vertex]],Vertices[],MATCH("ID",Vertices[[#Headers],[Vertex]:[Vertex Content Word Count]],0),FALSE)</f>
        <v>42</v>
      </c>
    </row>
    <row r="46" spans="1:3" ht="15">
      <c r="A46" s="78" t="s">
        <v>1073</v>
      </c>
      <c r="B46" s="84" t="s">
        <v>255</v>
      </c>
      <c r="C46" s="78">
        <f>VLOOKUP(GroupVertices[[#This Row],[Vertex]],Vertices[],MATCH("ID",Vertices[[#Headers],[Vertex]:[Vertex Content Word Count]],0),FALSE)</f>
        <v>41</v>
      </c>
    </row>
    <row r="47" spans="1:3" ht="15">
      <c r="A47" s="78" t="s">
        <v>1073</v>
      </c>
      <c r="B47" s="84" t="s">
        <v>254</v>
      </c>
      <c r="C47" s="78">
        <f>VLOOKUP(GroupVertices[[#This Row],[Vertex]],Vertices[],MATCH("ID",Vertices[[#Headers],[Vertex]:[Vertex Content Word Count]],0),FALSE)</f>
        <v>40</v>
      </c>
    </row>
    <row r="48" spans="1:3" ht="15">
      <c r="A48" s="78" t="s">
        <v>1073</v>
      </c>
      <c r="B48" s="84" t="s">
        <v>224</v>
      </c>
      <c r="C48" s="78">
        <f>VLOOKUP(GroupVertices[[#This Row],[Vertex]],Vertices[],MATCH("ID",Vertices[[#Headers],[Vertex]:[Vertex Content Word Count]],0),FALSE)</f>
        <v>37</v>
      </c>
    </row>
    <row r="49" spans="1:3" ht="15">
      <c r="A49" s="78" t="s">
        <v>1074</v>
      </c>
      <c r="B49" s="84" t="s">
        <v>223</v>
      </c>
      <c r="C49" s="78">
        <f>VLOOKUP(GroupVertices[[#This Row],[Vertex]],Vertices[],MATCH("ID",Vertices[[#Headers],[Vertex]:[Vertex Content Word Count]],0),FALSE)</f>
        <v>35</v>
      </c>
    </row>
    <row r="50" spans="1:3" ht="15">
      <c r="A50" s="78" t="s">
        <v>1074</v>
      </c>
      <c r="B50" s="84" t="s">
        <v>253</v>
      </c>
      <c r="C50" s="78">
        <f>VLOOKUP(GroupVertices[[#This Row],[Vertex]],Vertices[],MATCH("ID",Vertices[[#Headers],[Vertex]:[Vertex Content Word Count]],0),FALSE)</f>
        <v>36</v>
      </c>
    </row>
    <row r="51" spans="1:3" ht="15">
      <c r="A51" s="78" t="s">
        <v>1074</v>
      </c>
      <c r="B51" s="84" t="s">
        <v>222</v>
      </c>
      <c r="C51" s="78">
        <f>VLOOKUP(GroupVertices[[#This Row],[Vertex]],Vertices[],MATCH("ID",Vertices[[#Headers],[Vertex]:[Vertex Content Word Count]],0),FALSE)</f>
        <v>34</v>
      </c>
    </row>
    <row r="52" spans="1:3" ht="15">
      <c r="A52" s="78" t="s">
        <v>1075</v>
      </c>
      <c r="B52" s="84" t="s">
        <v>218</v>
      </c>
      <c r="C52" s="78">
        <f>VLOOKUP(GroupVertices[[#This Row],[Vertex]],Vertices[],MATCH("ID",Vertices[[#Headers],[Vertex]:[Vertex Content Word Count]],0),FALSE)</f>
        <v>15</v>
      </c>
    </row>
    <row r="53" spans="1:3" ht="15">
      <c r="A53" s="78" t="s">
        <v>1075</v>
      </c>
      <c r="B53" s="84" t="s">
        <v>217</v>
      </c>
      <c r="C53" s="78">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1089</v>
      </c>
      <c r="B2" s="34" t="s">
        <v>1030</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44</v>
      </c>
      <c r="L2" s="37">
        <f>MIN(Vertices[Closeness Centrality])</f>
        <v>0.006369</v>
      </c>
      <c r="M2" s="38">
        <f>COUNTIF(Vertices[Closeness Centrality],"&gt;= "&amp;L2)-COUNTIF(Vertices[Closeness Centrality],"&gt;="&amp;L3)</f>
        <v>50</v>
      </c>
      <c r="N2" s="37">
        <f>MIN(Vertices[Eigenvector Centrality])</f>
        <v>0</v>
      </c>
      <c r="O2" s="38">
        <f>COUNTIF(Vertices[Eigenvector Centrality],"&gt;= "&amp;N2)-COUNTIF(Vertices[Eigenvector Centrality],"&gt;="&amp;N3)</f>
        <v>2</v>
      </c>
      <c r="P2" s="37">
        <f>MIN(Vertices[PageRank])</f>
        <v>0.431725</v>
      </c>
      <c r="Q2" s="38">
        <f>COUNTIF(Vertices[PageRank],"&gt;= "&amp;P2)-COUNTIF(Vertices[PageRank],"&gt;="&amp;P3)</f>
        <v>32</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37.76969696363636</v>
      </c>
      <c r="K3" s="40">
        <f>COUNTIF(Vertices[Betweenness Centrality],"&gt;= "&amp;J3)-COUNTIF(Vertices[Betweenness Centrality],"&gt;="&amp;J4)</f>
        <v>1</v>
      </c>
      <c r="L3" s="39">
        <f aca="true" t="shared" si="5" ref="L3:L26">L2+($L$57-$L$2)/BinDivisor</f>
        <v>0.02443501818181818</v>
      </c>
      <c r="M3" s="40">
        <f>COUNTIF(Vertices[Closeness Centrality],"&gt;= "&amp;L3)-COUNTIF(Vertices[Closeness Centrality],"&gt;="&amp;L4)</f>
        <v>0</v>
      </c>
      <c r="N3" s="39">
        <f aca="true" t="shared" si="6" ref="N3:N26">N2+($N$57-$N$2)/BinDivisor</f>
        <v>0.0024211454545454546</v>
      </c>
      <c r="O3" s="40">
        <f>COUNTIF(Vertices[Eigenvector Centrality],"&gt;= "&amp;N3)-COUNTIF(Vertices[Eigenvector Centrality],"&gt;="&amp;N4)</f>
        <v>7</v>
      </c>
      <c r="P3" s="39">
        <f aca="true" t="shared" si="7" ref="P3:P26">P2+($P$57-$P$2)/BinDivisor</f>
        <v>0.6349850363636363</v>
      </c>
      <c r="Q3" s="40">
        <f>COUNTIF(Vertices[PageRank],"&gt;= "&amp;P3)-COUNTIF(Vertices[PageRank],"&gt;="&amp;P4)</f>
        <v>11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52</v>
      </c>
      <c r="D4" s="32">
        <f t="shared" si="1"/>
        <v>0</v>
      </c>
      <c r="E4" s="3">
        <f>COUNTIF(Vertices[Degree],"&gt;= "&amp;D4)-COUNTIF(Vertices[Degree],"&gt;="&amp;D5)</f>
        <v>0</v>
      </c>
      <c r="F4" s="37">
        <f t="shared" si="2"/>
        <v>0.6545454545454545</v>
      </c>
      <c r="G4" s="38">
        <f>COUNTIF(Vertices[In-Degree],"&gt;= "&amp;F4)-COUNTIF(Vertices[In-Degree],"&gt;="&amp;F5)</f>
        <v>0</v>
      </c>
      <c r="H4" s="37">
        <f t="shared" si="3"/>
        <v>0.7636363636363637</v>
      </c>
      <c r="I4" s="38">
        <f>COUNTIF(Vertices[Out-Degree],"&gt;= "&amp;H4)-COUNTIF(Vertices[Out-Degree],"&gt;="&amp;H5)</f>
        <v>6</v>
      </c>
      <c r="J4" s="37">
        <f t="shared" si="4"/>
        <v>75.53939392727273</v>
      </c>
      <c r="K4" s="38">
        <f>COUNTIF(Vertices[Betweenness Centrality],"&gt;= "&amp;J4)-COUNTIF(Vertices[Betweenness Centrality],"&gt;="&amp;J5)</f>
        <v>2</v>
      </c>
      <c r="L4" s="37">
        <f t="shared" si="5"/>
        <v>0.04250103636363636</v>
      </c>
      <c r="M4" s="38">
        <f>COUNTIF(Vertices[Closeness Centrality],"&gt;= "&amp;L4)-COUNTIF(Vertices[Closeness Centrality],"&gt;="&amp;L5)</f>
        <v>0</v>
      </c>
      <c r="N4" s="37">
        <f t="shared" si="6"/>
        <v>0.004842290909090909</v>
      </c>
      <c r="O4" s="38">
        <f>COUNTIF(Vertices[Eigenvector Centrality],"&gt;= "&amp;N4)-COUNTIF(Vertices[Eigenvector Centrality],"&gt;="&amp;N5)</f>
        <v>9</v>
      </c>
      <c r="P4" s="37">
        <f t="shared" si="7"/>
        <v>0.8382450727272727</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0.9818181818181818</v>
      </c>
      <c r="G5" s="40">
        <f>COUNTIF(Vertices[In-Degree],"&gt;= "&amp;F5)-COUNTIF(Vertices[In-Degree],"&gt;="&amp;F6)</f>
        <v>34</v>
      </c>
      <c r="H5" s="39">
        <f t="shared" si="3"/>
        <v>1.1454545454545455</v>
      </c>
      <c r="I5" s="40">
        <f>COUNTIF(Vertices[Out-Degree],"&gt;= "&amp;H5)-COUNTIF(Vertices[Out-Degree],"&gt;="&amp;H6)</f>
        <v>0</v>
      </c>
      <c r="J5" s="39">
        <f t="shared" si="4"/>
        <v>113.30909089090909</v>
      </c>
      <c r="K5" s="40">
        <f>COUNTIF(Vertices[Betweenness Centrality],"&gt;= "&amp;J5)-COUNTIF(Vertices[Betweenness Centrality],"&gt;="&amp;J6)</f>
        <v>0</v>
      </c>
      <c r="L5" s="39">
        <f t="shared" si="5"/>
        <v>0.060567054545454545</v>
      </c>
      <c r="M5" s="40">
        <f>COUNTIF(Vertices[Closeness Centrality],"&gt;= "&amp;L5)-COUNTIF(Vertices[Closeness Centrality],"&gt;="&amp;L6)</f>
        <v>0</v>
      </c>
      <c r="N5" s="39">
        <f t="shared" si="6"/>
        <v>0.007263436363636364</v>
      </c>
      <c r="O5" s="40">
        <f>COUNTIF(Vertices[Eigenvector Centrality],"&gt;= "&amp;N5)-COUNTIF(Vertices[Eigenvector Centrality],"&gt;="&amp;N6)</f>
        <v>0</v>
      </c>
      <c r="P5" s="39">
        <f t="shared" si="7"/>
        <v>1.041505109090909</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65</v>
      </c>
      <c r="D6" s="32">
        <f t="shared" si="1"/>
        <v>0</v>
      </c>
      <c r="E6" s="3">
        <f>COUNTIF(Vertices[Degree],"&gt;= "&amp;D6)-COUNTIF(Vertices[Degree],"&gt;="&amp;D7)</f>
        <v>0</v>
      </c>
      <c r="F6" s="37">
        <f t="shared" si="2"/>
        <v>1.309090909090909</v>
      </c>
      <c r="G6" s="38">
        <f>COUNTIF(Vertices[In-Degree],"&gt;= "&amp;F6)-COUNTIF(Vertices[In-Degree],"&gt;="&amp;F7)</f>
        <v>0</v>
      </c>
      <c r="H6" s="37">
        <f t="shared" si="3"/>
        <v>1.5272727272727273</v>
      </c>
      <c r="I6" s="38">
        <f>COUNTIF(Vertices[Out-Degree],"&gt;= "&amp;H6)-COUNTIF(Vertices[Out-Degree],"&gt;="&amp;H7)</f>
        <v>0</v>
      </c>
      <c r="J6" s="37">
        <f t="shared" si="4"/>
        <v>151.07878785454545</v>
      </c>
      <c r="K6" s="38">
        <f>COUNTIF(Vertices[Betweenness Centrality],"&gt;= "&amp;J6)-COUNTIF(Vertices[Betweenness Centrality],"&gt;="&amp;J7)</f>
        <v>1</v>
      </c>
      <c r="L6" s="37">
        <f t="shared" si="5"/>
        <v>0.07863307272727273</v>
      </c>
      <c r="M6" s="38">
        <f>COUNTIF(Vertices[Closeness Centrality],"&gt;= "&amp;L6)-COUNTIF(Vertices[Closeness Centrality],"&gt;="&amp;L7)</f>
        <v>0</v>
      </c>
      <c r="N6" s="37">
        <f t="shared" si="6"/>
        <v>0.009684581818181819</v>
      </c>
      <c r="O6" s="38">
        <f>COUNTIF(Vertices[Eigenvector Centrality],"&gt;= "&amp;N6)-COUNTIF(Vertices[Eigenvector Centrality],"&gt;="&amp;N7)</f>
        <v>1</v>
      </c>
      <c r="P6" s="37">
        <f t="shared" si="7"/>
        <v>1.2447651454545454</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66</v>
      </c>
      <c r="D7" s="32">
        <f t="shared" si="1"/>
        <v>0</v>
      </c>
      <c r="E7" s="3">
        <f>COUNTIF(Vertices[Degree],"&gt;= "&amp;D7)-COUNTIF(Vertices[Degree],"&gt;="&amp;D8)</f>
        <v>0</v>
      </c>
      <c r="F7" s="39">
        <f t="shared" si="2"/>
        <v>1.6363636363636362</v>
      </c>
      <c r="G7" s="40">
        <f>COUNTIF(Vertices[In-Degree],"&gt;= "&amp;F7)-COUNTIF(Vertices[In-Degree],"&gt;="&amp;F8)</f>
        <v>0</v>
      </c>
      <c r="H7" s="39">
        <f t="shared" si="3"/>
        <v>1.9090909090909092</v>
      </c>
      <c r="I7" s="40">
        <f>COUNTIF(Vertices[Out-Degree],"&gt;= "&amp;H7)-COUNTIF(Vertices[Out-Degree],"&gt;="&amp;H8)</f>
        <v>8</v>
      </c>
      <c r="J7" s="39">
        <f t="shared" si="4"/>
        <v>188.84848481818182</v>
      </c>
      <c r="K7" s="40">
        <f>COUNTIF(Vertices[Betweenness Centrality],"&gt;= "&amp;J7)-COUNTIF(Vertices[Betweenness Centrality],"&gt;="&amp;J8)</f>
        <v>1</v>
      </c>
      <c r="L7" s="39">
        <f t="shared" si="5"/>
        <v>0.0966990909090909</v>
      </c>
      <c r="M7" s="40">
        <f>COUNTIF(Vertices[Closeness Centrality],"&gt;= "&amp;L7)-COUNTIF(Vertices[Closeness Centrality],"&gt;="&amp;L8)</f>
        <v>0</v>
      </c>
      <c r="N7" s="39">
        <f t="shared" si="6"/>
        <v>0.012105727272727273</v>
      </c>
      <c r="O7" s="40">
        <f>COUNTIF(Vertices[Eigenvector Centrality],"&gt;= "&amp;N7)-COUNTIF(Vertices[Eigenvector Centrality],"&gt;="&amp;N8)</f>
        <v>0</v>
      </c>
      <c r="P7" s="39">
        <f t="shared" si="7"/>
        <v>1.4480251818181817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131</v>
      </c>
      <c r="D8" s="32">
        <f t="shared" si="1"/>
        <v>0</v>
      </c>
      <c r="E8" s="3">
        <f>COUNTIF(Vertices[Degree],"&gt;= "&amp;D8)-COUNTIF(Vertices[Degree],"&gt;="&amp;D9)</f>
        <v>0</v>
      </c>
      <c r="F8" s="37">
        <f t="shared" si="2"/>
        <v>1.9636363636363634</v>
      </c>
      <c r="G8" s="38">
        <f>COUNTIF(Vertices[In-Degree],"&gt;= "&amp;F8)-COUNTIF(Vertices[In-Degree],"&gt;="&amp;F9)</f>
        <v>4</v>
      </c>
      <c r="H8" s="37">
        <f t="shared" si="3"/>
        <v>2.290909090909091</v>
      </c>
      <c r="I8" s="38">
        <f>COUNTIF(Vertices[Out-Degree],"&gt;= "&amp;H8)-COUNTIF(Vertices[Out-Degree],"&gt;="&amp;H9)</f>
        <v>0</v>
      </c>
      <c r="J8" s="37">
        <f t="shared" si="4"/>
        <v>226.61818178181818</v>
      </c>
      <c r="K8" s="38">
        <f>COUNTIF(Vertices[Betweenness Centrality],"&gt;= "&amp;J8)-COUNTIF(Vertices[Betweenness Centrality],"&gt;="&amp;J9)</f>
        <v>0</v>
      </c>
      <c r="L8" s="37">
        <f t="shared" si="5"/>
        <v>0.11476510909090909</v>
      </c>
      <c r="M8" s="38">
        <f>COUNTIF(Vertices[Closeness Centrality],"&gt;= "&amp;L8)-COUNTIF(Vertices[Closeness Centrality],"&gt;="&amp;L9)</f>
        <v>0</v>
      </c>
      <c r="N8" s="37">
        <f t="shared" si="6"/>
        <v>0.014526872727272728</v>
      </c>
      <c r="O8" s="38">
        <f>COUNTIF(Vertices[Eigenvector Centrality],"&gt;= "&amp;N8)-COUNTIF(Vertices[Eigenvector Centrality],"&gt;="&amp;N9)</f>
        <v>0</v>
      </c>
      <c r="P8" s="37">
        <f t="shared" si="7"/>
        <v>1.651285218181818</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2.2909090909090906</v>
      </c>
      <c r="G9" s="40">
        <f>COUNTIF(Vertices[In-Degree],"&gt;= "&amp;F9)-COUNTIF(Vertices[In-Degree],"&gt;="&amp;F10)</f>
        <v>0</v>
      </c>
      <c r="H9" s="39">
        <f t="shared" si="3"/>
        <v>2.672727272727273</v>
      </c>
      <c r="I9" s="40">
        <f>COUNTIF(Vertices[Out-Degree],"&gt;= "&amp;H9)-COUNTIF(Vertices[Out-Degree],"&gt;="&amp;H10)</f>
        <v>2</v>
      </c>
      <c r="J9" s="39">
        <f t="shared" si="4"/>
        <v>264.38787874545454</v>
      </c>
      <c r="K9" s="40">
        <f>COUNTIF(Vertices[Betweenness Centrality],"&gt;= "&amp;J9)-COUNTIF(Vertices[Betweenness Centrality],"&gt;="&amp;J10)</f>
        <v>0</v>
      </c>
      <c r="L9" s="39">
        <f t="shared" si="5"/>
        <v>0.13283112727272728</v>
      </c>
      <c r="M9" s="40">
        <f>COUNTIF(Vertices[Closeness Centrality],"&gt;= "&amp;L9)-COUNTIF(Vertices[Closeness Centrality],"&gt;="&amp;L10)</f>
        <v>0</v>
      </c>
      <c r="N9" s="39">
        <f t="shared" si="6"/>
        <v>0.01694801818181818</v>
      </c>
      <c r="O9" s="40">
        <f>COUNTIF(Vertices[Eigenvector Centrality],"&gt;= "&amp;N9)-COUNTIF(Vertices[Eigenvector Centrality],"&gt;="&amp;N10)</f>
        <v>0</v>
      </c>
      <c r="P9" s="39">
        <f t="shared" si="7"/>
        <v>1.8545452545454544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2.6181818181818177</v>
      </c>
      <c r="G10" s="38">
        <f>COUNTIF(Vertices[In-Degree],"&gt;= "&amp;F10)-COUNTIF(Vertices[In-Degree],"&gt;="&amp;F11)</f>
        <v>0</v>
      </c>
      <c r="H10" s="37">
        <f t="shared" si="3"/>
        <v>3.0545454545454547</v>
      </c>
      <c r="I10" s="38">
        <f>COUNTIF(Vertices[Out-Degree],"&gt;= "&amp;H10)-COUNTIF(Vertices[Out-Degree],"&gt;="&amp;H11)</f>
        <v>0</v>
      </c>
      <c r="J10" s="37">
        <f t="shared" si="4"/>
        <v>302.1575757090909</v>
      </c>
      <c r="K10" s="38">
        <f>COUNTIF(Vertices[Betweenness Centrality],"&gt;= "&amp;J10)-COUNTIF(Vertices[Betweenness Centrality],"&gt;="&amp;J11)</f>
        <v>0</v>
      </c>
      <c r="L10" s="37">
        <f t="shared" si="5"/>
        <v>0.15089714545454547</v>
      </c>
      <c r="M10" s="38">
        <f>COUNTIF(Vertices[Closeness Centrality],"&gt;= "&amp;L10)-COUNTIF(Vertices[Closeness Centrality],"&gt;="&amp;L11)</f>
        <v>0</v>
      </c>
      <c r="N10" s="37">
        <f t="shared" si="6"/>
        <v>0.019369163636363637</v>
      </c>
      <c r="O10" s="38">
        <f>COUNTIF(Vertices[Eigenvector Centrality],"&gt;= "&amp;N10)-COUNTIF(Vertices[Eigenvector Centrality],"&gt;="&amp;N11)</f>
        <v>16</v>
      </c>
      <c r="P10" s="37">
        <f t="shared" si="7"/>
        <v>2.0578052909090907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2.945454545454545</v>
      </c>
      <c r="G11" s="40">
        <f>COUNTIF(Vertices[In-Degree],"&gt;= "&amp;F11)-COUNTIF(Vertices[In-Degree],"&gt;="&amp;F12)</f>
        <v>0</v>
      </c>
      <c r="H11" s="39">
        <f t="shared" si="3"/>
        <v>3.4363636363636365</v>
      </c>
      <c r="I11" s="40">
        <f>COUNTIF(Vertices[Out-Degree],"&gt;= "&amp;H11)-COUNTIF(Vertices[Out-Degree],"&gt;="&amp;H12)</f>
        <v>0</v>
      </c>
      <c r="J11" s="39">
        <f t="shared" si="4"/>
        <v>339.92727267272727</v>
      </c>
      <c r="K11" s="40">
        <f>COUNTIF(Vertices[Betweenness Centrality],"&gt;= "&amp;J11)-COUNTIF(Vertices[Betweenness Centrality],"&gt;="&amp;J12)</f>
        <v>0</v>
      </c>
      <c r="L11" s="39">
        <f t="shared" si="5"/>
        <v>0.16896316363636366</v>
      </c>
      <c r="M11" s="40">
        <f>COUNTIF(Vertices[Closeness Centrality],"&gt;= "&amp;L11)-COUNTIF(Vertices[Closeness Centrality],"&gt;="&amp;L12)</f>
        <v>0</v>
      </c>
      <c r="N11" s="39">
        <f t="shared" si="6"/>
        <v>0.021790309090909094</v>
      </c>
      <c r="O11" s="40">
        <f>COUNTIF(Vertices[Eigenvector Centrality],"&gt;= "&amp;N11)-COUNTIF(Vertices[Eigenvector Centrality],"&gt;="&amp;N12)</f>
        <v>2</v>
      </c>
      <c r="P11" s="39">
        <f t="shared" si="7"/>
        <v>2.261065327272727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0.15625</v>
      </c>
      <c r="D12" s="32">
        <f t="shared" si="1"/>
        <v>0</v>
      </c>
      <c r="E12" s="3">
        <f>COUNTIF(Vertices[Degree],"&gt;= "&amp;D12)-COUNTIF(Vertices[Degree],"&gt;="&amp;D13)</f>
        <v>0</v>
      </c>
      <c r="F12" s="37">
        <f t="shared" si="2"/>
        <v>3.272727272727272</v>
      </c>
      <c r="G12" s="38">
        <f>COUNTIF(Vertices[In-Degree],"&gt;= "&amp;F12)-COUNTIF(Vertices[In-Degree],"&gt;="&amp;F13)</f>
        <v>0</v>
      </c>
      <c r="H12" s="37">
        <f t="shared" si="3"/>
        <v>3.8181818181818183</v>
      </c>
      <c r="I12" s="38">
        <f>COUNTIF(Vertices[Out-Degree],"&gt;= "&amp;H12)-COUNTIF(Vertices[Out-Degree],"&gt;="&amp;H13)</f>
        <v>1</v>
      </c>
      <c r="J12" s="37">
        <f t="shared" si="4"/>
        <v>377.69696963636363</v>
      </c>
      <c r="K12" s="38">
        <f>COUNTIF(Vertices[Betweenness Centrality],"&gt;= "&amp;J12)-COUNTIF(Vertices[Betweenness Centrality],"&gt;="&amp;J13)</f>
        <v>0</v>
      </c>
      <c r="L12" s="37">
        <f t="shared" si="5"/>
        <v>0.18702918181818184</v>
      </c>
      <c r="M12" s="38">
        <f>COUNTIF(Vertices[Closeness Centrality],"&gt;= "&amp;L12)-COUNTIF(Vertices[Closeness Centrality],"&gt;="&amp;L13)</f>
        <v>0</v>
      </c>
      <c r="N12" s="37">
        <f t="shared" si="6"/>
        <v>0.02421145454545455</v>
      </c>
      <c r="O12" s="38">
        <f>COUNTIF(Vertices[Eigenvector Centrality],"&gt;= "&amp;N12)-COUNTIF(Vertices[Eigenvector Centrality],"&gt;="&amp;N13)</f>
        <v>8</v>
      </c>
      <c r="P12" s="37">
        <f t="shared" si="7"/>
        <v>2.4643253636363633</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0.2702702702702703</v>
      </c>
      <c r="D13" s="32">
        <f t="shared" si="1"/>
        <v>0</v>
      </c>
      <c r="E13" s="3">
        <f>COUNTIF(Vertices[Degree],"&gt;= "&amp;D13)-COUNTIF(Vertices[Degree],"&gt;="&amp;D14)</f>
        <v>0</v>
      </c>
      <c r="F13" s="39">
        <f t="shared" si="2"/>
        <v>3.599999999999999</v>
      </c>
      <c r="G13" s="40">
        <f>COUNTIF(Vertices[In-Degree],"&gt;= "&amp;F13)-COUNTIF(Vertices[In-Degree],"&gt;="&amp;F14)</f>
        <v>0</v>
      </c>
      <c r="H13" s="39">
        <f t="shared" si="3"/>
        <v>4.2</v>
      </c>
      <c r="I13" s="40">
        <f>COUNTIF(Vertices[Out-Degree],"&gt;= "&amp;H13)-COUNTIF(Vertices[Out-Degree],"&gt;="&amp;H14)</f>
        <v>0</v>
      </c>
      <c r="J13" s="39">
        <f t="shared" si="4"/>
        <v>415.4666666</v>
      </c>
      <c r="K13" s="40">
        <f>COUNTIF(Vertices[Betweenness Centrality],"&gt;= "&amp;J13)-COUNTIF(Vertices[Betweenness Centrality],"&gt;="&amp;J14)</f>
        <v>0</v>
      </c>
      <c r="L13" s="39">
        <f t="shared" si="5"/>
        <v>0.20509520000000003</v>
      </c>
      <c r="M13" s="40">
        <f>COUNTIF(Vertices[Closeness Centrality],"&gt;= "&amp;L13)-COUNTIF(Vertices[Closeness Centrality],"&gt;="&amp;L14)</f>
        <v>0</v>
      </c>
      <c r="N13" s="39">
        <f t="shared" si="6"/>
        <v>0.026632600000000006</v>
      </c>
      <c r="O13" s="40">
        <f>COUNTIF(Vertices[Eigenvector Centrality],"&gt;= "&amp;N13)-COUNTIF(Vertices[Eigenvector Centrality],"&gt;="&amp;N14)</f>
        <v>1</v>
      </c>
      <c r="P13" s="39">
        <f t="shared" si="7"/>
        <v>2.6675853999999997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3.9272727272727264</v>
      </c>
      <c r="G14" s="38">
        <f>COUNTIF(Vertices[In-Degree],"&gt;= "&amp;F14)-COUNTIF(Vertices[In-Degree],"&gt;="&amp;F15)</f>
        <v>2</v>
      </c>
      <c r="H14" s="37">
        <f t="shared" si="3"/>
        <v>4.581818181818182</v>
      </c>
      <c r="I14" s="38">
        <f>COUNTIF(Vertices[Out-Degree],"&gt;= "&amp;H14)-COUNTIF(Vertices[Out-Degree],"&gt;="&amp;H15)</f>
        <v>0</v>
      </c>
      <c r="J14" s="37">
        <f t="shared" si="4"/>
        <v>453.23636356363636</v>
      </c>
      <c r="K14" s="38">
        <f>COUNTIF(Vertices[Betweenness Centrality],"&gt;= "&amp;J14)-COUNTIF(Vertices[Betweenness Centrality],"&gt;="&amp;J15)</f>
        <v>1</v>
      </c>
      <c r="L14" s="37">
        <f t="shared" si="5"/>
        <v>0.22316121818181822</v>
      </c>
      <c r="M14" s="38">
        <f>COUNTIF(Vertices[Closeness Centrality],"&gt;= "&amp;L14)-COUNTIF(Vertices[Closeness Centrality],"&gt;="&amp;L15)</f>
        <v>0</v>
      </c>
      <c r="N14" s="37">
        <f t="shared" si="6"/>
        <v>0.029053745454545463</v>
      </c>
      <c r="O14" s="38">
        <f>COUNTIF(Vertices[Eigenvector Centrality],"&gt;= "&amp;N14)-COUNTIF(Vertices[Eigenvector Centrality],"&gt;="&amp;N15)</f>
        <v>1</v>
      </c>
      <c r="P14" s="37">
        <f t="shared" si="7"/>
        <v>2.870845436363636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4.254545454545454</v>
      </c>
      <c r="G15" s="40">
        <f>COUNTIF(Vertices[In-Degree],"&gt;= "&amp;F15)-COUNTIF(Vertices[In-Degree],"&gt;="&amp;F16)</f>
        <v>0</v>
      </c>
      <c r="H15" s="39">
        <f t="shared" si="3"/>
        <v>4.963636363636364</v>
      </c>
      <c r="I15" s="40">
        <f>COUNTIF(Vertices[Out-Degree],"&gt;= "&amp;H15)-COUNTIF(Vertices[Out-Degree],"&gt;="&amp;H16)</f>
        <v>1</v>
      </c>
      <c r="J15" s="39">
        <f t="shared" si="4"/>
        <v>491.0060605272727</v>
      </c>
      <c r="K15" s="40">
        <f>COUNTIF(Vertices[Betweenness Centrality],"&gt;= "&amp;J15)-COUNTIF(Vertices[Betweenness Centrality],"&gt;="&amp;J16)</f>
        <v>0</v>
      </c>
      <c r="L15" s="39">
        <f t="shared" si="5"/>
        <v>0.2412272363636364</v>
      </c>
      <c r="M15" s="40">
        <f>COUNTIF(Vertices[Closeness Centrality],"&gt;= "&amp;L15)-COUNTIF(Vertices[Closeness Centrality],"&gt;="&amp;L16)</f>
        <v>0</v>
      </c>
      <c r="N15" s="39">
        <f t="shared" si="6"/>
        <v>0.03147489090909092</v>
      </c>
      <c r="O15" s="40">
        <f>COUNTIF(Vertices[Eigenvector Centrality],"&gt;= "&amp;N15)-COUNTIF(Vertices[Eigenvector Centrality],"&gt;="&amp;N16)</f>
        <v>0</v>
      </c>
      <c r="P15" s="39">
        <f t="shared" si="7"/>
        <v>3.0741054727272723</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4.581818181818181</v>
      </c>
      <c r="G16" s="38">
        <f>COUNTIF(Vertices[In-Degree],"&gt;= "&amp;F16)-COUNTIF(Vertices[In-Degree],"&gt;="&amp;F17)</f>
        <v>0</v>
      </c>
      <c r="H16" s="37">
        <f t="shared" si="3"/>
        <v>5.345454545454546</v>
      </c>
      <c r="I16" s="38">
        <f>COUNTIF(Vertices[Out-Degree],"&gt;= "&amp;H16)-COUNTIF(Vertices[Out-Degree],"&gt;="&amp;H17)</f>
        <v>0</v>
      </c>
      <c r="J16" s="37">
        <f t="shared" si="4"/>
        <v>528.7757574909091</v>
      </c>
      <c r="K16" s="38">
        <f>COUNTIF(Vertices[Betweenness Centrality],"&gt;= "&amp;J16)-COUNTIF(Vertices[Betweenness Centrality],"&gt;="&amp;J17)</f>
        <v>1</v>
      </c>
      <c r="L16" s="37">
        <f t="shared" si="5"/>
        <v>0.2592932545454546</v>
      </c>
      <c r="M16" s="38">
        <f>COUNTIF(Vertices[Closeness Centrality],"&gt;= "&amp;L16)-COUNTIF(Vertices[Closeness Centrality],"&gt;="&amp;L17)</f>
        <v>0</v>
      </c>
      <c r="N16" s="37">
        <f t="shared" si="6"/>
        <v>0.033896036363636375</v>
      </c>
      <c r="O16" s="38">
        <f>COUNTIF(Vertices[Eigenvector Centrality],"&gt;= "&amp;N16)-COUNTIF(Vertices[Eigenvector Centrality],"&gt;="&amp;N17)</f>
        <v>1</v>
      </c>
      <c r="P16" s="37">
        <f t="shared" si="7"/>
        <v>3.2773655090909086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50</v>
      </c>
      <c r="D17" s="32">
        <f t="shared" si="1"/>
        <v>0</v>
      </c>
      <c r="E17" s="3">
        <f>COUNTIF(Vertices[Degree],"&gt;= "&amp;D17)-COUNTIF(Vertices[Degree],"&gt;="&amp;D18)</f>
        <v>0</v>
      </c>
      <c r="F17" s="39">
        <f t="shared" si="2"/>
        <v>4.909090909090908</v>
      </c>
      <c r="G17" s="40">
        <f>COUNTIF(Vertices[In-Degree],"&gt;= "&amp;F17)-COUNTIF(Vertices[In-Degree],"&gt;="&amp;F18)</f>
        <v>2</v>
      </c>
      <c r="H17" s="39">
        <f t="shared" si="3"/>
        <v>5.7272727272727275</v>
      </c>
      <c r="I17" s="40">
        <f>COUNTIF(Vertices[Out-Degree],"&gt;= "&amp;H17)-COUNTIF(Vertices[Out-Degree],"&gt;="&amp;H18)</f>
        <v>2</v>
      </c>
      <c r="J17" s="39">
        <f t="shared" si="4"/>
        <v>566.5454544545455</v>
      </c>
      <c r="K17" s="40">
        <f>COUNTIF(Vertices[Betweenness Centrality],"&gt;= "&amp;J17)-COUNTIF(Vertices[Betweenness Centrality],"&gt;="&amp;J18)</f>
        <v>0</v>
      </c>
      <c r="L17" s="39">
        <f t="shared" si="5"/>
        <v>0.2773592727272728</v>
      </c>
      <c r="M17" s="40">
        <f>COUNTIF(Vertices[Closeness Centrality],"&gt;= "&amp;L17)-COUNTIF(Vertices[Closeness Centrality],"&gt;="&amp;L18)</f>
        <v>0</v>
      </c>
      <c r="N17" s="39">
        <f t="shared" si="6"/>
        <v>0.03631718181818183</v>
      </c>
      <c r="O17" s="40">
        <f>COUNTIF(Vertices[Eigenvector Centrality],"&gt;= "&amp;N17)-COUNTIF(Vertices[Eigenvector Centrality],"&gt;="&amp;N18)</f>
        <v>2</v>
      </c>
      <c r="P17" s="39">
        <f t="shared" si="7"/>
        <v>3.480625545454545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129</v>
      </c>
      <c r="D18" s="32">
        <f t="shared" si="1"/>
        <v>0</v>
      </c>
      <c r="E18" s="3">
        <f>COUNTIF(Vertices[Degree],"&gt;= "&amp;D18)-COUNTIF(Vertices[Degree],"&gt;="&amp;D19)</f>
        <v>0</v>
      </c>
      <c r="F18" s="37">
        <f t="shared" si="2"/>
        <v>5.236363636363635</v>
      </c>
      <c r="G18" s="38">
        <f>COUNTIF(Vertices[In-Degree],"&gt;= "&amp;F18)-COUNTIF(Vertices[In-Degree],"&gt;="&amp;F19)</f>
        <v>0</v>
      </c>
      <c r="H18" s="37">
        <f t="shared" si="3"/>
        <v>6.109090909090909</v>
      </c>
      <c r="I18" s="38">
        <f>COUNTIF(Vertices[Out-Degree],"&gt;= "&amp;H18)-COUNTIF(Vertices[Out-Degree],"&gt;="&amp;H19)</f>
        <v>0</v>
      </c>
      <c r="J18" s="37">
        <f t="shared" si="4"/>
        <v>604.3151514181818</v>
      </c>
      <c r="K18" s="38">
        <f>COUNTIF(Vertices[Betweenness Centrality],"&gt;= "&amp;J18)-COUNTIF(Vertices[Betweenness Centrality],"&gt;="&amp;J19)</f>
        <v>0</v>
      </c>
      <c r="L18" s="37">
        <f t="shared" si="5"/>
        <v>0.295425290909091</v>
      </c>
      <c r="M18" s="38">
        <f>COUNTIF(Vertices[Closeness Centrality],"&gt;= "&amp;L18)-COUNTIF(Vertices[Closeness Centrality],"&gt;="&amp;L19)</f>
        <v>0</v>
      </c>
      <c r="N18" s="37">
        <f t="shared" si="6"/>
        <v>0.03873832727272729</v>
      </c>
      <c r="O18" s="38">
        <f>COUNTIF(Vertices[Eigenvector Centrality],"&gt;= "&amp;N18)-COUNTIF(Vertices[Eigenvector Centrality],"&gt;="&amp;N19)</f>
        <v>0</v>
      </c>
      <c r="P18" s="37">
        <f t="shared" si="7"/>
        <v>3.6838855818181813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5.563636363636363</v>
      </c>
      <c r="G19" s="40">
        <f>COUNTIF(Vertices[In-Degree],"&gt;= "&amp;F19)-COUNTIF(Vertices[In-Degree],"&gt;="&amp;F20)</f>
        <v>0</v>
      </c>
      <c r="H19" s="39">
        <f t="shared" si="3"/>
        <v>6.490909090909091</v>
      </c>
      <c r="I19" s="40">
        <f>COUNTIF(Vertices[Out-Degree],"&gt;= "&amp;H19)-COUNTIF(Vertices[Out-Degree],"&gt;="&amp;H20)</f>
        <v>0</v>
      </c>
      <c r="J19" s="39">
        <f t="shared" si="4"/>
        <v>642.0848483818181</v>
      </c>
      <c r="K19" s="40">
        <f>COUNTIF(Vertices[Betweenness Centrality],"&gt;= "&amp;J19)-COUNTIF(Vertices[Betweenness Centrality],"&gt;="&amp;J20)</f>
        <v>0</v>
      </c>
      <c r="L19" s="39">
        <f t="shared" si="5"/>
        <v>0.31349130909090916</v>
      </c>
      <c r="M19" s="40">
        <f>COUNTIF(Vertices[Closeness Centrality],"&gt;= "&amp;L19)-COUNTIF(Vertices[Closeness Centrality],"&gt;="&amp;L20)</f>
        <v>0</v>
      </c>
      <c r="N19" s="39">
        <f t="shared" si="6"/>
        <v>0.041159472727272745</v>
      </c>
      <c r="O19" s="40">
        <f>COUNTIF(Vertices[Eigenvector Centrality],"&gt;= "&amp;N19)-COUNTIF(Vertices[Eigenvector Centrality],"&gt;="&amp;N20)</f>
        <v>1</v>
      </c>
      <c r="P19" s="39">
        <f t="shared" si="7"/>
        <v>3.8871456181818176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5.89090909090909</v>
      </c>
      <c r="G20" s="38">
        <f>COUNTIF(Vertices[In-Degree],"&gt;= "&amp;F20)-COUNTIF(Vertices[In-Degree],"&gt;="&amp;F21)</f>
        <v>0</v>
      </c>
      <c r="H20" s="37">
        <f t="shared" si="3"/>
        <v>6.872727272727273</v>
      </c>
      <c r="I20" s="38">
        <f>COUNTIF(Vertices[Out-Degree],"&gt;= "&amp;H20)-COUNTIF(Vertices[Out-Degree],"&gt;="&amp;H21)</f>
        <v>0</v>
      </c>
      <c r="J20" s="37">
        <f t="shared" si="4"/>
        <v>679.8545453454544</v>
      </c>
      <c r="K20" s="38">
        <f>COUNTIF(Vertices[Betweenness Centrality],"&gt;= "&amp;J20)-COUNTIF(Vertices[Betweenness Centrality],"&gt;="&amp;J21)</f>
        <v>0</v>
      </c>
      <c r="L20" s="37">
        <f t="shared" si="5"/>
        <v>0.33155732727272735</v>
      </c>
      <c r="M20" s="38">
        <f>COUNTIF(Vertices[Closeness Centrality],"&gt;= "&amp;L20)-COUNTIF(Vertices[Closeness Centrality],"&gt;="&amp;L21)</f>
        <v>0</v>
      </c>
      <c r="N20" s="37">
        <f t="shared" si="6"/>
        <v>0.0435806181818182</v>
      </c>
      <c r="O20" s="38">
        <f>COUNTIF(Vertices[Eigenvector Centrality],"&gt;= "&amp;N20)-COUNTIF(Vertices[Eigenvector Centrality],"&gt;="&amp;N21)</f>
        <v>0</v>
      </c>
      <c r="P20" s="37">
        <f t="shared" si="7"/>
        <v>4.090405654545454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2.456869</v>
      </c>
      <c r="D21" s="32">
        <f t="shared" si="1"/>
        <v>0</v>
      </c>
      <c r="E21" s="3">
        <f>COUNTIF(Vertices[Degree],"&gt;= "&amp;D21)-COUNTIF(Vertices[Degree],"&gt;="&amp;D22)</f>
        <v>0</v>
      </c>
      <c r="F21" s="39">
        <f t="shared" si="2"/>
        <v>6.218181818181817</v>
      </c>
      <c r="G21" s="40">
        <f>COUNTIF(Vertices[In-Degree],"&gt;= "&amp;F21)-COUNTIF(Vertices[In-Degree],"&gt;="&amp;F22)</f>
        <v>0</v>
      </c>
      <c r="H21" s="39">
        <f t="shared" si="3"/>
        <v>7.254545454545455</v>
      </c>
      <c r="I21" s="40">
        <f>COUNTIF(Vertices[Out-Degree],"&gt;= "&amp;H21)-COUNTIF(Vertices[Out-Degree],"&gt;="&amp;H22)</f>
        <v>0</v>
      </c>
      <c r="J21" s="39">
        <f t="shared" si="4"/>
        <v>717.6242423090907</v>
      </c>
      <c r="K21" s="40">
        <f>COUNTIF(Vertices[Betweenness Centrality],"&gt;= "&amp;J21)-COUNTIF(Vertices[Betweenness Centrality],"&gt;="&amp;J22)</f>
        <v>0</v>
      </c>
      <c r="L21" s="39">
        <f t="shared" si="5"/>
        <v>0.34962334545454554</v>
      </c>
      <c r="M21" s="40">
        <f>COUNTIF(Vertices[Closeness Centrality],"&gt;= "&amp;L21)-COUNTIF(Vertices[Closeness Centrality],"&gt;="&amp;L22)</f>
        <v>0</v>
      </c>
      <c r="N21" s="39">
        <f t="shared" si="6"/>
        <v>0.04600176363636366</v>
      </c>
      <c r="O21" s="40">
        <f>COUNTIF(Vertices[Eigenvector Centrality],"&gt;= "&amp;N21)-COUNTIF(Vertices[Eigenvector Centrality],"&gt;="&amp;N22)</f>
        <v>0</v>
      </c>
      <c r="P21" s="39">
        <f t="shared" si="7"/>
        <v>4.293665690909091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6.545454545454544</v>
      </c>
      <c r="G22" s="38">
        <f>COUNTIF(Vertices[In-Degree],"&gt;= "&amp;F22)-COUNTIF(Vertices[In-Degree],"&gt;="&amp;F23)</f>
        <v>0</v>
      </c>
      <c r="H22" s="37">
        <f t="shared" si="3"/>
        <v>7.636363636363637</v>
      </c>
      <c r="I22" s="38">
        <f>COUNTIF(Vertices[Out-Degree],"&gt;= "&amp;H22)-COUNTIF(Vertices[Out-Degree],"&gt;="&amp;H23)</f>
        <v>1</v>
      </c>
      <c r="J22" s="37">
        <f t="shared" si="4"/>
        <v>755.393939272727</v>
      </c>
      <c r="K22" s="38">
        <f>COUNTIF(Vertices[Betweenness Centrality],"&gt;= "&amp;J22)-COUNTIF(Vertices[Betweenness Centrality],"&gt;="&amp;J23)</f>
        <v>0</v>
      </c>
      <c r="L22" s="37">
        <f t="shared" si="5"/>
        <v>0.36768936363636373</v>
      </c>
      <c r="M22" s="38">
        <f>COUNTIF(Vertices[Closeness Centrality],"&gt;= "&amp;L22)-COUNTIF(Vertices[Closeness Centrality],"&gt;="&amp;L23)</f>
        <v>0</v>
      </c>
      <c r="N22" s="37">
        <f t="shared" si="6"/>
        <v>0.048422909090909114</v>
      </c>
      <c r="O22" s="38">
        <f>COUNTIF(Vertices[Eigenvector Centrality],"&gt;= "&amp;N22)-COUNTIF(Vertices[Eigenvector Centrality],"&gt;="&amp;N23)</f>
        <v>0</v>
      </c>
      <c r="P22" s="37">
        <f t="shared" si="7"/>
        <v>4.496925727272727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0.02790346907993967</v>
      </c>
      <c r="D23" s="32">
        <f t="shared" si="1"/>
        <v>0</v>
      </c>
      <c r="E23" s="3">
        <f>COUNTIF(Vertices[Degree],"&gt;= "&amp;D23)-COUNTIF(Vertices[Degree],"&gt;="&amp;D24)</f>
        <v>0</v>
      </c>
      <c r="F23" s="39">
        <f t="shared" si="2"/>
        <v>6.872727272727271</v>
      </c>
      <c r="G23" s="40">
        <f>COUNTIF(Vertices[In-Degree],"&gt;= "&amp;F23)-COUNTIF(Vertices[In-Degree],"&gt;="&amp;F24)</f>
        <v>0</v>
      </c>
      <c r="H23" s="39">
        <f t="shared" si="3"/>
        <v>8.01818181818182</v>
      </c>
      <c r="I23" s="40">
        <f>COUNTIF(Vertices[Out-Degree],"&gt;= "&amp;H23)-COUNTIF(Vertices[Out-Degree],"&gt;="&amp;H24)</f>
        <v>0</v>
      </c>
      <c r="J23" s="39">
        <f t="shared" si="4"/>
        <v>793.1636362363633</v>
      </c>
      <c r="K23" s="40">
        <f>COUNTIF(Vertices[Betweenness Centrality],"&gt;= "&amp;J23)-COUNTIF(Vertices[Betweenness Centrality],"&gt;="&amp;J24)</f>
        <v>0</v>
      </c>
      <c r="L23" s="39">
        <f t="shared" si="5"/>
        <v>0.3857553818181819</v>
      </c>
      <c r="M23" s="40">
        <f>COUNTIF(Vertices[Closeness Centrality],"&gt;= "&amp;L23)-COUNTIF(Vertices[Closeness Centrality],"&gt;="&amp;L24)</f>
        <v>0</v>
      </c>
      <c r="N23" s="39">
        <f t="shared" si="6"/>
        <v>0.05084405454545457</v>
      </c>
      <c r="O23" s="40">
        <f>COUNTIF(Vertices[Eigenvector Centrality],"&gt;= "&amp;N23)-COUNTIF(Vertices[Eigenvector Centrality],"&gt;="&amp;N24)</f>
        <v>0</v>
      </c>
      <c r="P23" s="39">
        <f t="shared" si="7"/>
        <v>4.700185763636364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1090</v>
      </c>
      <c r="B24" s="34">
        <v>0.311054</v>
      </c>
      <c r="D24" s="32">
        <f t="shared" si="1"/>
        <v>0</v>
      </c>
      <c r="E24" s="3">
        <f>COUNTIF(Vertices[Degree],"&gt;= "&amp;D24)-COUNTIF(Vertices[Degree],"&gt;="&amp;D25)</f>
        <v>0</v>
      </c>
      <c r="F24" s="37">
        <f t="shared" si="2"/>
        <v>7.199999999999998</v>
      </c>
      <c r="G24" s="38">
        <f>COUNTIF(Vertices[In-Degree],"&gt;= "&amp;F24)-COUNTIF(Vertices[In-Degree],"&gt;="&amp;F25)</f>
        <v>0</v>
      </c>
      <c r="H24" s="37">
        <f t="shared" si="3"/>
        <v>8.400000000000002</v>
      </c>
      <c r="I24" s="38">
        <f>COUNTIF(Vertices[Out-Degree],"&gt;= "&amp;H24)-COUNTIF(Vertices[Out-Degree],"&gt;="&amp;H25)</f>
        <v>0</v>
      </c>
      <c r="J24" s="37">
        <f t="shared" si="4"/>
        <v>830.9333331999997</v>
      </c>
      <c r="K24" s="38">
        <f>COUNTIF(Vertices[Betweenness Centrality],"&gt;= "&amp;J24)-COUNTIF(Vertices[Betweenness Centrality],"&gt;="&amp;J25)</f>
        <v>0</v>
      </c>
      <c r="L24" s="37">
        <f t="shared" si="5"/>
        <v>0.4038214000000001</v>
      </c>
      <c r="M24" s="38">
        <f>COUNTIF(Vertices[Closeness Centrality],"&gt;= "&amp;L24)-COUNTIF(Vertices[Closeness Centrality],"&gt;="&amp;L25)</f>
        <v>0</v>
      </c>
      <c r="N24" s="37">
        <f t="shared" si="6"/>
        <v>0.053265200000000026</v>
      </c>
      <c r="O24" s="38">
        <f>COUNTIF(Vertices[Eigenvector Centrality],"&gt;= "&amp;N24)-COUNTIF(Vertices[Eigenvector Centrality],"&gt;="&amp;N25)</f>
        <v>0</v>
      </c>
      <c r="P24" s="37">
        <f t="shared" si="7"/>
        <v>4.903445800000001</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7.527272727272726</v>
      </c>
      <c r="G25" s="40">
        <f>COUNTIF(Vertices[In-Degree],"&gt;= "&amp;F25)-COUNTIF(Vertices[In-Degree],"&gt;="&amp;F26)</f>
        <v>0</v>
      </c>
      <c r="H25" s="39">
        <f t="shared" si="3"/>
        <v>8.781818181818185</v>
      </c>
      <c r="I25" s="40">
        <f>COUNTIF(Vertices[Out-Degree],"&gt;= "&amp;H25)-COUNTIF(Vertices[Out-Degree],"&gt;="&amp;H26)</f>
        <v>0</v>
      </c>
      <c r="J25" s="39">
        <f t="shared" si="4"/>
        <v>868.703030163636</v>
      </c>
      <c r="K25" s="40">
        <f>COUNTIF(Vertices[Betweenness Centrality],"&gt;= "&amp;J25)-COUNTIF(Vertices[Betweenness Centrality],"&gt;="&amp;J26)</f>
        <v>0</v>
      </c>
      <c r="L25" s="39">
        <f t="shared" si="5"/>
        <v>0.4218874181818183</v>
      </c>
      <c r="M25" s="40">
        <f>COUNTIF(Vertices[Closeness Centrality],"&gt;= "&amp;L25)-COUNTIF(Vertices[Closeness Centrality],"&gt;="&amp;L26)</f>
        <v>0</v>
      </c>
      <c r="N25" s="39">
        <f t="shared" si="6"/>
        <v>0.05568634545454548</v>
      </c>
      <c r="O25" s="40">
        <f>COUNTIF(Vertices[Eigenvector Centrality],"&gt;= "&amp;N25)-COUNTIF(Vertices[Eigenvector Centrality],"&gt;="&amp;N26)</f>
        <v>0</v>
      </c>
      <c r="P25" s="39">
        <f t="shared" si="7"/>
        <v>5.106705836363638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1091</v>
      </c>
      <c r="B26" s="34" t="s">
        <v>1092</v>
      </c>
      <c r="D26" s="32">
        <f t="shared" si="1"/>
        <v>0</v>
      </c>
      <c r="E26" s="3">
        <f>COUNTIF(Vertices[Degree],"&gt;= "&amp;D26)-COUNTIF(Vertices[Degree],"&gt;="&amp;D28)</f>
        <v>0</v>
      </c>
      <c r="F26" s="37">
        <f t="shared" si="2"/>
        <v>7.854545454545453</v>
      </c>
      <c r="G26" s="38">
        <f>COUNTIF(Vertices[In-Degree],"&gt;= "&amp;F26)-COUNTIF(Vertices[In-Degree],"&gt;="&amp;F28)</f>
        <v>0</v>
      </c>
      <c r="H26" s="37">
        <f t="shared" si="3"/>
        <v>9.163636363636368</v>
      </c>
      <c r="I26" s="38">
        <f>COUNTIF(Vertices[Out-Degree],"&gt;= "&amp;H26)-COUNTIF(Vertices[Out-Degree],"&gt;="&amp;H28)</f>
        <v>0</v>
      </c>
      <c r="J26" s="37">
        <f t="shared" si="4"/>
        <v>906.4727271272723</v>
      </c>
      <c r="K26" s="38">
        <f>COUNTIF(Vertices[Betweenness Centrality],"&gt;= "&amp;J26)-COUNTIF(Vertices[Betweenness Centrality],"&gt;="&amp;J28)</f>
        <v>0</v>
      </c>
      <c r="L26" s="37">
        <f t="shared" si="5"/>
        <v>0.4399534363636365</v>
      </c>
      <c r="M26" s="38">
        <f>COUNTIF(Vertices[Closeness Centrality],"&gt;= "&amp;L26)-COUNTIF(Vertices[Closeness Centrality],"&gt;="&amp;L28)</f>
        <v>0</v>
      </c>
      <c r="N26" s="37">
        <f t="shared" si="6"/>
        <v>0.05810749090909094</v>
      </c>
      <c r="O26" s="38">
        <f>COUNTIF(Vertices[Eigenvector Centrality],"&gt;= "&amp;N26)-COUNTIF(Vertices[Eigenvector Centrality],"&gt;="&amp;N28)</f>
        <v>0</v>
      </c>
      <c r="P26" s="37">
        <f t="shared" si="7"/>
        <v>5.3099658727272745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9.54545454545455</v>
      </c>
      <c r="I28" s="40">
        <f>COUNTIF(Vertices[Out-Degree],"&gt;= "&amp;H28)-COUNTIF(Vertices[Out-Degree],"&gt;="&amp;H40)</f>
        <v>0</v>
      </c>
      <c r="J28" s="39">
        <f>J26+($J$57-$J$2)/BinDivisor</f>
        <v>944.2424240909086</v>
      </c>
      <c r="K28" s="40">
        <f>COUNTIF(Vertices[Betweenness Centrality],"&gt;= "&amp;J28)-COUNTIF(Vertices[Betweenness Centrality],"&gt;="&amp;J40)</f>
        <v>0</v>
      </c>
      <c r="L28" s="39">
        <f>L26+($L$57-$L$2)/BinDivisor</f>
        <v>0.4580194545454547</v>
      </c>
      <c r="M28" s="40">
        <f>COUNTIF(Vertices[Closeness Centrality],"&gt;= "&amp;L28)-COUNTIF(Vertices[Closeness Centrality],"&gt;="&amp;L40)</f>
        <v>0</v>
      </c>
      <c r="N28" s="39">
        <f>N26+($N$57-$N$2)/BinDivisor</f>
        <v>0.060528636363636396</v>
      </c>
      <c r="O28" s="40">
        <f>COUNTIF(Vertices[Eigenvector Centrality],"&gt;= "&amp;N28)-COUNTIF(Vertices[Eigenvector Centrality],"&gt;="&amp;N40)</f>
        <v>0</v>
      </c>
      <c r="P28" s="39">
        <f>P26+($P$57-$P$2)/BinDivisor</f>
        <v>5.513225909090911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9.927272727272733</v>
      </c>
      <c r="I40" s="38">
        <f>COUNTIF(Vertices[Out-Degree],"&gt;= "&amp;H40)-COUNTIF(Vertices[Out-Degree],"&gt;="&amp;H41)</f>
        <v>0</v>
      </c>
      <c r="J40" s="37">
        <f>J28+($J$57-$J$2)/BinDivisor</f>
        <v>982.0121210545449</v>
      </c>
      <c r="K40" s="38">
        <f>COUNTIF(Vertices[Betweenness Centrality],"&gt;= "&amp;J40)-COUNTIF(Vertices[Betweenness Centrality],"&gt;="&amp;J41)</f>
        <v>0</v>
      </c>
      <c r="L40" s="37">
        <f>L28+($L$57-$L$2)/BinDivisor</f>
        <v>0.47608547272727286</v>
      </c>
      <c r="M40" s="38">
        <f>COUNTIF(Vertices[Closeness Centrality],"&gt;= "&amp;L40)-COUNTIF(Vertices[Closeness Centrality],"&gt;="&amp;L41)</f>
        <v>0</v>
      </c>
      <c r="N40" s="37">
        <f>N28+($N$57-$N$2)/BinDivisor</f>
        <v>0.06294978181818185</v>
      </c>
      <c r="O40" s="38">
        <f>COUNTIF(Vertices[Eigenvector Centrality],"&gt;= "&amp;N40)-COUNTIF(Vertices[Eigenvector Centrality],"&gt;="&amp;N41)</f>
        <v>0</v>
      </c>
      <c r="P40" s="37">
        <f>P28+($P$57-$P$2)/BinDivisor</f>
        <v>5.716485945454548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1019.7818180181812</v>
      </c>
      <c r="K41" s="40">
        <f>COUNTIF(Vertices[Betweenness Centrality],"&gt;= "&amp;J41)-COUNTIF(Vertices[Betweenness Centrality],"&gt;="&amp;J42)</f>
        <v>0</v>
      </c>
      <c r="L41" s="39">
        <f aca="true" t="shared" si="14" ref="L41:L56">L40+($L$57-$L$2)/BinDivisor</f>
        <v>0.49415149090909105</v>
      </c>
      <c r="M41" s="40">
        <f>COUNTIF(Vertices[Closeness Centrality],"&gt;= "&amp;L41)-COUNTIF(Vertices[Closeness Centrality],"&gt;="&amp;L42)</f>
        <v>0</v>
      </c>
      <c r="N41" s="39">
        <f aca="true" t="shared" si="15" ref="N41:N56">N40+($N$57-$N$2)/BinDivisor</f>
        <v>0.06537092727272731</v>
      </c>
      <c r="O41" s="40">
        <f>COUNTIF(Vertices[Eigenvector Centrality],"&gt;= "&amp;N41)-COUNTIF(Vertices[Eigenvector Centrality],"&gt;="&amp;N42)</f>
        <v>0</v>
      </c>
      <c r="P41" s="39">
        <f aca="true" t="shared" si="16" ref="P41:P56">P40+($P$57-$P$2)/BinDivisor</f>
        <v>5.919745981818185</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10.690909090909098</v>
      </c>
      <c r="I42" s="38">
        <f>COUNTIF(Vertices[Out-Degree],"&gt;= "&amp;H42)-COUNTIF(Vertices[Out-Degree],"&gt;="&amp;H43)</f>
        <v>0</v>
      </c>
      <c r="J42" s="37">
        <f t="shared" si="13"/>
        <v>1057.5515149818175</v>
      </c>
      <c r="K42" s="38">
        <f>COUNTIF(Vertices[Betweenness Centrality],"&gt;= "&amp;J42)-COUNTIF(Vertices[Betweenness Centrality],"&gt;="&amp;J43)</f>
        <v>0</v>
      </c>
      <c r="L42" s="37">
        <f t="shared" si="14"/>
        <v>0.5122175090909092</v>
      </c>
      <c r="M42" s="38">
        <f>COUNTIF(Vertices[Closeness Centrality],"&gt;= "&amp;L42)-COUNTIF(Vertices[Closeness Centrality],"&gt;="&amp;L43)</f>
        <v>0</v>
      </c>
      <c r="N42" s="37">
        <f t="shared" si="15"/>
        <v>0.06779207272727276</v>
      </c>
      <c r="O42" s="38">
        <f>COUNTIF(Vertices[Eigenvector Centrality],"&gt;= "&amp;N42)-COUNTIF(Vertices[Eigenvector Centrality],"&gt;="&amp;N43)</f>
        <v>0</v>
      </c>
      <c r="P42" s="37">
        <f t="shared" si="16"/>
        <v>6.1230060181818216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11.072727272727281</v>
      </c>
      <c r="I43" s="40">
        <f>COUNTIF(Vertices[Out-Degree],"&gt;= "&amp;H43)-COUNTIF(Vertices[Out-Degree],"&gt;="&amp;H44)</f>
        <v>0</v>
      </c>
      <c r="J43" s="39">
        <f t="shared" si="13"/>
        <v>1095.3212119454538</v>
      </c>
      <c r="K43" s="40">
        <f>COUNTIF(Vertices[Betweenness Centrality],"&gt;= "&amp;J43)-COUNTIF(Vertices[Betweenness Centrality],"&gt;="&amp;J44)</f>
        <v>0</v>
      </c>
      <c r="L43" s="39">
        <f t="shared" si="14"/>
        <v>0.5302835272727274</v>
      </c>
      <c r="M43" s="40">
        <f>COUNTIF(Vertices[Closeness Centrality],"&gt;= "&amp;L43)-COUNTIF(Vertices[Closeness Centrality],"&gt;="&amp;L44)</f>
        <v>0</v>
      </c>
      <c r="N43" s="39">
        <f t="shared" si="15"/>
        <v>0.07021321818181822</v>
      </c>
      <c r="O43" s="40">
        <f>COUNTIF(Vertices[Eigenvector Centrality],"&gt;= "&amp;N43)-COUNTIF(Vertices[Eigenvector Centrality],"&gt;="&amp;N44)</f>
        <v>0</v>
      </c>
      <c r="P43" s="39">
        <f t="shared" si="16"/>
        <v>6.326266054545458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0</v>
      </c>
      <c r="H44" s="37">
        <f t="shared" si="12"/>
        <v>11.454545454545464</v>
      </c>
      <c r="I44" s="38">
        <f>COUNTIF(Vertices[Out-Degree],"&gt;= "&amp;H44)-COUNTIF(Vertices[Out-Degree],"&gt;="&amp;H45)</f>
        <v>0</v>
      </c>
      <c r="J44" s="37">
        <f t="shared" si="13"/>
        <v>1133.09090890909</v>
      </c>
      <c r="K44" s="38">
        <f>COUNTIF(Vertices[Betweenness Centrality],"&gt;= "&amp;J44)-COUNTIF(Vertices[Betweenness Centrality],"&gt;="&amp;J45)</f>
        <v>0</v>
      </c>
      <c r="L44" s="37">
        <f t="shared" si="14"/>
        <v>0.5483495454545456</v>
      </c>
      <c r="M44" s="38">
        <f>COUNTIF(Vertices[Closeness Centrality],"&gt;= "&amp;L44)-COUNTIF(Vertices[Closeness Centrality],"&gt;="&amp;L45)</f>
        <v>0</v>
      </c>
      <c r="N44" s="37">
        <f t="shared" si="15"/>
        <v>0.07263436363636368</v>
      </c>
      <c r="O44" s="38">
        <f>COUNTIF(Vertices[Eigenvector Centrality],"&gt;= "&amp;N44)-COUNTIF(Vertices[Eigenvector Centrality],"&gt;="&amp;N45)</f>
        <v>0</v>
      </c>
      <c r="P44" s="37">
        <f t="shared" si="16"/>
        <v>6.529526090909095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11.836363636363647</v>
      </c>
      <c r="I45" s="40">
        <f>COUNTIF(Vertices[Out-Degree],"&gt;= "&amp;H45)-COUNTIF(Vertices[Out-Degree],"&gt;="&amp;H46)</f>
        <v>0</v>
      </c>
      <c r="J45" s="39">
        <f t="shared" si="13"/>
        <v>1170.8606058727264</v>
      </c>
      <c r="K45" s="40">
        <f>COUNTIF(Vertices[Betweenness Centrality],"&gt;= "&amp;J45)-COUNTIF(Vertices[Betweenness Centrality],"&gt;="&amp;J46)</f>
        <v>0</v>
      </c>
      <c r="L45" s="39">
        <f t="shared" si="14"/>
        <v>0.5664155636363638</v>
      </c>
      <c r="M45" s="40">
        <f>COUNTIF(Vertices[Closeness Centrality],"&gt;= "&amp;L45)-COUNTIF(Vertices[Closeness Centrality],"&gt;="&amp;L46)</f>
        <v>0</v>
      </c>
      <c r="N45" s="39">
        <f t="shared" si="15"/>
        <v>0.07505550909090913</v>
      </c>
      <c r="O45" s="40">
        <f>COUNTIF(Vertices[Eigenvector Centrality],"&gt;= "&amp;N45)-COUNTIF(Vertices[Eigenvector Centrality],"&gt;="&amp;N46)</f>
        <v>0</v>
      </c>
      <c r="P45" s="39">
        <f t="shared" si="16"/>
        <v>6.732786127272732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12.21818181818183</v>
      </c>
      <c r="I46" s="38">
        <f>COUNTIF(Vertices[Out-Degree],"&gt;= "&amp;H46)-COUNTIF(Vertices[Out-Degree],"&gt;="&amp;H47)</f>
        <v>0</v>
      </c>
      <c r="J46" s="37">
        <f t="shared" si="13"/>
        <v>1208.6303028363627</v>
      </c>
      <c r="K46" s="38">
        <f>COUNTIF(Vertices[Betweenness Centrality],"&gt;= "&amp;J46)-COUNTIF(Vertices[Betweenness Centrality],"&gt;="&amp;J47)</f>
        <v>0</v>
      </c>
      <c r="L46" s="37">
        <f t="shared" si="14"/>
        <v>0.584481581818182</v>
      </c>
      <c r="M46" s="38">
        <f>COUNTIF(Vertices[Closeness Centrality],"&gt;= "&amp;L46)-COUNTIF(Vertices[Closeness Centrality],"&gt;="&amp;L47)</f>
        <v>0</v>
      </c>
      <c r="N46" s="37">
        <f t="shared" si="15"/>
        <v>0.07747665454545459</v>
      </c>
      <c r="O46" s="38">
        <f>COUNTIF(Vertices[Eigenvector Centrality],"&gt;= "&amp;N46)-COUNTIF(Vertices[Eigenvector Centrality],"&gt;="&amp;N47)</f>
        <v>0</v>
      </c>
      <c r="P46" s="37">
        <f t="shared" si="16"/>
        <v>6.936046163636369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12.600000000000012</v>
      </c>
      <c r="I47" s="40">
        <f>COUNTIF(Vertices[Out-Degree],"&gt;= "&amp;H47)-COUNTIF(Vertices[Out-Degree],"&gt;="&amp;H48)</f>
        <v>0</v>
      </c>
      <c r="J47" s="39">
        <f t="shared" si="13"/>
        <v>1246.399999799999</v>
      </c>
      <c r="K47" s="40">
        <f>COUNTIF(Vertices[Betweenness Centrality],"&gt;= "&amp;J47)-COUNTIF(Vertices[Betweenness Centrality],"&gt;="&amp;J48)</f>
        <v>0</v>
      </c>
      <c r="L47" s="39">
        <f t="shared" si="14"/>
        <v>0.6025476000000002</v>
      </c>
      <c r="M47" s="40">
        <f>COUNTIF(Vertices[Closeness Centrality],"&gt;= "&amp;L47)-COUNTIF(Vertices[Closeness Centrality],"&gt;="&amp;L48)</f>
        <v>0</v>
      </c>
      <c r="N47" s="39">
        <f t="shared" si="15"/>
        <v>0.07989780000000005</v>
      </c>
      <c r="O47" s="40">
        <f>COUNTIF(Vertices[Eigenvector Centrality],"&gt;= "&amp;N47)-COUNTIF(Vertices[Eigenvector Centrality],"&gt;="&amp;N48)</f>
        <v>0</v>
      </c>
      <c r="P47" s="39">
        <f t="shared" si="16"/>
        <v>7.139306200000005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12.981818181818195</v>
      </c>
      <c r="I48" s="38">
        <f>COUNTIF(Vertices[Out-Degree],"&gt;= "&amp;H48)-COUNTIF(Vertices[Out-Degree],"&gt;="&amp;H49)</f>
        <v>0</v>
      </c>
      <c r="J48" s="37">
        <f t="shared" si="13"/>
        <v>1284.1696967636353</v>
      </c>
      <c r="K48" s="38">
        <f>COUNTIF(Vertices[Betweenness Centrality],"&gt;= "&amp;J48)-COUNTIF(Vertices[Betweenness Centrality],"&gt;="&amp;J49)</f>
        <v>0</v>
      </c>
      <c r="L48" s="37">
        <f t="shared" si="14"/>
        <v>0.6206136181818184</v>
      </c>
      <c r="M48" s="38">
        <f>COUNTIF(Vertices[Closeness Centrality],"&gt;= "&amp;L48)-COUNTIF(Vertices[Closeness Centrality],"&gt;="&amp;L49)</f>
        <v>0</v>
      </c>
      <c r="N48" s="37">
        <f t="shared" si="15"/>
        <v>0.0823189454545455</v>
      </c>
      <c r="O48" s="38">
        <f>COUNTIF(Vertices[Eigenvector Centrality],"&gt;= "&amp;N48)-COUNTIF(Vertices[Eigenvector Centrality],"&gt;="&amp;N49)</f>
        <v>0</v>
      </c>
      <c r="P48" s="37">
        <f t="shared" si="16"/>
        <v>7.342566236363642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13.363636363636378</v>
      </c>
      <c r="I49" s="40">
        <f>COUNTIF(Vertices[Out-Degree],"&gt;= "&amp;H49)-COUNTIF(Vertices[Out-Degree],"&gt;="&amp;H50)</f>
        <v>0</v>
      </c>
      <c r="J49" s="39">
        <f t="shared" si="13"/>
        <v>1321.9393937272716</v>
      </c>
      <c r="K49" s="40">
        <f>COUNTIF(Vertices[Betweenness Centrality],"&gt;= "&amp;J49)-COUNTIF(Vertices[Betweenness Centrality],"&gt;="&amp;J50)</f>
        <v>0</v>
      </c>
      <c r="L49" s="39">
        <f t="shared" si="14"/>
        <v>0.6386796363636366</v>
      </c>
      <c r="M49" s="40">
        <f>COUNTIF(Vertices[Closeness Centrality],"&gt;= "&amp;L49)-COUNTIF(Vertices[Closeness Centrality],"&gt;="&amp;L50)</f>
        <v>0</v>
      </c>
      <c r="N49" s="39">
        <f t="shared" si="15"/>
        <v>0.08474009090909096</v>
      </c>
      <c r="O49" s="40">
        <f>COUNTIF(Vertices[Eigenvector Centrality],"&gt;= "&amp;N49)-COUNTIF(Vertices[Eigenvector Centrality],"&gt;="&amp;N50)</f>
        <v>0</v>
      </c>
      <c r="P49" s="39">
        <f t="shared" si="16"/>
        <v>7.545826272727279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13.74545454545456</v>
      </c>
      <c r="I50" s="38">
        <f>COUNTIF(Vertices[Out-Degree],"&gt;= "&amp;H50)-COUNTIF(Vertices[Out-Degree],"&gt;="&amp;H51)</f>
        <v>0</v>
      </c>
      <c r="J50" s="37">
        <f t="shared" si="13"/>
        <v>1359.709090690908</v>
      </c>
      <c r="K50" s="38">
        <f>COUNTIF(Vertices[Betweenness Centrality],"&gt;= "&amp;J50)-COUNTIF(Vertices[Betweenness Centrality],"&gt;="&amp;J51)</f>
        <v>0</v>
      </c>
      <c r="L50" s="37">
        <f t="shared" si="14"/>
        <v>0.6567456545454547</v>
      </c>
      <c r="M50" s="38">
        <f>COUNTIF(Vertices[Closeness Centrality],"&gt;= "&amp;L50)-COUNTIF(Vertices[Closeness Centrality],"&gt;="&amp;L51)</f>
        <v>0</v>
      </c>
      <c r="N50" s="37">
        <f t="shared" si="15"/>
        <v>0.08716123636363642</v>
      </c>
      <c r="O50" s="38">
        <f>COUNTIF(Vertices[Eigenvector Centrality],"&gt;= "&amp;N50)-COUNTIF(Vertices[Eigenvector Centrality],"&gt;="&amp;N51)</f>
        <v>0</v>
      </c>
      <c r="P50" s="37">
        <f t="shared" si="16"/>
        <v>7.749086309090916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14.127272727272743</v>
      </c>
      <c r="I51" s="40">
        <f>COUNTIF(Vertices[Out-Degree],"&gt;= "&amp;H51)-COUNTIF(Vertices[Out-Degree],"&gt;="&amp;H52)</f>
        <v>0</v>
      </c>
      <c r="J51" s="39">
        <f t="shared" si="13"/>
        <v>1397.4787876545442</v>
      </c>
      <c r="K51" s="40">
        <f>COUNTIF(Vertices[Betweenness Centrality],"&gt;= "&amp;J51)-COUNTIF(Vertices[Betweenness Centrality],"&gt;="&amp;J52)</f>
        <v>0</v>
      </c>
      <c r="L51" s="39">
        <f t="shared" si="14"/>
        <v>0.6748116727272729</v>
      </c>
      <c r="M51" s="40">
        <f>COUNTIF(Vertices[Closeness Centrality],"&gt;= "&amp;L51)-COUNTIF(Vertices[Closeness Centrality],"&gt;="&amp;L52)</f>
        <v>0</v>
      </c>
      <c r="N51" s="39">
        <f t="shared" si="15"/>
        <v>0.08958238181818187</v>
      </c>
      <c r="O51" s="40">
        <f>COUNTIF(Vertices[Eigenvector Centrality],"&gt;= "&amp;N51)-COUNTIF(Vertices[Eigenvector Centrality],"&gt;="&amp;N52)</f>
        <v>0</v>
      </c>
      <c r="P51" s="39">
        <f t="shared" si="16"/>
        <v>7.952346345454552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14.509090909090926</v>
      </c>
      <c r="I52" s="38">
        <f>COUNTIF(Vertices[Out-Degree],"&gt;= "&amp;H52)-COUNTIF(Vertices[Out-Degree],"&gt;="&amp;H53)</f>
        <v>0</v>
      </c>
      <c r="J52" s="37">
        <f t="shared" si="13"/>
        <v>1435.2484846181806</v>
      </c>
      <c r="K52" s="38">
        <f>COUNTIF(Vertices[Betweenness Centrality],"&gt;= "&amp;J52)-COUNTIF(Vertices[Betweenness Centrality],"&gt;="&amp;J53)</f>
        <v>0</v>
      </c>
      <c r="L52" s="37">
        <f t="shared" si="14"/>
        <v>0.6928776909090911</v>
      </c>
      <c r="M52" s="38">
        <f>COUNTIF(Vertices[Closeness Centrality],"&gt;= "&amp;L52)-COUNTIF(Vertices[Closeness Centrality],"&gt;="&amp;L53)</f>
        <v>0</v>
      </c>
      <c r="N52" s="37">
        <f t="shared" si="15"/>
        <v>0.09200352727272733</v>
      </c>
      <c r="O52" s="38">
        <f>COUNTIF(Vertices[Eigenvector Centrality],"&gt;= "&amp;N52)-COUNTIF(Vertices[Eigenvector Centrality],"&gt;="&amp;N53)</f>
        <v>0</v>
      </c>
      <c r="P52" s="37">
        <f t="shared" si="16"/>
        <v>8.155606381818188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14.890909090909108</v>
      </c>
      <c r="I53" s="40">
        <f>COUNTIF(Vertices[Out-Degree],"&gt;= "&amp;H53)-COUNTIF(Vertices[Out-Degree],"&gt;="&amp;H54)</f>
        <v>0</v>
      </c>
      <c r="J53" s="39">
        <f t="shared" si="13"/>
        <v>1473.0181815818169</v>
      </c>
      <c r="K53" s="40">
        <f>COUNTIF(Vertices[Betweenness Centrality],"&gt;= "&amp;J53)-COUNTIF(Vertices[Betweenness Centrality],"&gt;="&amp;J54)</f>
        <v>0</v>
      </c>
      <c r="L53" s="39">
        <f t="shared" si="14"/>
        <v>0.7109437090909093</v>
      </c>
      <c r="M53" s="40">
        <f>COUNTIF(Vertices[Closeness Centrality],"&gt;= "&amp;L53)-COUNTIF(Vertices[Closeness Centrality],"&gt;="&amp;L54)</f>
        <v>0</v>
      </c>
      <c r="N53" s="39">
        <f t="shared" si="15"/>
        <v>0.09442467272727278</v>
      </c>
      <c r="O53" s="40">
        <f>COUNTIF(Vertices[Eigenvector Centrality],"&gt;= "&amp;N53)-COUNTIF(Vertices[Eigenvector Centrality],"&gt;="&amp;N54)</f>
        <v>0</v>
      </c>
      <c r="P53" s="39">
        <f t="shared" si="16"/>
        <v>8.358866418181824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15.272727272727291</v>
      </c>
      <c r="I54" s="38">
        <f>COUNTIF(Vertices[Out-Degree],"&gt;= "&amp;H54)-COUNTIF(Vertices[Out-Degree],"&gt;="&amp;H55)</f>
        <v>0</v>
      </c>
      <c r="J54" s="37">
        <f t="shared" si="13"/>
        <v>1510.7878785454532</v>
      </c>
      <c r="K54" s="38">
        <f>COUNTIF(Vertices[Betweenness Centrality],"&gt;= "&amp;J54)-COUNTIF(Vertices[Betweenness Centrality],"&gt;="&amp;J55)</f>
        <v>0</v>
      </c>
      <c r="L54" s="37">
        <f t="shared" si="14"/>
        <v>0.7290097272727275</v>
      </c>
      <c r="M54" s="38">
        <f>COUNTIF(Vertices[Closeness Centrality],"&gt;= "&amp;L54)-COUNTIF(Vertices[Closeness Centrality],"&gt;="&amp;L55)</f>
        <v>0</v>
      </c>
      <c r="N54" s="37">
        <f t="shared" si="15"/>
        <v>0.09684581818181824</v>
      </c>
      <c r="O54" s="38">
        <f>COUNTIF(Vertices[Eigenvector Centrality],"&gt;= "&amp;N54)-COUNTIF(Vertices[Eigenvector Centrality],"&gt;="&amp;N55)</f>
        <v>0</v>
      </c>
      <c r="P54" s="37">
        <f t="shared" si="16"/>
        <v>8.56212645454546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15.654545454545474</v>
      </c>
      <c r="I55" s="40">
        <f>COUNTIF(Vertices[Out-Degree],"&gt;= "&amp;H55)-COUNTIF(Vertices[Out-Degree],"&gt;="&amp;H56)</f>
        <v>0</v>
      </c>
      <c r="J55" s="39">
        <f t="shared" si="13"/>
        <v>1548.5575755090895</v>
      </c>
      <c r="K55" s="40">
        <f>COUNTIF(Vertices[Betweenness Centrality],"&gt;= "&amp;J55)-COUNTIF(Vertices[Betweenness Centrality],"&gt;="&amp;J56)</f>
        <v>0</v>
      </c>
      <c r="L55" s="39">
        <f t="shared" si="14"/>
        <v>0.7470757454545457</v>
      </c>
      <c r="M55" s="40">
        <f>COUNTIF(Vertices[Closeness Centrality],"&gt;= "&amp;L55)-COUNTIF(Vertices[Closeness Centrality],"&gt;="&amp;L56)</f>
        <v>0</v>
      </c>
      <c r="N55" s="39">
        <f t="shared" si="15"/>
        <v>0.0992669636363637</v>
      </c>
      <c r="O55" s="40">
        <f>COUNTIF(Vertices[Eigenvector Centrality],"&gt;= "&amp;N55)-COUNTIF(Vertices[Eigenvector Centrality],"&gt;="&amp;N56)</f>
        <v>0</v>
      </c>
      <c r="P55" s="39">
        <f t="shared" si="16"/>
        <v>8.765386490909096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0</v>
      </c>
      <c r="H56" s="37">
        <f t="shared" si="12"/>
        <v>16.036363636363657</v>
      </c>
      <c r="I56" s="38">
        <f>COUNTIF(Vertices[Out-Degree],"&gt;= "&amp;H56)-COUNTIF(Vertices[Out-Degree],"&gt;="&amp;H57)</f>
        <v>0</v>
      </c>
      <c r="J56" s="37">
        <f t="shared" si="13"/>
        <v>1586.3272724727258</v>
      </c>
      <c r="K56" s="38">
        <f>COUNTIF(Vertices[Betweenness Centrality],"&gt;= "&amp;J56)-COUNTIF(Vertices[Betweenness Centrality],"&gt;="&amp;J57)</f>
        <v>0</v>
      </c>
      <c r="L56" s="37">
        <f t="shared" si="14"/>
        <v>0.7651417636363639</v>
      </c>
      <c r="M56" s="38">
        <f>COUNTIF(Vertices[Closeness Centrality],"&gt;= "&amp;L56)-COUNTIF(Vertices[Closeness Centrality],"&gt;="&amp;L57)</f>
        <v>0</v>
      </c>
      <c r="N56" s="37">
        <f t="shared" si="15"/>
        <v>0.10168810909090915</v>
      </c>
      <c r="O56" s="38">
        <f>COUNTIF(Vertices[Eigenvector Centrality],"&gt;= "&amp;N56)-COUNTIF(Vertices[Eigenvector Centrality],"&gt;="&amp;N57)</f>
        <v>0</v>
      </c>
      <c r="P56" s="37">
        <f t="shared" si="16"/>
        <v>8.968646527272732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21</v>
      </c>
      <c r="I57" s="42">
        <f>COUNTIF(Vertices[Out-Degree],"&gt;= "&amp;H57)-COUNTIF(Vertices[Out-Degree],"&gt;="&amp;H58)</f>
        <v>1</v>
      </c>
      <c r="J57" s="41">
        <f>MAX(Vertices[Betweenness Centrality])</f>
        <v>2077.333333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0.133163</v>
      </c>
      <c r="O57" s="42">
        <f>COUNTIF(Vertices[Eigenvector Centrality],"&gt;= "&amp;N57)-COUNTIF(Vertices[Eigenvector Centrality],"&gt;="&amp;N58)</f>
        <v>1</v>
      </c>
      <c r="P57" s="41">
        <f>MAX(Vertices[PageRank])</f>
        <v>11.611027</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2077.333333</v>
      </c>
    </row>
    <row r="99" spans="1:2" ht="15">
      <c r="A99" s="33" t="s">
        <v>102</v>
      </c>
      <c r="B99" s="47">
        <f>_xlfn.IFERROR(AVERAGE(Vertices[Betweenness Centrality]),NoMetricMessage)</f>
        <v>71.15384615384616</v>
      </c>
    </row>
    <row r="100" spans="1:2" ht="15">
      <c r="A100" s="33" t="s">
        <v>103</v>
      </c>
      <c r="B100" s="47">
        <f>_xlfn.IFERROR(MEDIAN(Vertices[Betweenness Centrality]),NoMetricMessage)</f>
        <v>0</v>
      </c>
    </row>
    <row r="111" spans="1:2" ht="15">
      <c r="A111" s="33" t="s">
        <v>106</v>
      </c>
      <c r="B111" s="47">
        <f>IF(COUNT(Vertices[Closeness Centrality])&gt;0,L2,NoMetricMessage)</f>
        <v>0.006369</v>
      </c>
    </row>
    <row r="112" spans="1:2" ht="15">
      <c r="A112" s="33" t="s">
        <v>107</v>
      </c>
      <c r="B112" s="47">
        <f>IF(COUNT(Vertices[Closeness Centrality])&gt;0,L57,NoMetricMessage)</f>
        <v>1</v>
      </c>
    </row>
    <row r="113" spans="1:2" ht="15">
      <c r="A113" s="33" t="s">
        <v>108</v>
      </c>
      <c r="B113" s="47">
        <f>_xlfn.IFERROR(AVERAGE(Vertices[Closeness Centrality]),NoMetricMessage)</f>
        <v>0.04650732692307688</v>
      </c>
    </row>
    <row r="114" spans="1:2" ht="15">
      <c r="A114" s="33" t="s">
        <v>109</v>
      </c>
      <c r="B114" s="47">
        <f>_xlfn.IFERROR(MEDIAN(Vertices[Closeness Centrality]),NoMetricMessage)</f>
        <v>0.008772</v>
      </c>
    </row>
    <row r="125" spans="1:2" ht="15">
      <c r="A125" s="33" t="s">
        <v>112</v>
      </c>
      <c r="B125" s="47">
        <f>IF(COUNT(Vertices[Eigenvector Centrality])&gt;0,N2,NoMetricMessage)</f>
        <v>0</v>
      </c>
    </row>
    <row r="126" spans="1:2" ht="15">
      <c r="A126" s="33" t="s">
        <v>113</v>
      </c>
      <c r="B126" s="47">
        <f>IF(COUNT(Vertices[Eigenvector Centrality])&gt;0,N57,NoMetricMessage)</f>
        <v>0.133163</v>
      </c>
    </row>
    <row r="127" spans="1:2" ht="15">
      <c r="A127" s="33" t="s">
        <v>114</v>
      </c>
      <c r="B127" s="47">
        <f>_xlfn.IFERROR(AVERAGE(Vertices[Eigenvector Centrality]),NoMetricMessage)</f>
        <v>0.01923082692307692</v>
      </c>
    </row>
    <row r="128" spans="1:2" ht="15">
      <c r="A128" s="33" t="s">
        <v>115</v>
      </c>
      <c r="B128" s="47">
        <f>_xlfn.IFERROR(MEDIAN(Vertices[Eigenvector Centrality]),NoMetricMessage)</f>
        <v>0.019522</v>
      </c>
    </row>
    <row r="139" spans="1:2" ht="15">
      <c r="A139" s="33" t="s">
        <v>140</v>
      </c>
      <c r="B139" s="47">
        <f>IF(COUNT(Vertices[PageRank])&gt;0,P2,NoMetricMessage)</f>
        <v>0.431725</v>
      </c>
    </row>
    <row r="140" spans="1:2" ht="15">
      <c r="A140" s="33" t="s">
        <v>141</v>
      </c>
      <c r="B140" s="47">
        <f>IF(COUNT(Vertices[PageRank])&gt;0,P57,NoMetricMessage)</f>
        <v>11.611027</v>
      </c>
    </row>
    <row r="141" spans="1:2" ht="15">
      <c r="A141" s="33" t="s">
        <v>142</v>
      </c>
      <c r="B141" s="47">
        <f>_xlfn.IFERROR(AVERAGE(Vertices[PageRank]),NoMetricMessage)</f>
        <v>0.9999902692307697</v>
      </c>
    </row>
    <row r="142" spans="1:2" ht="15">
      <c r="A142" s="33" t="s">
        <v>143</v>
      </c>
      <c r="B142" s="47">
        <f>_xlfn.IFERROR(MEDIAN(Vertices[PageRank]),NoMetricMessage)</f>
        <v>0.482945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0.19124485505533892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1032</v>
      </c>
      <c r="K7" s="13" t="s">
        <v>1033</v>
      </c>
    </row>
    <row r="8" spans="1:11" ht="409.5">
      <c r="A8"/>
      <c r="B8">
        <v>2</v>
      </c>
      <c r="C8">
        <v>2</v>
      </c>
      <c r="D8" t="s">
        <v>61</v>
      </c>
      <c r="E8" t="s">
        <v>61</v>
      </c>
      <c r="H8" t="s">
        <v>73</v>
      </c>
      <c r="J8" t="s">
        <v>1034</v>
      </c>
      <c r="K8" s="13" t="s">
        <v>1035</v>
      </c>
    </row>
    <row r="9" spans="1:11" ht="409.5">
      <c r="A9"/>
      <c r="B9">
        <v>3</v>
      </c>
      <c r="C9">
        <v>4</v>
      </c>
      <c r="D9" t="s">
        <v>62</v>
      </c>
      <c r="E9" t="s">
        <v>62</v>
      </c>
      <c r="H9" t="s">
        <v>74</v>
      </c>
      <c r="J9" t="s">
        <v>1036</v>
      </c>
      <c r="K9" s="102" t="s">
        <v>1037</v>
      </c>
    </row>
    <row r="10" spans="1:11" ht="409.5">
      <c r="A10"/>
      <c r="B10">
        <v>4</v>
      </c>
      <c r="D10" t="s">
        <v>63</v>
      </c>
      <c r="E10" t="s">
        <v>63</v>
      </c>
      <c r="H10" t="s">
        <v>75</v>
      </c>
      <c r="J10" t="s">
        <v>1038</v>
      </c>
      <c r="K10" s="13" t="s">
        <v>1039</v>
      </c>
    </row>
    <row r="11" spans="1:11" ht="15">
      <c r="A11"/>
      <c r="B11">
        <v>5</v>
      </c>
      <c r="D11" t="s">
        <v>46</v>
      </c>
      <c r="E11">
        <v>1</v>
      </c>
      <c r="H11" t="s">
        <v>76</v>
      </c>
      <c r="J11" t="s">
        <v>1040</v>
      </c>
      <c r="K11" t="s">
        <v>1041</v>
      </c>
    </row>
    <row r="12" spans="1:11" ht="15">
      <c r="A12"/>
      <c r="B12"/>
      <c r="D12" t="s">
        <v>64</v>
      </c>
      <c r="E12">
        <v>2</v>
      </c>
      <c r="H12">
        <v>0</v>
      </c>
      <c r="J12" t="s">
        <v>1042</v>
      </c>
      <c r="K12" t="s">
        <v>1043</v>
      </c>
    </row>
    <row r="13" spans="1:11" ht="15">
      <c r="A13"/>
      <c r="B13"/>
      <c r="D13">
        <v>1</v>
      </c>
      <c r="E13">
        <v>3</v>
      </c>
      <c r="H13">
        <v>1</v>
      </c>
      <c r="J13" t="s">
        <v>1044</v>
      </c>
      <c r="K13" t="s">
        <v>1045</v>
      </c>
    </row>
    <row r="14" spans="4:11" ht="15">
      <c r="D14">
        <v>2</v>
      </c>
      <c r="E14">
        <v>4</v>
      </c>
      <c r="H14">
        <v>2</v>
      </c>
      <c r="J14" t="s">
        <v>1046</v>
      </c>
      <c r="K14" t="s">
        <v>1047</v>
      </c>
    </row>
    <row r="15" spans="4:11" ht="15">
      <c r="D15">
        <v>3</v>
      </c>
      <c r="E15">
        <v>5</v>
      </c>
      <c r="H15">
        <v>3</v>
      </c>
      <c r="J15" t="s">
        <v>1048</v>
      </c>
      <c r="K15" t="s">
        <v>1049</v>
      </c>
    </row>
    <row r="16" spans="4:11" ht="15">
      <c r="D16">
        <v>4</v>
      </c>
      <c r="E16">
        <v>6</v>
      </c>
      <c r="H16">
        <v>4</v>
      </c>
      <c r="J16" t="s">
        <v>1050</v>
      </c>
      <c r="K16" t="s">
        <v>1051</v>
      </c>
    </row>
    <row r="17" spans="4:11" ht="15">
      <c r="D17">
        <v>5</v>
      </c>
      <c r="E17">
        <v>7</v>
      </c>
      <c r="H17">
        <v>5</v>
      </c>
      <c r="J17" t="s">
        <v>1052</v>
      </c>
      <c r="K17" t="s">
        <v>1053</v>
      </c>
    </row>
    <row r="18" spans="4:11" ht="15">
      <c r="D18">
        <v>6</v>
      </c>
      <c r="E18">
        <v>8</v>
      </c>
      <c r="H18">
        <v>6</v>
      </c>
      <c r="J18" t="s">
        <v>1054</v>
      </c>
      <c r="K18" t="s">
        <v>1055</v>
      </c>
    </row>
    <row r="19" spans="4:11" ht="15">
      <c r="D19">
        <v>7</v>
      </c>
      <c r="E19">
        <v>9</v>
      </c>
      <c r="H19">
        <v>7</v>
      </c>
      <c r="J19" t="s">
        <v>1056</v>
      </c>
      <c r="K19" t="s">
        <v>1057</v>
      </c>
    </row>
    <row r="20" spans="4:11" ht="15">
      <c r="D20">
        <v>8</v>
      </c>
      <c r="H20">
        <v>8</v>
      </c>
      <c r="J20" t="s">
        <v>1058</v>
      </c>
      <c r="K20" t="s">
        <v>1059</v>
      </c>
    </row>
    <row r="21" spans="4:11" ht="409.5">
      <c r="D21">
        <v>9</v>
      </c>
      <c r="H21">
        <v>9</v>
      </c>
      <c r="J21" t="s">
        <v>1060</v>
      </c>
      <c r="K21" s="13" t="s">
        <v>1061</v>
      </c>
    </row>
    <row r="22" spans="4:11" ht="409.5">
      <c r="D22">
        <v>10</v>
      </c>
      <c r="J22" t="s">
        <v>1062</v>
      </c>
      <c r="K22" s="13" t="s">
        <v>1063</v>
      </c>
    </row>
    <row r="23" spans="4:11" ht="409.5">
      <c r="D23">
        <v>11</v>
      </c>
      <c r="J23" t="s">
        <v>1064</v>
      </c>
      <c r="K23" s="13" t="s">
        <v>1065</v>
      </c>
    </row>
    <row r="24" spans="10:11" ht="409.5">
      <c r="J24" t="s">
        <v>1066</v>
      </c>
      <c r="K24" s="13" t="s">
        <v>1543</v>
      </c>
    </row>
    <row r="25" spans="10:11" ht="15">
      <c r="J25" t="s">
        <v>1067</v>
      </c>
      <c r="K25" t="b">
        <v>0</v>
      </c>
    </row>
    <row r="26" spans="10:11" ht="15">
      <c r="J26" t="s">
        <v>1540</v>
      </c>
      <c r="K26" t="s">
        <v>1541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1086</v>
      </c>
      <c r="B2" s="117" t="s">
        <v>1087</v>
      </c>
      <c r="C2" s="118" t="s">
        <v>1088</v>
      </c>
    </row>
    <row r="3" spans="1:3" ht="15">
      <c r="A3" s="116" t="s">
        <v>1069</v>
      </c>
      <c r="B3" s="116" t="s">
        <v>1069</v>
      </c>
      <c r="C3" s="34">
        <v>22</v>
      </c>
    </row>
    <row r="4" spans="1:3" ht="15">
      <c r="A4" s="116" t="s">
        <v>1069</v>
      </c>
      <c r="B4" s="116" t="s">
        <v>1071</v>
      </c>
      <c r="C4" s="34">
        <v>2</v>
      </c>
    </row>
    <row r="5" spans="1:3" ht="15">
      <c r="A5" s="116" t="s">
        <v>1069</v>
      </c>
      <c r="B5" s="116" t="s">
        <v>1072</v>
      </c>
      <c r="C5" s="34">
        <v>10</v>
      </c>
    </row>
    <row r="6" spans="1:3" ht="15">
      <c r="A6" s="116" t="s">
        <v>1069</v>
      </c>
      <c r="B6" s="116" t="s">
        <v>1073</v>
      </c>
      <c r="C6" s="34">
        <v>1</v>
      </c>
    </row>
    <row r="7" spans="1:3" ht="15">
      <c r="A7" s="116" t="s">
        <v>1069</v>
      </c>
      <c r="B7" s="116" t="s">
        <v>1074</v>
      </c>
      <c r="C7" s="34">
        <v>8</v>
      </c>
    </row>
    <row r="8" spans="1:3" ht="15">
      <c r="A8" s="116" t="s">
        <v>1070</v>
      </c>
      <c r="B8" s="116" t="s">
        <v>1069</v>
      </c>
      <c r="C8" s="34">
        <v>11</v>
      </c>
    </row>
    <row r="9" spans="1:3" ht="15">
      <c r="A9" s="116" t="s">
        <v>1070</v>
      </c>
      <c r="B9" s="116" t="s">
        <v>1070</v>
      </c>
      <c r="C9" s="34">
        <v>10</v>
      </c>
    </row>
    <row r="10" spans="1:3" ht="15">
      <c r="A10" s="116" t="s">
        <v>1071</v>
      </c>
      <c r="B10" s="116" t="s">
        <v>1069</v>
      </c>
      <c r="C10" s="34">
        <v>13</v>
      </c>
    </row>
    <row r="11" spans="1:3" ht="15">
      <c r="A11" s="116" t="s">
        <v>1071</v>
      </c>
      <c r="B11" s="116" t="s">
        <v>1071</v>
      </c>
      <c r="C11" s="34">
        <v>9</v>
      </c>
    </row>
    <row r="12" spans="1:3" ht="15">
      <c r="A12" s="116" t="s">
        <v>1071</v>
      </c>
      <c r="B12" s="116" t="s">
        <v>1074</v>
      </c>
      <c r="C12" s="34">
        <v>2</v>
      </c>
    </row>
    <row r="13" spans="1:3" ht="15">
      <c r="A13" s="116" t="s">
        <v>1072</v>
      </c>
      <c r="B13" s="116" t="s">
        <v>1069</v>
      </c>
      <c r="C13" s="34">
        <v>7</v>
      </c>
    </row>
    <row r="14" spans="1:3" ht="15">
      <c r="A14" s="116" t="s">
        <v>1072</v>
      </c>
      <c r="B14" s="116" t="s">
        <v>1072</v>
      </c>
      <c r="C14" s="34">
        <v>9</v>
      </c>
    </row>
    <row r="15" spans="1:3" ht="15">
      <c r="A15" s="116" t="s">
        <v>1073</v>
      </c>
      <c r="B15" s="116" t="s">
        <v>1069</v>
      </c>
      <c r="C15" s="34">
        <v>9</v>
      </c>
    </row>
    <row r="16" spans="1:3" ht="15">
      <c r="A16" s="116" t="s">
        <v>1073</v>
      </c>
      <c r="B16" s="116" t="s">
        <v>1072</v>
      </c>
      <c r="C16" s="34">
        <v>2</v>
      </c>
    </row>
    <row r="17" spans="1:3" ht="15">
      <c r="A17" s="116" t="s">
        <v>1073</v>
      </c>
      <c r="B17" s="116" t="s">
        <v>1073</v>
      </c>
      <c r="C17" s="34">
        <v>7</v>
      </c>
    </row>
    <row r="18" spans="1:3" ht="15">
      <c r="A18" s="116" t="s">
        <v>1074</v>
      </c>
      <c r="B18" s="116" t="s">
        <v>1069</v>
      </c>
      <c r="C18" s="34">
        <v>3</v>
      </c>
    </row>
    <row r="19" spans="1:3" ht="15">
      <c r="A19" s="116" t="s">
        <v>1074</v>
      </c>
      <c r="B19" s="116" t="s">
        <v>1074</v>
      </c>
      <c r="C19" s="34">
        <v>4</v>
      </c>
    </row>
    <row r="20" spans="1:3" ht="15">
      <c r="A20" s="116" t="s">
        <v>1075</v>
      </c>
      <c r="B20" s="116" t="s">
        <v>1075</v>
      </c>
      <c r="C20"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1093</v>
      </c>
      <c r="B1" s="13" t="s">
        <v>1094</v>
      </c>
      <c r="C1" s="13" t="s">
        <v>1095</v>
      </c>
      <c r="D1" s="13" t="s">
        <v>1099</v>
      </c>
      <c r="E1" s="13" t="s">
        <v>1098</v>
      </c>
      <c r="F1" s="13" t="s">
        <v>1101</v>
      </c>
      <c r="G1" s="13" t="s">
        <v>1100</v>
      </c>
      <c r="H1" s="13" t="s">
        <v>1103</v>
      </c>
      <c r="I1" s="13" t="s">
        <v>1102</v>
      </c>
      <c r="J1" s="13" t="s">
        <v>1105</v>
      </c>
      <c r="K1" s="13" t="s">
        <v>1104</v>
      </c>
      <c r="L1" s="13" t="s">
        <v>1107</v>
      </c>
      <c r="M1" s="13" t="s">
        <v>1106</v>
      </c>
      <c r="N1" s="13" t="s">
        <v>1109</v>
      </c>
      <c r="O1" s="13" t="s">
        <v>1108</v>
      </c>
      <c r="P1" s="13" t="s">
        <v>1110</v>
      </c>
    </row>
    <row r="2" spans="1:16" ht="15">
      <c r="A2" s="83" t="s">
        <v>353</v>
      </c>
      <c r="B2" s="78">
        <v>2</v>
      </c>
      <c r="C2" s="83" t="s">
        <v>365</v>
      </c>
      <c r="D2" s="78">
        <v>1</v>
      </c>
      <c r="E2" s="83" t="s">
        <v>358</v>
      </c>
      <c r="F2" s="78">
        <v>1</v>
      </c>
      <c r="G2" s="83" t="s">
        <v>371</v>
      </c>
      <c r="H2" s="78">
        <v>1</v>
      </c>
      <c r="I2" s="83" t="s">
        <v>353</v>
      </c>
      <c r="J2" s="78">
        <v>2</v>
      </c>
      <c r="K2" s="83" t="s">
        <v>356</v>
      </c>
      <c r="L2" s="78">
        <v>1</v>
      </c>
      <c r="M2" s="83" t="s">
        <v>364</v>
      </c>
      <c r="N2" s="78">
        <v>1</v>
      </c>
      <c r="O2" s="83" t="s">
        <v>346</v>
      </c>
      <c r="P2" s="78">
        <v>1</v>
      </c>
    </row>
    <row r="3" spans="1:16" ht="15">
      <c r="A3" s="83" t="s">
        <v>357</v>
      </c>
      <c r="B3" s="78">
        <v>1</v>
      </c>
      <c r="C3" s="83" t="s">
        <v>1096</v>
      </c>
      <c r="D3" s="78">
        <v>1</v>
      </c>
      <c r="E3" s="83" t="s">
        <v>359</v>
      </c>
      <c r="F3" s="78">
        <v>1</v>
      </c>
      <c r="G3" s="83" t="s">
        <v>372</v>
      </c>
      <c r="H3" s="78">
        <v>1</v>
      </c>
      <c r="I3" s="83" t="s">
        <v>343</v>
      </c>
      <c r="J3" s="78">
        <v>1</v>
      </c>
      <c r="K3" s="78"/>
      <c r="L3" s="78"/>
      <c r="M3" s="78"/>
      <c r="N3" s="78"/>
      <c r="O3" s="78"/>
      <c r="P3" s="78"/>
    </row>
    <row r="4" spans="1:16" ht="15">
      <c r="A4" s="83" t="s">
        <v>356</v>
      </c>
      <c r="B4" s="78">
        <v>1</v>
      </c>
      <c r="C4" s="83" t="s">
        <v>1097</v>
      </c>
      <c r="D4" s="78">
        <v>1</v>
      </c>
      <c r="E4" s="83" t="s">
        <v>357</v>
      </c>
      <c r="F4" s="78">
        <v>1</v>
      </c>
      <c r="G4" s="83" t="s">
        <v>373</v>
      </c>
      <c r="H4" s="78">
        <v>1</v>
      </c>
      <c r="I4" s="83" t="s">
        <v>350</v>
      </c>
      <c r="J4" s="78">
        <v>1</v>
      </c>
      <c r="K4" s="78"/>
      <c r="L4" s="78"/>
      <c r="M4" s="78"/>
      <c r="N4" s="78"/>
      <c r="O4" s="78"/>
      <c r="P4" s="78"/>
    </row>
    <row r="5" spans="1:16" ht="15">
      <c r="A5" s="83" t="s">
        <v>364</v>
      </c>
      <c r="B5" s="78">
        <v>1</v>
      </c>
      <c r="C5" s="83" t="s">
        <v>367</v>
      </c>
      <c r="D5" s="78">
        <v>1</v>
      </c>
      <c r="E5" s="78"/>
      <c r="F5" s="78"/>
      <c r="G5" s="78"/>
      <c r="H5" s="78"/>
      <c r="I5" s="83" t="s">
        <v>351</v>
      </c>
      <c r="J5" s="78">
        <v>1</v>
      </c>
      <c r="K5" s="78"/>
      <c r="L5" s="78"/>
      <c r="M5" s="78"/>
      <c r="N5" s="78"/>
      <c r="O5" s="78"/>
      <c r="P5" s="78"/>
    </row>
    <row r="6" spans="1:16" ht="15">
      <c r="A6" s="83" t="s">
        <v>363</v>
      </c>
      <c r="B6" s="78">
        <v>1</v>
      </c>
      <c r="C6" s="83" t="s">
        <v>368</v>
      </c>
      <c r="D6" s="78">
        <v>1</v>
      </c>
      <c r="E6" s="78"/>
      <c r="F6" s="78"/>
      <c r="G6" s="78"/>
      <c r="H6" s="78"/>
      <c r="I6" s="83" t="s">
        <v>352</v>
      </c>
      <c r="J6" s="78">
        <v>1</v>
      </c>
      <c r="K6" s="78"/>
      <c r="L6" s="78"/>
      <c r="M6" s="78"/>
      <c r="N6" s="78"/>
      <c r="O6" s="78"/>
      <c r="P6" s="78"/>
    </row>
    <row r="7" spans="1:16" ht="15">
      <c r="A7" s="83" t="s">
        <v>362</v>
      </c>
      <c r="B7" s="78">
        <v>1</v>
      </c>
      <c r="C7" s="83" t="s">
        <v>369</v>
      </c>
      <c r="D7" s="78">
        <v>1</v>
      </c>
      <c r="E7" s="78"/>
      <c r="F7" s="78"/>
      <c r="G7" s="78"/>
      <c r="H7" s="78"/>
      <c r="I7" s="83" t="s">
        <v>354</v>
      </c>
      <c r="J7" s="78">
        <v>1</v>
      </c>
      <c r="K7" s="78"/>
      <c r="L7" s="78"/>
      <c r="M7" s="78"/>
      <c r="N7" s="78"/>
      <c r="O7" s="78"/>
      <c r="P7" s="78"/>
    </row>
    <row r="8" spans="1:16" ht="15">
      <c r="A8" s="83" t="s">
        <v>361</v>
      </c>
      <c r="B8" s="78">
        <v>1</v>
      </c>
      <c r="C8" s="83" t="s">
        <v>370</v>
      </c>
      <c r="D8" s="78">
        <v>1</v>
      </c>
      <c r="E8" s="78"/>
      <c r="F8" s="78"/>
      <c r="G8" s="78"/>
      <c r="H8" s="78"/>
      <c r="I8" s="83" t="s">
        <v>355</v>
      </c>
      <c r="J8" s="78">
        <v>1</v>
      </c>
      <c r="K8" s="78"/>
      <c r="L8" s="78"/>
      <c r="M8" s="78"/>
      <c r="N8" s="78"/>
      <c r="O8" s="78"/>
      <c r="P8" s="78"/>
    </row>
    <row r="9" spans="1:16" ht="15">
      <c r="A9" s="83" t="s">
        <v>360</v>
      </c>
      <c r="B9" s="78">
        <v>1</v>
      </c>
      <c r="C9" s="83" t="s">
        <v>347</v>
      </c>
      <c r="D9" s="78">
        <v>1</v>
      </c>
      <c r="E9" s="78"/>
      <c r="F9" s="78"/>
      <c r="G9" s="78"/>
      <c r="H9" s="78"/>
      <c r="I9" s="83" t="s">
        <v>344</v>
      </c>
      <c r="J9" s="78">
        <v>1</v>
      </c>
      <c r="K9" s="78"/>
      <c r="L9" s="78"/>
      <c r="M9" s="78"/>
      <c r="N9" s="78"/>
      <c r="O9" s="78"/>
      <c r="P9" s="78"/>
    </row>
    <row r="10" spans="1:16" ht="15">
      <c r="A10" s="83" t="s">
        <v>349</v>
      </c>
      <c r="B10" s="78">
        <v>1</v>
      </c>
      <c r="C10" s="83" t="s">
        <v>348</v>
      </c>
      <c r="D10" s="78">
        <v>1</v>
      </c>
      <c r="E10" s="78"/>
      <c r="F10" s="78"/>
      <c r="G10" s="78"/>
      <c r="H10" s="78"/>
      <c r="I10" s="83" t="s">
        <v>345</v>
      </c>
      <c r="J10" s="78">
        <v>1</v>
      </c>
      <c r="K10" s="78"/>
      <c r="L10" s="78"/>
      <c r="M10" s="78"/>
      <c r="N10" s="78"/>
      <c r="O10" s="78"/>
      <c r="P10" s="78"/>
    </row>
    <row r="11" spans="1:16" ht="15">
      <c r="A11" s="83" t="s">
        <v>348</v>
      </c>
      <c r="B11" s="78">
        <v>1</v>
      </c>
      <c r="C11" s="83" t="s">
        <v>349</v>
      </c>
      <c r="D11" s="78">
        <v>1</v>
      </c>
      <c r="E11" s="78"/>
      <c r="F11" s="78"/>
      <c r="G11" s="78"/>
      <c r="H11" s="78"/>
      <c r="I11" s="78"/>
      <c r="J11" s="78"/>
      <c r="K11" s="78"/>
      <c r="L11" s="78"/>
      <c r="M11" s="78"/>
      <c r="N11" s="78"/>
      <c r="O11" s="78"/>
      <c r="P11" s="78"/>
    </row>
    <row r="14" spans="1:16" ht="15" customHeight="1">
      <c r="A14" s="13" t="s">
        <v>1116</v>
      </c>
      <c r="B14" s="13" t="s">
        <v>1094</v>
      </c>
      <c r="C14" s="13" t="s">
        <v>1117</v>
      </c>
      <c r="D14" s="13" t="s">
        <v>1099</v>
      </c>
      <c r="E14" s="13" t="s">
        <v>1118</v>
      </c>
      <c r="F14" s="13" t="s">
        <v>1101</v>
      </c>
      <c r="G14" s="13" t="s">
        <v>1119</v>
      </c>
      <c r="H14" s="13" t="s">
        <v>1103</v>
      </c>
      <c r="I14" s="13" t="s">
        <v>1120</v>
      </c>
      <c r="J14" s="13" t="s">
        <v>1105</v>
      </c>
      <c r="K14" s="13" t="s">
        <v>1121</v>
      </c>
      <c r="L14" s="13" t="s">
        <v>1107</v>
      </c>
      <c r="M14" s="13" t="s">
        <v>1122</v>
      </c>
      <c r="N14" s="13" t="s">
        <v>1109</v>
      </c>
      <c r="O14" s="13" t="s">
        <v>1123</v>
      </c>
      <c r="P14" s="13" t="s">
        <v>1110</v>
      </c>
    </row>
    <row r="15" spans="1:16" ht="15">
      <c r="A15" s="78" t="s">
        <v>377</v>
      </c>
      <c r="B15" s="78">
        <v>19</v>
      </c>
      <c r="C15" s="78" t="s">
        <v>377</v>
      </c>
      <c r="D15" s="78">
        <v>7</v>
      </c>
      <c r="E15" s="78" t="s">
        <v>377</v>
      </c>
      <c r="F15" s="78">
        <v>3</v>
      </c>
      <c r="G15" s="78" t="s">
        <v>377</v>
      </c>
      <c r="H15" s="78">
        <v>3</v>
      </c>
      <c r="I15" s="78" t="s">
        <v>376</v>
      </c>
      <c r="J15" s="78">
        <v>5</v>
      </c>
      <c r="K15" s="78" t="s">
        <v>377</v>
      </c>
      <c r="L15" s="78">
        <v>1</v>
      </c>
      <c r="M15" s="78" t="s">
        <v>377</v>
      </c>
      <c r="N15" s="78">
        <v>1</v>
      </c>
      <c r="O15" s="78" t="s">
        <v>377</v>
      </c>
      <c r="P15" s="78">
        <v>1</v>
      </c>
    </row>
    <row r="16" spans="1:16" ht="15">
      <c r="A16" s="78" t="s">
        <v>374</v>
      </c>
      <c r="B16" s="78">
        <v>7</v>
      </c>
      <c r="C16" s="78" t="s">
        <v>374</v>
      </c>
      <c r="D16" s="78">
        <v>6</v>
      </c>
      <c r="E16" s="78"/>
      <c r="F16" s="78"/>
      <c r="G16" s="78"/>
      <c r="H16" s="78"/>
      <c r="I16" s="78" t="s">
        <v>377</v>
      </c>
      <c r="J16" s="78">
        <v>3</v>
      </c>
      <c r="K16" s="78"/>
      <c r="L16" s="78"/>
      <c r="M16" s="78"/>
      <c r="N16" s="78"/>
      <c r="O16" s="78"/>
      <c r="P16" s="78"/>
    </row>
    <row r="17" spans="1:16" ht="15">
      <c r="A17" s="78" t="s">
        <v>376</v>
      </c>
      <c r="B17" s="78">
        <v>5</v>
      </c>
      <c r="C17" s="78" t="s">
        <v>378</v>
      </c>
      <c r="D17" s="78">
        <v>1</v>
      </c>
      <c r="E17" s="78"/>
      <c r="F17" s="78"/>
      <c r="G17" s="78"/>
      <c r="H17" s="78"/>
      <c r="I17" s="78" t="s">
        <v>374</v>
      </c>
      <c r="J17" s="78">
        <v>1</v>
      </c>
      <c r="K17" s="78"/>
      <c r="L17" s="78"/>
      <c r="M17" s="78"/>
      <c r="N17" s="78"/>
      <c r="O17" s="78"/>
      <c r="P17" s="78"/>
    </row>
    <row r="18" spans="1:16" ht="15">
      <c r="A18" s="78" t="s">
        <v>378</v>
      </c>
      <c r="B18" s="78">
        <v>1</v>
      </c>
      <c r="C18" s="78"/>
      <c r="D18" s="78"/>
      <c r="E18" s="78"/>
      <c r="F18" s="78"/>
      <c r="G18" s="78"/>
      <c r="H18" s="78"/>
      <c r="I18" s="78" t="s">
        <v>375</v>
      </c>
      <c r="J18" s="78">
        <v>1</v>
      </c>
      <c r="K18" s="78"/>
      <c r="L18" s="78"/>
      <c r="M18" s="78"/>
      <c r="N18" s="78"/>
      <c r="O18" s="78"/>
      <c r="P18" s="78"/>
    </row>
    <row r="19" spans="1:16" ht="15">
      <c r="A19" s="78" t="s">
        <v>375</v>
      </c>
      <c r="B19" s="78">
        <v>1</v>
      </c>
      <c r="C19" s="78"/>
      <c r="D19" s="78"/>
      <c r="E19" s="78"/>
      <c r="F19" s="78"/>
      <c r="G19" s="78"/>
      <c r="H19" s="78"/>
      <c r="I19" s="78"/>
      <c r="J19" s="78"/>
      <c r="K19" s="78"/>
      <c r="L19" s="78"/>
      <c r="M19" s="78"/>
      <c r="N19" s="78"/>
      <c r="O19" s="78"/>
      <c r="P19" s="78"/>
    </row>
    <row r="22" spans="1:16" ht="15" customHeight="1">
      <c r="A22" s="13" t="s">
        <v>1127</v>
      </c>
      <c r="B22" s="13" t="s">
        <v>1094</v>
      </c>
      <c r="C22" s="13" t="s">
        <v>1134</v>
      </c>
      <c r="D22" s="13" t="s">
        <v>1099</v>
      </c>
      <c r="E22" s="13" t="s">
        <v>1139</v>
      </c>
      <c r="F22" s="13" t="s">
        <v>1101</v>
      </c>
      <c r="G22" s="13" t="s">
        <v>1140</v>
      </c>
      <c r="H22" s="13" t="s">
        <v>1103</v>
      </c>
      <c r="I22" s="13" t="s">
        <v>1141</v>
      </c>
      <c r="J22" s="13" t="s">
        <v>1105</v>
      </c>
      <c r="K22" s="13" t="s">
        <v>1145</v>
      </c>
      <c r="L22" s="13" t="s">
        <v>1107</v>
      </c>
      <c r="M22" s="13" t="s">
        <v>1146</v>
      </c>
      <c r="N22" s="13" t="s">
        <v>1109</v>
      </c>
      <c r="O22" s="78" t="s">
        <v>1147</v>
      </c>
      <c r="P22" s="78" t="s">
        <v>1110</v>
      </c>
    </row>
    <row r="23" spans="1:16" ht="15">
      <c r="A23" s="78" t="s">
        <v>386</v>
      </c>
      <c r="B23" s="78">
        <v>27</v>
      </c>
      <c r="C23" s="78" t="s">
        <v>386</v>
      </c>
      <c r="D23" s="78">
        <v>7</v>
      </c>
      <c r="E23" s="78" t="s">
        <v>386</v>
      </c>
      <c r="F23" s="78">
        <v>7</v>
      </c>
      <c r="G23" s="78" t="s">
        <v>386</v>
      </c>
      <c r="H23" s="78">
        <v>8</v>
      </c>
      <c r="I23" s="78" t="s">
        <v>1128</v>
      </c>
      <c r="J23" s="78">
        <v>8</v>
      </c>
      <c r="K23" s="78" t="s">
        <v>386</v>
      </c>
      <c r="L23" s="78">
        <v>4</v>
      </c>
      <c r="M23" s="78" t="s">
        <v>386</v>
      </c>
      <c r="N23" s="78">
        <v>1</v>
      </c>
      <c r="O23" s="78"/>
      <c r="P23" s="78"/>
    </row>
    <row r="24" spans="1:16" ht="15">
      <c r="A24" s="78" t="s">
        <v>383</v>
      </c>
      <c r="B24" s="78">
        <v>8</v>
      </c>
      <c r="C24" s="78" t="s">
        <v>383</v>
      </c>
      <c r="D24" s="78">
        <v>3</v>
      </c>
      <c r="E24" s="78"/>
      <c r="F24" s="78"/>
      <c r="G24" s="78"/>
      <c r="H24" s="78"/>
      <c r="I24" s="78" t="s">
        <v>383</v>
      </c>
      <c r="J24" s="78">
        <v>5</v>
      </c>
      <c r="K24" s="78" t="s">
        <v>1132</v>
      </c>
      <c r="L24" s="78">
        <v>1</v>
      </c>
      <c r="M24" s="78"/>
      <c r="N24" s="78"/>
      <c r="O24" s="78"/>
      <c r="P24" s="78"/>
    </row>
    <row r="25" spans="1:16" ht="15">
      <c r="A25" s="78" t="s">
        <v>1128</v>
      </c>
      <c r="B25" s="78">
        <v>8</v>
      </c>
      <c r="C25" s="78" t="s">
        <v>395</v>
      </c>
      <c r="D25" s="78">
        <v>2</v>
      </c>
      <c r="E25" s="78"/>
      <c r="F25" s="78"/>
      <c r="G25" s="78"/>
      <c r="H25" s="78"/>
      <c r="I25" s="78" t="s">
        <v>1129</v>
      </c>
      <c r="J25" s="78">
        <v>3</v>
      </c>
      <c r="K25" s="78" t="s">
        <v>1133</v>
      </c>
      <c r="L25" s="78">
        <v>1</v>
      </c>
      <c r="M25" s="78"/>
      <c r="N25" s="78"/>
      <c r="O25" s="78"/>
      <c r="P25" s="78"/>
    </row>
    <row r="26" spans="1:16" ht="15">
      <c r="A26" s="78" t="s">
        <v>395</v>
      </c>
      <c r="B26" s="78">
        <v>4</v>
      </c>
      <c r="C26" s="78" t="s">
        <v>1135</v>
      </c>
      <c r="D26" s="78">
        <v>1</v>
      </c>
      <c r="E26" s="78"/>
      <c r="F26" s="78"/>
      <c r="G26" s="78"/>
      <c r="H26" s="78"/>
      <c r="I26" s="78" t="s">
        <v>395</v>
      </c>
      <c r="J26" s="78">
        <v>2</v>
      </c>
      <c r="K26" s="78" t="s">
        <v>1130</v>
      </c>
      <c r="L26" s="78">
        <v>1</v>
      </c>
      <c r="M26" s="78"/>
      <c r="N26" s="78"/>
      <c r="O26" s="78"/>
      <c r="P26" s="78"/>
    </row>
    <row r="27" spans="1:16" ht="15">
      <c r="A27" s="78" t="s">
        <v>1129</v>
      </c>
      <c r="B27" s="78">
        <v>3</v>
      </c>
      <c r="C27" s="78" t="s">
        <v>1136</v>
      </c>
      <c r="D27" s="78">
        <v>1</v>
      </c>
      <c r="E27" s="78"/>
      <c r="F27" s="78"/>
      <c r="G27" s="78"/>
      <c r="H27" s="78"/>
      <c r="I27" s="78" t="s">
        <v>1131</v>
      </c>
      <c r="J27" s="78">
        <v>2</v>
      </c>
      <c r="K27" s="78"/>
      <c r="L27" s="78"/>
      <c r="M27" s="78"/>
      <c r="N27" s="78"/>
      <c r="O27" s="78"/>
      <c r="P27" s="78"/>
    </row>
    <row r="28" spans="1:16" ht="15">
      <c r="A28" s="78" t="s">
        <v>1130</v>
      </c>
      <c r="B28" s="78">
        <v>2</v>
      </c>
      <c r="C28" s="78" t="s">
        <v>1137</v>
      </c>
      <c r="D28" s="78">
        <v>1</v>
      </c>
      <c r="E28" s="78"/>
      <c r="F28" s="78"/>
      <c r="G28" s="78"/>
      <c r="H28" s="78"/>
      <c r="I28" s="78" t="s">
        <v>380</v>
      </c>
      <c r="J28" s="78">
        <v>1</v>
      </c>
      <c r="K28" s="78"/>
      <c r="L28" s="78"/>
      <c r="M28" s="78"/>
      <c r="N28" s="78"/>
      <c r="O28" s="78"/>
      <c r="P28" s="78"/>
    </row>
    <row r="29" spans="1:16" ht="15">
      <c r="A29" s="78" t="s">
        <v>1131</v>
      </c>
      <c r="B29" s="78">
        <v>2</v>
      </c>
      <c r="C29" s="78" t="s">
        <v>1130</v>
      </c>
      <c r="D29" s="78">
        <v>1</v>
      </c>
      <c r="E29" s="78"/>
      <c r="F29" s="78"/>
      <c r="G29" s="78"/>
      <c r="H29" s="78"/>
      <c r="I29" s="78" t="s">
        <v>394</v>
      </c>
      <c r="J29" s="78">
        <v>1</v>
      </c>
      <c r="K29" s="78"/>
      <c r="L29" s="78"/>
      <c r="M29" s="78"/>
      <c r="N29" s="78"/>
      <c r="O29" s="78"/>
      <c r="P29" s="78"/>
    </row>
    <row r="30" spans="1:16" ht="15">
      <c r="A30" s="78" t="s">
        <v>394</v>
      </c>
      <c r="B30" s="78">
        <v>2</v>
      </c>
      <c r="C30" s="78" t="s">
        <v>398</v>
      </c>
      <c r="D30" s="78">
        <v>1</v>
      </c>
      <c r="E30" s="78"/>
      <c r="F30" s="78"/>
      <c r="G30" s="78"/>
      <c r="H30" s="78"/>
      <c r="I30" s="78" t="s">
        <v>1142</v>
      </c>
      <c r="J30" s="78">
        <v>1</v>
      </c>
      <c r="K30" s="78"/>
      <c r="L30" s="78"/>
      <c r="M30" s="78"/>
      <c r="N30" s="78"/>
      <c r="O30" s="78"/>
      <c r="P30" s="78"/>
    </row>
    <row r="31" spans="1:16" ht="15">
      <c r="A31" s="78" t="s">
        <v>1132</v>
      </c>
      <c r="B31" s="78">
        <v>1</v>
      </c>
      <c r="C31" s="78" t="s">
        <v>394</v>
      </c>
      <c r="D31" s="78">
        <v>1</v>
      </c>
      <c r="E31" s="78"/>
      <c r="F31" s="78"/>
      <c r="G31" s="78"/>
      <c r="H31" s="78"/>
      <c r="I31" s="78" t="s">
        <v>1143</v>
      </c>
      <c r="J31" s="78">
        <v>1</v>
      </c>
      <c r="K31" s="78"/>
      <c r="L31" s="78"/>
      <c r="M31" s="78"/>
      <c r="N31" s="78"/>
      <c r="O31" s="78"/>
      <c r="P31" s="78"/>
    </row>
    <row r="32" spans="1:16" ht="15">
      <c r="A32" s="78" t="s">
        <v>1133</v>
      </c>
      <c r="B32" s="78">
        <v>1</v>
      </c>
      <c r="C32" s="78" t="s">
        <v>1138</v>
      </c>
      <c r="D32" s="78">
        <v>1</v>
      </c>
      <c r="E32" s="78"/>
      <c r="F32" s="78"/>
      <c r="G32" s="78"/>
      <c r="H32" s="78"/>
      <c r="I32" s="78" t="s">
        <v>1144</v>
      </c>
      <c r="J32" s="78">
        <v>1</v>
      </c>
      <c r="K32" s="78"/>
      <c r="L32" s="78"/>
      <c r="M32" s="78"/>
      <c r="N32" s="78"/>
      <c r="O32" s="78"/>
      <c r="P32" s="78"/>
    </row>
    <row r="35" spans="1:16" ht="15" customHeight="1">
      <c r="A35" s="13" t="s">
        <v>1152</v>
      </c>
      <c r="B35" s="13" t="s">
        <v>1094</v>
      </c>
      <c r="C35" s="13" t="s">
        <v>1162</v>
      </c>
      <c r="D35" s="13" t="s">
        <v>1099</v>
      </c>
      <c r="E35" s="13" t="s">
        <v>1166</v>
      </c>
      <c r="F35" s="13" t="s">
        <v>1101</v>
      </c>
      <c r="G35" s="13" t="s">
        <v>1171</v>
      </c>
      <c r="H35" s="13" t="s">
        <v>1103</v>
      </c>
      <c r="I35" s="13" t="s">
        <v>1172</v>
      </c>
      <c r="J35" s="13" t="s">
        <v>1105</v>
      </c>
      <c r="K35" s="13" t="s">
        <v>1176</v>
      </c>
      <c r="L35" s="13" t="s">
        <v>1107</v>
      </c>
      <c r="M35" s="13" t="s">
        <v>1177</v>
      </c>
      <c r="N35" s="13" t="s">
        <v>1109</v>
      </c>
      <c r="O35" s="13" t="s">
        <v>1178</v>
      </c>
      <c r="P35" s="13" t="s">
        <v>1110</v>
      </c>
    </row>
    <row r="36" spans="1:16" ht="15">
      <c r="A36" s="84" t="s">
        <v>1153</v>
      </c>
      <c r="B36" s="84">
        <v>3</v>
      </c>
      <c r="C36" s="84" t="s">
        <v>1158</v>
      </c>
      <c r="D36" s="84">
        <v>15</v>
      </c>
      <c r="E36" s="84" t="s">
        <v>1158</v>
      </c>
      <c r="F36" s="84">
        <v>16</v>
      </c>
      <c r="G36" s="84" t="s">
        <v>1158</v>
      </c>
      <c r="H36" s="84">
        <v>17</v>
      </c>
      <c r="I36" s="84" t="s">
        <v>1160</v>
      </c>
      <c r="J36" s="84">
        <v>23</v>
      </c>
      <c r="K36" s="84" t="s">
        <v>220</v>
      </c>
      <c r="L36" s="84">
        <v>9</v>
      </c>
      <c r="M36" s="84" t="s">
        <v>220</v>
      </c>
      <c r="N36" s="84">
        <v>3</v>
      </c>
      <c r="O36" s="84" t="s">
        <v>1179</v>
      </c>
      <c r="P36" s="84">
        <v>4</v>
      </c>
    </row>
    <row r="37" spans="1:16" ht="15">
      <c r="A37" s="84" t="s">
        <v>1154</v>
      </c>
      <c r="B37" s="84">
        <v>23</v>
      </c>
      <c r="C37" s="84" t="s">
        <v>1160</v>
      </c>
      <c r="D37" s="84">
        <v>13</v>
      </c>
      <c r="E37" s="84" t="s">
        <v>1159</v>
      </c>
      <c r="F37" s="84">
        <v>12</v>
      </c>
      <c r="G37" s="84" t="s">
        <v>220</v>
      </c>
      <c r="H37" s="84">
        <v>13</v>
      </c>
      <c r="I37" s="84" t="s">
        <v>1164</v>
      </c>
      <c r="J37" s="84">
        <v>11</v>
      </c>
      <c r="K37" s="84" t="s">
        <v>1158</v>
      </c>
      <c r="L37" s="84">
        <v>8</v>
      </c>
      <c r="M37" s="84" t="s">
        <v>1159</v>
      </c>
      <c r="N37" s="84">
        <v>2</v>
      </c>
      <c r="O37" s="84" t="s">
        <v>398</v>
      </c>
      <c r="P37" s="84">
        <v>2</v>
      </c>
    </row>
    <row r="38" spans="1:16" ht="15">
      <c r="A38" s="84" t="s">
        <v>1155</v>
      </c>
      <c r="B38" s="84">
        <v>0</v>
      </c>
      <c r="C38" s="84" t="s">
        <v>1163</v>
      </c>
      <c r="D38" s="84">
        <v>10</v>
      </c>
      <c r="E38" s="84" t="s">
        <v>220</v>
      </c>
      <c r="F38" s="84">
        <v>11</v>
      </c>
      <c r="G38" s="84" t="s">
        <v>1159</v>
      </c>
      <c r="H38" s="84">
        <v>12</v>
      </c>
      <c r="I38" s="84" t="s">
        <v>1163</v>
      </c>
      <c r="J38" s="84">
        <v>10</v>
      </c>
      <c r="K38" s="84" t="s">
        <v>1159</v>
      </c>
      <c r="L38" s="84">
        <v>6</v>
      </c>
      <c r="M38" s="84" t="s">
        <v>1158</v>
      </c>
      <c r="N38" s="84">
        <v>2</v>
      </c>
      <c r="O38" s="84" t="s">
        <v>1180</v>
      </c>
      <c r="P38" s="84">
        <v>2</v>
      </c>
    </row>
    <row r="39" spans="1:16" ht="15">
      <c r="A39" s="84" t="s">
        <v>1156</v>
      </c>
      <c r="B39" s="84">
        <v>1748</v>
      </c>
      <c r="C39" s="84" t="s">
        <v>1159</v>
      </c>
      <c r="D39" s="84">
        <v>10</v>
      </c>
      <c r="E39" s="84" t="s">
        <v>1161</v>
      </c>
      <c r="F39" s="84">
        <v>7</v>
      </c>
      <c r="G39" s="84" t="s">
        <v>1161</v>
      </c>
      <c r="H39" s="84">
        <v>8</v>
      </c>
      <c r="I39" s="84" t="s">
        <v>1128</v>
      </c>
      <c r="J39" s="84">
        <v>8</v>
      </c>
      <c r="K39" s="84" t="s">
        <v>226</v>
      </c>
      <c r="L39" s="84">
        <v>4</v>
      </c>
      <c r="M39" s="84"/>
      <c r="N39" s="84"/>
      <c r="O39" s="84" t="s">
        <v>1181</v>
      </c>
      <c r="P39" s="84">
        <v>2</v>
      </c>
    </row>
    <row r="40" spans="1:16" ht="15">
      <c r="A40" s="84" t="s">
        <v>1157</v>
      </c>
      <c r="B40" s="84">
        <v>1774</v>
      </c>
      <c r="C40" s="84" t="s">
        <v>213</v>
      </c>
      <c r="D40" s="84">
        <v>9</v>
      </c>
      <c r="E40" s="84" t="s">
        <v>386</v>
      </c>
      <c r="F40" s="84">
        <v>7</v>
      </c>
      <c r="G40" s="84" t="s">
        <v>386</v>
      </c>
      <c r="H40" s="84">
        <v>8</v>
      </c>
      <c r="I40" s="84" t="s">
        <v>220</v>
      </c>
      <c r="J40" s="84">
        <v>7</v>
      </c>
      <c r="K40" s="84" t="s">
        <v>1161</v>
      </c>
      <c r="L40" s="84">
        <v>4</v>
      </c>
      <c r="M40" s="84"/>
      <c r="N40" s="84"/>
      <c r="O40" s="84" t="s">
        <v>1182</v>
      </c>
      <c r="P40" s="84">
        <v>2</v>
      </c>
    </row>
    <row r="41" spans="1:16" ht="15">
      <c r="A41" s="84" t="s">
        <v>1158</v>
      </c>
      <c r="B41" s="84">
        <v>58</v>
      </c>
      <c r="C41" s="84" t="s">
        <v>1164</v>
      </c>
      <c r="D41" s="84">
        <v>8</v>
      </c>
      <c r="E41" s="84" t="s">
        <v>1165</v>
      </c>
      <c r="F41" s="84">
        <v>7</v>
      </c>
      <c r="G41" s="84" t="s">
        <v>1165</v>
      </c>
      <c r="H41" s="84">
        <v>8</v>
      </c>
      <c r="I41" s="84" t="s">
        <v>383</v>
      </c>
      <c r="J41" s="84">
        <v>6</v>
      </c>
      <c r="K41" s="84" t="s">
        <v>386</v>
      </c>
      <c r="L41" s="84">
        <v>4</v>
      </c>
      <c r="M41" s="84"/>
      <c r="N41" s="84"/>
      <c r="O41" s="84" t="s">
        <v>1164</v>
      </c>
      <c r="P41" s="84">
        <v>2</v>
      </c>
    </row>
    <row r="42" spans="1:16" ht="15">
      <c r="A42" s="84" t="s">
        <v>220</v>
      </c>
      <c r="B42" s="84">
        <v>47</v>
      </c>
      <c r="C42" s="84" t="s">
        <v>223</v>
      </c>
      <c r="D42" s="84">
        <v>8</v>
      </c>
      <c r="E42" s="84" t="s">
        <v>1167</v>
      </c>
      <c r="F42" s="84">
        <v>7</v>
      </c>
      <c r="G42" s="84" t="s">
        <v>1167</v>
      </c>
      <c r="H42" s="84">
        <v>8</v>
      </c>
      <c r="I42" s="84" t="s">
        <v>1173</v>
      </c>
      <c r="J42" s="84">
        <v>6</v>
      </c>
      <c r="K42" s="84" t="s">
        <v>1165</v>
      </c>
      <c r="L42" s="84">
        <v>4</v>
      </c>
      <c r="M42" s="84"/>
      <c r="N42" s="84"/>
      <c r="O42" s="84" t="s">
        <v>1183</v>
      </c>
      <c r="P42" s="84">
        <v>2</v>
      </c>
    </row>
    <row r="43" spans="1:16" ht="15">
      <c r="A43" s="84" t="s">
        <v>1159</v>
      </c>
      <c r="B43" s="84">
        <v>42</v>
      </c>
      <c r="C43" s="84" t="s">
        <v>1161</v>
      </c>
      <c r="D43" s="84">
        <v>7</v>
      </c>
      <c r="E43" s="84" t="s">
        <v>1168</v>
      </c>
      <c r="F43" s="84">
        <v>7</v>
      </c>
      <c r="G43" s="84" t="s">
        <v>1168</v>
      </c>
      <c r="H43" s="84">
        <v>8</v>
      </c>
      <c r="I43" s="84" t="s">
        <v>1174</v>
      </c>
      <c r="J43" s="84">
        <v>4</v>
      </c>
      <c r="K43" s="84" t="s">
        <v>1167</v>
      </c>
      <c r="L43" s="84">
        <v>4</v>
      </c>
      <c r="M43" s="84"/>
      <c r="N43" s="84"/>
      <c r="O43" s="84" t="s">
        <v>1184</v>
      </c>
      <c r="P43" s="84">
        <v>2</v>
      </c>
    </row>
    <row r="44" spans="1:16" ht="15">
      <c r="A44" s="84" t="s">
        <v>1160</v>
      </c>
      <c r="B44" s="84">
        <v>41</v>
      </c>
      <c r="C44" s="84" t="s">
        <v>386</v>
      </c>
      <c r="D44" s="84">
        <v>7</v>
      </c>
      <c r="E44" s="84" t="s">
        <v>1169</v>
      </c>
      <c r="F44" s="84">
        <v>7</v>
      </c>
      <c r="G44" s="84" t="s">
        <v>1169</v>
      </c>
      <c r="H44" s="84">
        <v>8</v>
      </c>
      <c r="I44" s="84" t="s">
        <v>1175</v>
      </c>
      <c r="J44" s="84">
        <v>4</v>
      </c>
      <c r="K44" s="84" t="s">
        <v>1168</v>
      </c>
      <c r="L44" s="84">
        <v>4</v>
      </c>
      <c r="M44" s="84"/>
      <c r="N44" s="84"/>
      <c r="O44" s="84" t="s">
        <v>1185</v>
      </c>
      <c r="P44" s="84">
        <v>2</v>
      </c>
    </row>
    <row r="45" spans="1:16" ht="15">
      <c r="A45" s="84" t="s">
        <v>1161</v>
      </c>
      <c r="B45" s="84">
        <v>27</v>
      </c>
      <c r="C45" s="84" t="s">
        <v>1165</v>
      </c>
      <c r="D45" s="84">
        <v>7</v>
      </c>
      <c r="E45" s="84" t="s">
        <v>1170</v>
      </c>
      <c r="F45" s="84">
        <v>7</v>
      </c>
      <c r="G45" s="84" t="s">
        <v>1170</v>
      </c>
      <c r="H45" s="84">
        <v>8</v>
      </c>
      <c r="I45" s="84" t="s">
        <v>1129</v>
      </c>
      <c r="J45" s="84">
        <v>4</v>
      </c>
      <c r="K45" s="84" t="s">
        <v>1169</v>
      </c>
      <c r="L45" s="84">
        <v>4</v>
      </c>
      <c r="M45" s="84"/>
      <c r="N45" s="84"/>
      <c r="O45" s="84" t="s">
        <v>1186</v>
      </c>
      <c r="P45" s="84">
        <v>2</v>
      </c>
    </row>
    <row r="48" spans="1:16" ht="15" customHeight="1">
      <c r="A48" s="13" t="s">
        <v>1195</v>
      </c>
      <c r="B48" s="13" t="s">
        <v>1094</v>
      </c>
      <c r="C48" s="13" t="s">
        <v>1206</v>
      </c>
      <c r="D48" s="13" t="s">
        <v>1099</v>
      </c>
      <c r="E48" s="13" t="s">
        <v>1209</v>
      </c>
      <c r="F48" s="13" t="s">
        <v>1101</v>
      </c>
      <c r="G48" s="13" t="s">
        <v>1210</v>
      </c>
      <c r="H48" s="13" t="s">
        <v>1103</v>
      </c>
      <c r="I48" s="13" t="s">
        <v>1211</v>
      </c>
      <c r="J48" s="13" t="s">
        <v>1105</v>
      </c>
      <c r="K48" s="13" t="s">
        <v>1222</v>
      </c>
      <c r="L48" s="13" t="s">
        <v>1107</v>
      </c>
      <c r="M48" s="78" t="s">
        <v>1223</v>
      </c>
      <c r="N48" s="78" t="s">
        <v>1109</v>
      </c>
      <c r="O48" s="13" t="s">
        <v>1224</v>
      </c>
      <c r="P48" s="13" t="s">
        <v>1110</v>
      </c>
    </row>
    <row r="49" spans="1:16" ht="15">
      <c r="A49" s="84" t="s">
        <v>1196</v>
      </c>
      <c r="B49" s="84">
        <v>27</v>
      </c>
      <c r="C49" s="84" t="s">
        <v>1196</v>
      </c>
      <c r="D49" s="84">
        <v>7</v>
      </c>
      <c r="E49" s="84" t="s">
        <v>1204</v>
      </c>
      <c r="F49" s="84">
        <v>8</v>
      </c>
      <c r="G49" s="84" t="s">
        <v>1196</v>
      </c>
      <c r="H49" s="84">
        <v>8</v>
      </c>
      <c r="I49" s="84" t="s">
        <v>1212</v>
      </c>
      <c r="J49" s="84">
        <v>4</v>
      </c>
      <c r="K49" s="84" t="s">
        <v>1196</v>
      </c>
      <c r="L49" s="84">
        <v>4</v>
      </c>
      <c r="M49" s="84"/>
      <c r="N49" s="84"/>
      <c r="O49" s="84" t="s">
        <v>1225</v>
      </c>
      <c r="P49" s="84">
        <v>2</v>
      </c>
    </row>
    <row r="50" spans="1:16" ht="15">
      <c r="A50" s="84" t="s">
        <v>1197</v>
      </c>
      <c r="B50" s="84">
        <v>27</v>
      </c>
      <c r="C50" s="84" t="s">
        <v>1197</v>
      </c>
      <c r="D50" s="84">
        <v>7</v>
      </c>
      <c r="E50" s="84" t="s">
        <v>1196</v>
      </c>
      <c r="F50" s="84">
        <v>7</v>
      </c>
      <c r="G50" s="84" t="s">
        <v>1197</v>
      </c>
      <c r="H50" s="84">
        <v>8</v>
      </c>
      <c r="I50" s="84" t="s">
        <v>1213</v>
      </c>
      <c r="J50" s="84">
        <v>3</v>
      </c>
      <c r="K50" s="84" t="s">
        <v>1197</v>
      </c>
      <c r="L50" s="84">
        <v>4</v>
      </c>
      <c r="M50" s="84"/>
      <c r="N50" s="84"/>
      <c r="O50" s="84" t="s">
        <v>1226</v>
      </c>
      <c r="P50" s="84">
        <v>2</v>
      </c>
    </row>
    <row r="51" spans="1:16" ht="15">
      <c r="A51" s="84" t="s">
        <v>1198</v>
      </c>
      <c r="B51" s="84">
        <v>27</v>
      </c>
      <c r="C51" s="84" t="s">
        <v>1207</v>
      </c>
      <c r="D51" s="84">
        <v>7</v>
      </c>
      <c r="E51" s="84" t="s">
        <v>1197</v>
      </c>
      <c r="F51" s="84">
        <v>7</v>
      </c>
      <c r="G51" s="84" t="s">
        <v>1205</v>
      </c>
      <c r="H51" s="84">
        <v>8</v>
      </c>
      <c r="I51" s="84" t="s">
        <v>1214</v>
      </c>
      <c r="J51" s="84">
        <v>3</v>
      </c>
      <c r="K51" s="84" t="s">
        <v>1205</v>
      </c>
      <c r="L51" s="84">
        <v>4</v>
      </c>
      <c r="M51" s="84"/>
      <c r="N51" s="84"/>
      <c r="O51" s="84" t="s">
        <v>1227</v>
      </c>
      <c r="P51" s="84">
        <v>2</v>
      </c>
    </row>
    <row r="52" spans="1:16" ht="15">
      <c r="A52" s="84" t="s">
        <v>1199</v>
      </c>
      <c r="B52" s="84">
        <v>27</v>
      </c>
      <c r="C52" s="84" t="s">
        <v>1208</v>
      </c>
      <c r="D52" s="84">
        <v>7</v>
      </c>
      <c r="E52" s="84" t="s">
        <v>1205</v>
      </c>
      <c r="F52" s="84">
        <v>7</v>
      </c>
      <c r="G52" s="84" t="s">
        <v>1204</v>
      </c>
      <c r="H52" s="84">
        <v>8</v>
      </c>
      <c r="I52" s="84" t="s">
        <v>1215</v>
      </c>
      <c r="J52" s="84">
        <v>3</v>
      </c>
      <c r="K52" s="84" t="s">
        <v>1204</v>
      </c>
      <c r="L52" s="84">
        <v>4</v>
      </c>
      <c r="M52" s="84"/>
      <c r="N52" s="84"/>
      <c r="O52" s="84" t="s">
        <v>1228</v>
      </c>
      <c r="P52" s="84">
        <v>2</v>
      </c>
    </row>
    <row r="53" spans="1:16" ht="15">
      <c r="A53" s="84" t="s">
        <v>1200</v>
      </c>
      <c r="B53" s="84">
        <v>27</v>
      </c>
      <c r="C53" s="84" t="s">
        <v>1198</v>
      </c>
      <c r="D53" s="84">
        <v>7</v>
      </c>
      <c r="E53" s="84" t="s">
        <v>1198</v>
      </c>
      <c r="F53" s="84">
        <v>7</v>
      </c>
      <c r="G53" s="84" t="s">
        <v>1198</v>
      </c>
      <c r="H53" s="84">
        <v>8</v>
      </c>
      <c r="I53" s="84" t="s">
        <v>1216</v>
      </c>
      <c r="J53" s="84">
        <v>3</v>
      </c>
      <c r="K53" s="84" t="s">
        <v>1198</v>
      </c>
      <c r="L53" s="84">
        <v>4</v>
      </c>
      <c r="M53" s="84"/>
      <c r="N53" s="84"/>
      <c r="O53" s="84" t="s">
        <v>1229</v>
      </c>
      <c r="P53" s="84">
        <v>2</v>
      </c>
    </row>
    <row r="54" spans="1:16" ht="15">
      <c r="A54" s="84" t="s">
        <v>1201</v>
      </c>
      <c r="B54" s="84">
        <v>27</v>
      </c>
      <c r="C54" s="84" t="s">
        <v>1199</v>
      </c>
      <c r="D54" s="84">
        <v>7</v>
      </c>
      <c r="E54" s="84" t="s">
        <v>1199</v>
      </c>
      <c r="F54" s="84">
        <v>7</v>
      </c>
      <c r="G54" s="84" t="s">
        <v>1199</v>
      </c>
      <c r="H54" s="84">
        <v>8</v>
      </c>
      <c r="I54" s="84" t="s">
        <v>1217</v>
      </c>
      <c r="J54" s="84">
        <v>3</v>
      </c>
      <c r="K54" s="84" t="s">
        <v>1199</v>
      </c>
      <c r="L54" s="84">
        <v>4</v>
      </c>
      <c r="M54" s="84"/>
      <c r="N54" s="84"/>
      <c r="O54" s="84" t="s">
        <v>1230</v>
      </c>
      <c r="P54" s="84">
        <v>2</v>
      </c>
    </row>
    <row r="55" spans="1:16" ht="15">
      <c r="A55" s="84" t="s">
        <v>1202</v>
      </c>
      <c r="B55" s="84">
        <v>27</v>
      </c>
      <c r="C55" s="84" t="s">
        <v>1200</v>
      </c>
      <c r="D55" s="84">
        <v>7</v>
      </c>
      <c r="E55" s="84" t="s">
        <v>1200</v>
      </c>
      <c r="F55" s="84">
        <v>7</v>
      </c>
      <c r="G55" s="84" t="s">
        <v>1200</v>
      </c>
      <c r="H55" s="84">
        <v>8</v>
      </c>
      <c r="I55" s="84" t="s">
        <v>1218</v>
      </c>
      <c r="J55" s="84">
        <v>3</v>
      </c>
      <c r="K55" s="84" t="s">
        <v>1200</v>
      </c>
      <c r="L55" s="84">
        <v>4</v>
      </c>
      <c r="M55" s="84"/>
      <c r="N55" s="84"/>
      <c r="O55" s="84" t="s">
        <v>1231</v>
      </c>
      <c r="P55" s="84">
        <v>2</v>
      </c>
    </row>
    <row r="56" spans="1:16" ht="15">
      <c r="A56" s="84" t="s">
        <v>1203</v>
      </c>
      <c r="B56" s="84">
        <v>27</v>
      </c>
      <c r="C56" s="84" t="s">
        <v>1201</v>
      </c>
      <c r="D56" s="84">
        <v>7</v>
      </c>
      <c r="E56" s="84" t="s">
        <v>1201</v>
      </c>
      <c r="F56" s="84">
        <v>7</v>
      </c>
      <c r="G56" s="84" t="s">
        <v>1201</v>
      </c>
      <c r="H56" s="84">
        <v>8</v>
      </c>
      <c r="I56" s="84" t="s">
        <v>1219</v>
      </c>
      <c r="J56" s="84">
        <v>3</v>
      </c>
      <c r="K56" s="84" t="s">
        <v>1201</v>
      </c>
      <c r="L56" s="84">
        <v>4</v>
      </c>
      <c r="M56" s="84"/>
      <c r="N56" s="84"/>
      <c r="O56" s="84" t="s">
        <v>1232</v>
      </c>
      <c r="P56" s="84">
        <v>2</v>
      </c>
    </row>
    <row r="57" spans="1:16" ht="15">
      <c r="A57" s="84" t="s">
        <v>1204</v>
      </c>
      <c r="B57" s="84">
        <v>20</v>
      </c>
      <c r="C57" s="84" t="s">
        <v>1202</v>
      </c>
      <c r="D57" s="84">
        <v>7</v>
      </c>
      <c r="E57" s="84" t="s">
        <v>1202</v>
      </c>
      <c r="F57" s="84">
        <v>7</v>
      </c>
      <c r="G57" s="84" t="s">
        <v>1202</v>
      </c>
      <c r="H57" s="84">
        <v>8</v>
      </c>
      <c r="I57" s="84" t="s">
        <v>1220</v>
      </c>
      <c r="J57" s="84">
        <v>3</v>
      </c>
      <c r="K57" s="84" t="s">
        <v>1202</v>
      </c>
      <c r="L57" s="84">
        <v>4</v>
      </c>
      <c r="M57" s="84"/>
      <c r="N57" s="84"/>
      <c r="O57" s="84" t="s">
        <v>1233</v>
      </c>
      <c r="P57" s="84">
        <v>2</v>
      </c>
    </row>
    <row r="58" spans="1:16" ht="15">
      <c r="A58" s="84" t="s">
        <v>1205</v>
      </c>
      <c r="B58" s="84">
        <v>19</v>
      </c>
      <c r="C58" s="84" t="s">
        <v>1203</v>
      </c>
      <c r="D58" s="84">
        <v>7</v>
      </c>
      <c r="E58" s="84" t="s">
        <v>1203</v>
      </c>
      <c r="F58" s="84">
        <v>7</v>
      </c>
      <c r="G58" s="84" t="s">
        <v>1203</v>
      </c>
      <c r="H58" s="84">
        <v>8</v>
      </c>
      <c r="I58" s="84" t="s">
        <v>1221</v>
      </c>
      <c r="J58" s="84">
        <v>3</v>
      </c>
      <c r="K58" s="84" t="s">
        <v>1203</v>
      </c>
      <c r="L58" s="84">
        <v>4</v>
      </c>
      <c r="M58" s="84"/>
      <c r="N58" s="84"/>
      <c r="O58" s="84" t="s">
        <v>1234</v>
      </c>
      <c r="P58" s="84">
        <v>2</v>
      </c>
    </row>
    <row r="61" spans="1:16" ht="15" customHeight="1">
      <c r="A61" s="13" t="s">
        <v>1241</v>
      </c>
      <c r="B61" s="13" t="s">
        <v>1094</v>
      </c>
      <c r="C61" s="13" t="s">
        <v>1243</v>
      </c>
      <c r="D61" s="13" t="s">
        <v>1099</v>
      </c>
      <c r="E61" s="13" t="s">
        <v>1244</v>
      </c>
      <c r="F61" s="13" t="s">
        <v>1101</v>
      </c>
      <c r="G61" s="13" t="s">
        <v>1247</v>
      </c>
      <c r="H61" s="13" t="s">
        <v>1103</v>
      </c>
      <c r="I61" s="78" t="s">
        <v>1249</v>
      </c>
      <c r="J61" s="78" t="s">
        <v>1105</v>
      </c>
      <c r="K61" s="13" t="s">
        <v>1252</v>
      </c>
      <c r="L61" s="13" t="s">
        <v>1107</v>
      </c>
      <c r="M61" s="13" t="s">
        <v>1254</v>
      </c>
      <c r="N61" s="13" t="s">
        <v>1109</v>
      </c>
      <c r="O61" s="78" t="s">
        <v>1256</v>
      </c>
      <c r="P61" s="78" t="s">
        <v>1110</v>
      </c>
    </row>
    <row r="62" spans="1:16" ht="15">
      <c r="A62" s="78" t="s">
        <v>231</v>
      </c>
      <c r="B62" s="78">
        <v>4</v>
      </c>
      <c r="C62" s="78" t="s">
        <v>231</v>
      </c>
      <c r="D62" s="78">
        <v>1</v>
      </c>
      <c r="E62" s="78" t="s">
        <v>229</v>
      </c>
      <c r="F62" s="78">
        <v>2</v>
      </c>
      <c r="G62" s="78" t="s">
        <v>231</v>
      </c>
      <c r="H62" s="78">
        <v>3</v>
      </c>
      <c r="I62" s="78"/>
      <c r="J62" s="78"/>
      <c r="K62" s="78" t="s">
        <v>226</v>
      </c>
      <c r="L62" s="78">
        <v>3</v>
      </c>
      <c r="M62" s="78" t="s">
        <v>220</v>
      </c>
      <c r="N62" s="78">
        <v>1</v>
      </c>
      <c r="O62" s="78"/>
      <c r="P62" s="78"/>
    </row>
    <row r="63" spans="1:16" ht="15">
      <c r="A63" s="78" t="s">
        <v>220</v>
      </c>
      <c r="B63" s="78">
        <v>4</v>
      </c>
      <c r="C63" s="78" t="s">
        <v>220</v>
      </c>
      <c r="D63" s="78">
        <v>1</v>
      </c>
      <c r="E63" s="78" t="s">
        <v>257</v>
      </c>
      <c r="F63" s="78">
        <v>1</v>
      </c>
      <c r="G63" s="78" t="s">
        <v>220</v>
      </c>
      <c r="H63" s="78">
        <v>2</v>
      </c>
      <c r="I63" s="78"/>
      <c r="J63" s="78"/>
      <c r="K63" s="78"/>
      <c r="L63" s="78"/>
      <c r="M63" s="78" t="s">
        <v>223</v>
      </c>
      <c r="N63" s="78">
        <v>1</v>
      </c>
      <c r="O63" s="78"/>
      <c r="P63" s="78"/>
    </row>
    <row r="64" spans="1:16" ht="15">
      <c r="A64" s="78" t="s">
        <v>226</v>
      </c>
      <c r="B64" s="78">
        <v>3</v>
      </c>
      <c r="C64" s="78"/>
      <c r="D64" s="78"/>
      <c r="E64" s="78" t="s">
        <v>230</v>
      </c>
      <c r="F64" s="78">
        <v>1</v>
      </c>
      <c r="G64" s="78"/>
      <c r="H64" s="78"/>
      <c r="I64" s="78"/>
      <c r="J64" s="78"/>
      <c r="K64" s="78"/>
      <c r="L64" s="78"/>
      <c r="M64" s="78"/>
      <c r="N64" s="78"/>
      <c r="O64" s="78"/>
      <c r="P64" s="78"/>
    </row>
    <row r="65" spans="1:16" ht="15">
      <c r="A65" s="78" t="s">
        <v>229</v>
      </c>
      <c r="B65" s="78">
        <v>2</v>
      </c>
      <c r="C65" s="78"/>
      <c r="D65" s="78"/>
      <c r="E65" s="78"/>
      <c r="F65" s="78"/>
      <c r="G65" s="78"/>
      <c r="H65" s="78"/>
      <c r="I65" s="78"/>
      <c r="J65" s="78"/>
      <c r="K65" s="78"/>
      <c r="L65" s="78"/>
      <c r="M65" s="78"/>
      <c r="N65" s="78"/>
      <c r="O65" s="78"/>
      <c r="P65" s="78"/>
    </row>
    <row r="66" spans="1:16" ht="15">
      <c r="A66" s="78" t="s">
        <v>230</v>
      </c>
      <c r="B66" s="78">
        <v>1</v>
      </c>
      <c r="C66" s="78"/>
      <c r="D66" s="78"/>
      <c r="E66" s="78"/>
      <c r="F66" s="78"/>
      <c r="G66" s="78"/>
      <c r="H66" s="78"/>
      <c r="I66" s="78"/>
      <c r="J66" s="78"/>
      <c r="K66" s="78"/>
      <c r="L66" s="78"/>
      <c r="M66" s="78"/>
      <c r="N66" s="78"/>
      <c r="O66" s="78"/>
      <c r="P66" s="78"/>
    </row>
    <row r="67" spans="1:16" ht="15">
      <c r="A67" s="78" t="s">
        <v>257</v>
      </c>
      <c r="B67" s="78">
        <v>1</v>
      </c>
      <c r="C67" s="78"/>
      <c r="D67" s="78"/>
      <c r="E67" s="78"/>
      <c r="F67" s="78"/>
      <c r="G67" s="78"/>
      <c r="H67" s="78"/>
      <c r="I67" s="78"/>
      <c r="J67" s="78"/>
      <c r="K67" s="78"/>
      <c r="L67" s="78"/>
      <c r="M67" s="78"/>
      <c r="N67" s="78"/>
      <c r="O67" s="78"/>
      <c r="P67" s="78"/>
    </row>
    <row r="68" spans="1:16" ht="15">
      <c r="A68" s="78" t="s">
        <v>223</v>
      </c>
      <c r="B68" s="78">
        <v>1</v>
      </c>
      <c r="C68" s="78"/>
      <c r="D68" s="78"/>
      <c r="E68" s="78"/>
      <c r="F68" s="78"/>
      <c r="G68" s="78"/>
      <c r="H68" s="78"/>
      <c r="I68" s="78"/>
      <c r="J68" s="78"/>
      <c r="K68" s="78"/>
      <c r="L68" s="78"/>
      <c r="M68" s="78"/>
      <c r="N68" s="78"/>
      <c r="O68" s="78"/>
      <c r="P68" s="78"/>
    </row>
    <row r="71" spans="1:16" ht="15" customHeight="1">
      <c r="A71" s="13" t="s">
        <v>1242</v>
      </c>
      <c r="B71" s="13" t="s">
        <v>1094</v>
      </c>
      <c r="C71" s="13" t="s">
        <v>1245</v>
      </c>
      <c r="D71" s="13" t="s">
        <v>1099</v>
      </c>
      <c r="E71" s="13" t="s">
        <v>1246</v>
      </c>
      <c r="F71" s="13" t="s">
        <v>1101</v>
      </c>
      <c r="G71" s="13" t="s">
        <v>1248</v>
      </c>
      <c r="H71" s="13" t="s">
        <v>1103</v>
      </c>
      <c r="I71" s="13" t="s">
        <v>1251</v>
      </c>
      <c r="J71" s="13" t="s">
        <v>1105</v>
      </c>
      <c r="K71" s="13" t="s">
        <v>1253</v>
      </c>
      <c r="L71" s="13" t="s">
        <v>1107</v>
      </c>
      <c r="M71" s="13" t="s">
        <v>1255</v>
      </c>
      <c r="N71" s="13" t="s">
        <v>1109</v>
      </c>
      <c r="O71" s="13" t="s">
        <v>1257</v>
      </c>
      <c r="P71" s="13" t="s">
        <v>1110</v>
      </c>
    </row>
    <row r="72" spans="1:16" ht="15">
      <c r="A72" s="78" t="s">
        <v>220</v>
      </c>
      <c r="B72" s="78">
        <v>42</v>
      </c>
      <c r="C72" s="78" t="s">
        <v>213</v>
      </c>
      <c r="D72" s="78">
        <v>9</v>
      </c>
      <c r="E72" s="78" t="s">
        <v>220</v>
      </c>
      <c r="F72" s="78">
        <v>11</v>
      </c>
      <c r="G72" s="78" t="s">
        <v>220</v>
      </c>
      <c r="H72" s="78">
        <v>11</v>
      </c>
      <c r="I72" s="78" t="s">
        <v>220</v>
      </c>
      <c r="J72" s="78">
        <v>7</v>
      </c>
      <c r="K72" s="78" t="s">
        <v>220</v>
      </c>
      <c r="L72" s="78">
        <v>9</v>
      </c>
      <c r="M72" s="78" t="s">
        <v>220</v>
      </c>
      <c r="N72" s="78">
        <v>2</v>
      </c>
      <c r="O72" s="78" t="s">
        <v>217</v>
      </c>
      <c r="P72" s="78">
        <v>1</v>
      </c>
    </row>
    <row r="73" spans="1:16" ht="15">
      <c r="A73" s="78" t="s">
        <v>213</v>
      </c>
      <c r="B73" s="78">
        <v>13</v>
      </c>
      <c r="C73" s="78" t="s">
        <v>223</v>
      </c>
      <c r="D73" s="78">
        <v>8</v>
      </c>
      <c r="E73" s="78" t="s">
        <v>261</v>
      </c>
      <c r="F73" s="78">
        <v>1</v>
      </c>
      <c r="G73" s="78" t="s">
        <v>237</v>
      </c>
      <c r="H73" s="78">
        <v>2</v>
      </c>
      <c r="I73" s="78" t="s">
        <v>213</v>
      </c>
      <c r="J73" s="78">
        <v>2</v>
      </c>
      <c r="K73" s="78" t="s">
        <v>213</v>
      </c>
      <c r="L73" s="78">
        <v>2</v>
      </c>
      <c r="M73" s="78" t="s">
        <v>253</v>
      </c>
      <c r="N73" s="78">
        <v>1</v>
      </c>
      <c r="O73" s="78"/>
      <c r="P73" s="78"/>
    </row>
    <row r="74" spans="1:16" ht="15">
      <c r="A74" s="78" t="s">
        <v>223</v>
      </c>
      <c r="B74" s="78">
        <v>10</v>
      </c>
      <c r="C74" s="78" t="s">
        <v>220</v>
      </c>
      <c r="D74" s="78">
        <v>2</v>
      </c>
      <c r="E74" s="78" t="s">
        <v>256</v>
      </c>
      <c r="F74" s="78">
        <v>1</v>
      </c>
      <c r="G74" s="78" t="s">
        <v>223</v>
      </c>
      <c r="H74" s="78">
        <v>2</v>
      </c>
      <c r="I74" s="78" t="s">
        <v>221</v>
      </c>
      <c r="J74" s="78">
        <v>1</v>
      </c>
      <c r="K74" s="78" t="s">
        <v>228</v>
      </c>
      <c r="L74" s="78">
        <v>1</v>
      </c>
      <c r="M74" s="78" t="s">
        <v>222</v>
      </c>
      <c r="N74" s="78">
        <v>1</v>
      </c>
      <c r="O74" s="78"/>
      <c r="P74" s="78"/>
    </row>
    <row r="75" spans="1:16" ht="15">
      <c r="A75" s="78" t="s">
        <v>231</v>
      </c>
      <c r="B75" s="78">
        <v>2</v>
      </c>
      <c r="C75" s="78" t="s">
        <v>226</v>
      </c>
      <c r="D75" s="78">
        <v>1</v>
      </c>
      <c r="E75" s="78" t="s">
        <v>230</v>
      </c>
      <c r="F75" s="78">
        <v>1</v>
      </c>
      <c r="G75" s="78" t="s">
        <v>263</v>
      </c>
      <c r="H75" s="78">
        <v>1</v>
      </c>
      <c r="I75" s="78" t="s">
        <v>383</v>
      </c>
      <c r="J75" s="78">
        <v>1</v>
      </c>
      <c r="K75" s="78" t="s">
        <v>226</v>
      </c>
      <c r="L75" s="78">
        <v>1</v>
      </c>
      <c r="M75" s="78"/>
      <c r="N75" s="78"/>
      <c r="O75" s="78"/>
      <c r="P75" s="78"/>
    </row>
    <row r="76" spans="1:16" ht="15">
      <c r="A76" s="78" t="s">
        <v>226</v>
      </c>
      <c r="B76" s="78">
        <v>2</v>
      </c>
      <c r="C76" s="78" t="s">
        <v>238</v>
      </c>
      <c r="D76" s="78">
        <v>1</v>
      </c>
      <c r="E76" s="78" t="s">
        <v>258</v>
      </c>
      <c r="F76" s="78">
        <v>1</v>
      </c>
      <c r="G76" s="78" t="s">
        <v>262</v>
      </c>
      <c r="H76" s="78">
        <v>1</v>
      </c>
      <c r="I76" s="78" t="s">
        <v>234</v>
      </c>
      <c r="J76" s="78">
        <v>1</v>
      </c>
      <c r="K76" s="78" t="s">
        <v>255</v>
      </c>
      <c r="L76" s="78">
        <v>1</v>
      </c>
      <c r="M76" s="78"/>
      <c r="N76" s="78"/>
      <c r="O76" s="78"/>
      <c r="P76" s="78"/>
    </row>
    <row r="77" spans="1:16" ht="15">
      <c r="A77" s="78" t="s">
        <v>221</v>
      </c>
      <c r="B77" s="78">
        <v>2</v>
      </c>
      <c r="C77" s="78" t="s">
        <v>239</v>
      </c>
      <c r="D77" s="78">
        <v>1</v>
      </c>
      <c r="E77" s="78" t="s">
        <v>259</v>
      </c>
      <c r="F77" s="78">
        <v>1</v>
      </c>
      <c r="G77" s="78" t="s">
        <v>1250</v>
      </c>
      <c r="H77" s="78">
        <v>1</v>
      </c>
      <c r="I77" s="78" t="s">
        <v>235</v>
      </c>
      <c r="J77" s="78">
        <v>1</v>
      </c>
      <c r="K77" s="78" t="s">
        <v>254</v>
      </c>
      <c r="L77" s="78">
        <v>1</v>
      </c>
      <c r="M77" s="78"/>
      <c r="N77" s="78"/>
      <c r="O77" s="78"/>
      <c r="P77" s="78"/>
    </row>
    <row r="78" spans="1:16" ht="15">
      <c r="A78" s="78" t="s">
        <v>237</v>
      </c>
      <c r="B78" s="78">
        <v>2</v>
      </c>
      <c r="C78" s="78" t="s">
        <v>221</v>
      </c>
      <c r="D78" s="78">
        <v>1</v>
      </c>
      <c r="E78" s="78" t="s">
        <v>260</v>
      </c>
      <c r="F78" s="78">
        <v>1</v>
      </c>
      <c r="G78" s="78" t="s">
        <v>232</v>
      </c>
      <c r="H78" s="78">
        <v>1</v>
      </c>
      <c r="I78" s="78" t="s">
        <v>236</v>
      </c>
      <c r="J78" s="78">
        <v>1</v>
      </c>
      <c r="K78" s="78" t="s">
        <v>227</v>
      </c>
      <c r="L78" s="78">
        <v>1</v>
      </c>
      <c r="M78" s="78"/>
      <c r="N78" s="78"/>
      <c r="O78" s="78"/>
      <c r="P78" s="78"/>
    </row>
    <row r="79" spans="1:16" ht="15">
      <c r="A79" s="78" t="s">
        <v>263</v>
      </c>
      <c r="B79" s="78">
        <v>1</v>
      </c>
      <c r="C79" s="78" t="s">
        <v>240</v>
      </c>
      <c r="D79" s="78">
        <v>1</v>
      </c>
      <c r="E79" s="78"/>
      <c r="F79" s="78"/>
      <c r="G79" s="78" t="s">
        <v>231</v>
      </c>
      <c r="H79" s="78">
        <v>1</v>
      </c>
      <c r="I79" s="78"/>
      <c r="J79" s="78"/>
      <c r="K79" s="78"/>
      <c r="L79" s="78"/>
      <c r="M79" s="78"/>
      <c r="N79" s="78"/>
      <c r="O79" s="78"/>
      <c r="P79" s="78"/>
    </row>
    <row r="80" spans="1:16" ht="15">
      <c r="A80" s="78" t="s">
        <v>262</v>
      </c>
      <c r="B80" s="78">
        <v>1</v>
      </c>
      <c r="C80" s="78" t="s">
        <v>251</v>
      </c>
      <c r="D80" s="78">
        <v>1</v>
      </c>
      <c r="E80" s="78"/>
      <c r="F80" s="78"/>
      <c r="G80" s="78"/>
      <c r="H80" s="78"/>
      <c r="I80" s="78"/>
      <c r="J80" s="78"/>
      <c r="K80" s="78"/>
      <c r="L80" s="78"/>
      <c r="M80" s="78"/>
      <c r="N80" s="78"/>
      <c r="O80" s="78"/>
      <c r="P80" s="78"/>
    </row>
    <row r="81" spans="1:16" ht="15">
      <c r="A81" s="78" t="s">
        <v>232</v>
      </c>
      <c r="B81" s="78">
        <v>1</v>
      </c>
      <c r="C81" s="78" t="s">
        <v>250</v>
      </c>
      <c r="D81" s="78">
        <v>1</v>
      </c>
      <c r="E81" s="78"/>
      <c r="F81" s="78"/>
      <c r="G81" s="78"/>
      <c r="H81" s="78"/>
      <c r="I81" s="78"/>
      <c r="J81" s="78"/>
      <c r="K81" s="78"/>
      <c r="L81" s="78"/>
      <c r="M81" s="78"/>
      <c r="N81" s="78"/>
      <c r="O81" s="78"/>
      <c r="P81" s="78"/>
    </row>
    <row r="84" spans="1:16" ht="15" customHeight="1">
      <c r="A84" s="13" t="s">
        <v>1269</v>
      </c>
      <c r="B84" s="13" t="s">
        <v>1094</v>
      </c>
      <c r="C84" s="13" t="s">
        <v>1270</v>
      </c>
      <c r="D84" s="13" t="s">
        <v>1099</v>
      </c>
      <c r="E84" s="13" t="s">
        <v>1271</v>
      </c>
      <c r="F84" s="13" t="s">
        <v>1101</v>
      </c>
      <c r="G84" s="13" t="s">
        <v>1272</v>
      </c>
      <c r="H84" s="13" t="s">
        <v>1103</v>
      </c>
      <c r="I84" s="13" t="s">
        <v>1273</v>
      </c>
      <c r="J84" s="13" t="s">
        <v>1105</v>
      </c>
      <c r="K84" s="13" t="s">
        <v>1274</v>
      </c>
      <c r="L84" s="13" t="s">
        <v>1107</v>
      </c>
      <c r="M84" s="13" t="s">
        <v>1275</v>
      </c>
      <c r="N84" s="13" t="s">
        <v>1109</v>
      </c>
      <c r="O84" s="13" t="s">
        <v>1276</v>
      </c>
      <c r="P84" s="13" t="s">
        <v>1110</v>
      </c>
    </row>
    <row r="85" spans="1:16" ht="15">
      <c r="A85" s="115" t="s">
        <v>256</v>
      </c>
      <c r="B85" s="78">
        <v>231544</v>
      </c>
      <c r="C85" s="115" t="s">
        <v>247</v>
      </c>
      <c r="D85" s="78">
        <v>17921</v>
      </c>
      <c r="E85" s="115" t="s">
        <v>256</v>
      </c>
      <c r="F85" s="78">
        <v>231544</v>
      </c>
      <c r="G85" s="115" t="s">
        <v>232</v>
      </c>
      <c r="H85" s="78">
        <v>149145</v>
      </c>
      <c r="I85" s="115" t="s">
        <v>236</v>
      </c>
      <c r="J85" s="78">
        <v>21289</v>
      </c>
      <c r="K85" s="115" t="s">
        <v>226</v>
      </c>
      <c r="L85" s="78">
        <v>9643</v>
      </c>
      <c r="M85" s="115" t="s">
        <v>223</v>
      </c>
      <c r="N85" s="78">
        <v>2087</v>
      </c>
      <c r="O85" s="115" t="s">
        <v>217</v>
      </c>
      <c r="P85" s="78">
        <v>184</v>
      </c>
    </row>
    <row r="86" spans="1:16" ht="15">
      <c r="A86" s="115" t="s">
        <v>232</v>
      </c>
      <c r="B86" s="78">
        <v>149145</v>
      </c>
      <c r="C86" s="115" t="s">
        <v>251</v>
      </c>
      <c r="D86" s="78">
        <v>5992</v>
      </c>
      <c r="E86" s="115" t="s">
        <v>257</v>
      </c>
      <c r="F86" s="78">
        <v>51522</v>
      </c>
      <c r="G86" s="115" t="s">
        <v>263</v>
      </c>
      <c r="H86" s="78">
        <v>114592</v>
      </c>
      <c r="I86" s="115" t="s">
        <v>214</v>
      </c>
      <c r="J86" s="78">
        <v>5589</v>
      </c>
      <c r="K86" s="115" t="s">
        <v>228</v>
      </c>
      <c r="L86" s="78">
        <v>7346</v>
      </c>
      <c r="M86" s="115" t="s">
        <v>253</v>
      </c>
      <c r="N86" s="78">
        <v>1275</v>
      </c>
      <c r="O86" s="115" t="s">
        <v>218</v>
      </c>
      <c r="P86" s="78">
        <v>94</v>
      </c>
    </row>
    <row r="87" spans="1:16" ht="15">
      <c r="A87" s="115" t="s">
        <v>263</v>
      </c>
      <c r="B87" s="78">
        <v>114592</v>
      </c>
      <c r="C87" s="115" t="s">
        <v>238</v>
      </c>
      <c r="D87" s="78">
        <v>5053</v>
      </c>
      <c r="E87" s="115" t="s">
        <v>219</v>
      </c>
      <c r="F87" s="78">
        <v>21719</v>
      </c>
      <c r="G87" s="115" t="s">
        <v>237</v>
      </c>
      <c r="H87" s="78">
        <v>59962</v>
      </c>
      <c r="I87" s="115" t="s">
        <v>221</v>
      </c>
      <c r="J87" s="78">
        <v>2056</v>
      </c>
      <c r="K87" s="115" t="s">
        <v>227</v>
      </c>
      <c r="L87" s="78">
        <v>3052</v>
      </c>
      <c r="M87" s="115" t="s">
        <v>222</v>
      </c>
      <c r="N87" s="78">
        <v>443</v>
      </c>
      <c r="O87" s="115"/>
      <c r="P87" s="78"/>
    </row>
    <row r="88" spans="1:16" ht="15">
      <c r="A88" s="115" t="s">
        <v>237</v>
      </c>
      <c r="B88" s="78">
        <v>59962</v>
      </c>
      <c r="C88" s="115" t="s">
        <v>250</v>
      </c>
      <c r="D88" s="78">
        <v>4819</v>
      </c>
      <c r="E88" s="115" t="s">
        <v>230</v>
      </c>
      <c r="F88" s="78">
        <v>16359</v>
      </c>
      <c r="G88" s="115" t="s">
        <v>262</v>
      </c>
      <c r="H88" s="78">
        <v>42008</v>
      </c>
      <c r="I88" s="115" t="s">
        <v>215</v>
      </c>
      <c r="J88" s="78">
        <v>1161</v>
      </c>
      <c r="K88" s="115" t="s">
        <v>224</v>
      </c>
      <c r="L88" s="78">
        <v>2241</v>
      </c>
      <c r="M88" s="115"/>
      <c r="N88" s="78"/>
      <c r="O88" s="115"/>
      <c r="P88" s="78"/>
    </row>
    <row r="89" spans="1:16" ht="15">
      <c r="A89" s="115" t="s">
        <v>257</v>
      </c>
      <c r="B89" s="78">
        <v>51522</v>
      </c>
      <c r="C89" s="115" t="s">
        <v>220</v>
      </c>
      <c r="D89" s="78">
        <v>3464</v>
      </c>
      <c r="E89" s="115" t="s">
        <v>260</v>
      </c>
      <c r="F89" s="78">
        <v>12979</v>
      </c>
      <c r="G89" s="115" t="s">
        <v>231</v>
      </c>
      <c r="H89" s="78">
        <v>19170</v>
      </c>
      <c r="I89" s="115" t="s">
        <v>235</v>
      </c>
      <c r="J89" s="78">
        <v>1154</v>
      </c>
      <c r="K89" s="115" t="s">
        <v>254</v>
      </c>
      <c r="L89" s="78">
        <v>1520</v>
      </c>
      <c r="M89" s="115"/>
      <c r="N89" s="78"/>
      <c r="O89" s="115"/>
      <c r="P89" s="78"/>
    </row>
    <row r="90" spans="1:16" ht="15">
      <c r="A90" s="115" t="s">
        <v>262</v>
      </c>
      <c r="B90" s="78">
        <v>42008</v>
      </c>
      <c r="C90" s="115" t="s">
        <v>240</v>
      </c>
      <c r="D90" s="78">
        <v>3054</v>
      </c>
      <c r="E90" s="115" t="s">
        <v>229</v>
      </c>
      <c r="F90" s="78">
        <v>11442</v>
      </c>
      <c r="G90" s="115" t="s">
        <v>225</v>
      </c>
      <c r="H90" s="78">
        <v>11018</v>
      </c>
      <c r="I90" s="115" t="s">
        <v>213</v>
      </c>
      <c r="J90" s="78">
        <v>1100</v>
      </c>
      <c r="K90" s="115" t="s">
        <v>255</v>
      </c>
      <c r="L90" s="78">
        <v>78</v>
      </c>
      <c r="M90" s="115"/>
      <c r="N90" s="78"/>
      <c r="O90" s="115"/>
      <c r="P90" s="78"/>
    </row>
    <row r="91" spans="1:16" ht="15">
      <c r="A91" s="115" t="s">
        <v>219</v>
      </c>
      <c r="B91" s="78">
        <v>21719</v>
      </c>
      <c r="C91" s="115" t="s">
        <v>241</v>
      </c>
      <c r="D91" s="78">
        <v>2579</v>
      </c>
      <c r="E91" s="115" t="s">
        <v>259</v>
      </c>
      <c r="F91" s="78">
        <v>5614</v>
      </c>
      <c r="G91" s="115" t="s">
        <v>216</v>
      </c>
      <c r="H91" s="78">
        <v>9899</v>
      </c>
      <c r="I91" s="115" t="s">
        <v>234</v>
      </c>
      <c r="J91" s="78">
        <v>462</v>
      </c>
      <c r="K91" s="115"/>
      <c r="L91" s="78"/>
      <c r="M91" s="115"/>
      <c r="N91" s="78"/>
      <c r="O91" s="115"/>
      <c r="P91" s="78"/>
    </row>
    <row r="92" spans="1:16" ht="15">
      <c r="A92" s="115" t="s">
        <v>236</v>
      </c>
      <c r="B92" s="78">
        <v>21289</v>
      </c>
      <c r="C92" s="115" t="s">
        <v>249</v>
      </c>
      <c r="D92" s="78">
        <v>2442</v>
      </c>
      <c r="E92" s="115" t="s">
        <v>258</v>
      </c>
      <c r="F92" s="78">
        <v>5315</v>
      </c>
      <c r="G92" s="115" t="s">
        <v>233</v>
      </c>
      <c r="H92" s="78">
        <v>4098</v>
      </c>
      <c r="I92" s="115"/>
      <c r="J92" s="78"/>
      <c r="K92" s="115"/>
      <c r="L92" s="78"/>
      <c r="M92" s="115"/>
      <c r="N92" s="78"/>
      <c r="O92" s="115"/>
      <c r="P92" s="78"/>
    </row>
    <row r="93" spans="1:16" ht="15">
      <c r="A93" s="115" t="s">
        <v>231</v>
      </c>
      <c r="B93" s="78">
        <v>19170</v>
      </c>
      <c r="C93" s="115" t="s">
        <v>212</v>
      </c>
      <c r="D93" s="78">
        <v>1991</v>
      </c>
      <c r="E93" s="115" t="s">
        <v>261</v>
      </c>
      <c r="F93" s="78">
        <v>1063</v>
      </c>
      <c r="G93" s="115"/>
      <c r="H93" s="78"/>
      <c r="I93" s="115"/>
      <c r="J93" s="78"/>
      <c r="K93" s="115"/>
      <c r="L93" s="78"/>
      <c r="M93" s="115"/>
      <c r="N93" s="78"/>
      <c r="O93" s="115"/>
      <c r="P93" s="78"/>
    </row>
    <row r="94" spans="1:16" ht="15">
      <c r="A94" s="115" t="s">
        <v>247</v>
      </c>
      <c r="B94" s="78">
        <v>17921</v>
      </c>
      <c r="C94" s="115" t="s">
        <v>242</v>
      </c>
      <c r="D94" s="78">
        <v>1912</v>
      </c>
      <c r="E94" s="115"/>
      <c r="F94" s="78"/>
      <c r="G94" s="115"/>
      <c r="H94" s="78"/>
      <c r="I94" s="115"/>
      <c r="J94" s="78"/>
      <c r="K94" s="115"/>
      <c r="L94" s="78"/>
      <c r="M94" s="115"/>
      <c r="N94" s="78"/>
      <c r="O94" s="115"/>
      <c r="P94" s="78"/>
    </row>
  </sheetData>
  <hyperlinks>
    <hyperlink ref="A2" r:id="rId1" display="https://www.lared.nl/2018/09/netwerkend-werken-kun-je-leren-op-opmerkelijk-gezond-100-sardinie/"/>
    <hyperlink ref="A3" r:id="rId2" display="https://twitter.com/i/web/status/1097596192320643073"/>
    <hyperlink ref="A4" r:id="rId3" display="https://twitter.com/i/web/status/1106831943574974464"/>
    <hyperlink ref="A5" r:id="rId4" display="https://twitter.com/MiriamNotten/status/1089918997397688320"/>
    <hyperlink ref="A6" r:id="rId5" display="https://twitter.com/i/web/status/1106825196621705216"/>
    <hyperlink ref="A7" r:id="rId6" display="https://twitter.com/i/web/status/1106079424611520514"/>
    <hyperlink ref="A8" r:id="rId7" display="https://twitter.com/i/web/status/1105891074923466753"/>
    <hyperlink ref="A9" r:id="rId8" display="https://twitter.com/i/web/status/1105159683160109057"/>
    <hyperlink ref="A10" r:id="rId9" display="https://twitter.com/LaRedNetwerk/status/1103968654327193605"/>
    <hyperlink ref="A11" r:id="rId10" display="https://twitter.com/Daniel_Laurison/status/1085925946903924738"/>
    <hyperlink ref="C2" r:id="rId11" display="https://lnkd.in/d_ZdpSy"/>
    <hyperlink ref="C3" r:id="rId12" display="https://lnkd.in/dwnZrfX"/>
    <hyperlink ref="C4" r:id="rId13" display="https://lnkd.in/d5ccRwK"/>
    <hyperlink ref="C5" r:id="rId14" display="https://lnkd.in/d9tY2_u"/>
    <hyperlink ref="C6" r:id="rId15" display="https://lnkd.in/dX7bwAM"/>
    <hyperlink ref="C7" r:id="rId16" display="https://lnkd.in/dyesE6G"/>
    <hyperlink ref="C8" r:id="rId17" display="https://twitter.com/LaRedNetwerk/status/1106487457887997952"/>
    <hyperlink ref="C9" r:id="rId18" display="https://www.linkedin.com/feed/update/urn:li:activity:6496302246232367104/"/>
    <hyperlink ref="C10" r:id="rId19" display="https://twitter.com/Daniel_Laurison/status/1085925946903924738"/>
    <hyperlink ref="C11" r:id="rId20" display="https://twitter.com/LaRedNetwerk/status/1103968654327193605"/>
    <hyperlink ref="E2" r:id="rId21" display="https://twitter.com/i/web/status/1105421166590734337"/>
    <hyperlink ref="E3" r:id="rId22" display="https://twitter.com/i/web/status/1106612966751944704"/>
    <hyperlink ref="E4" r:id="rId23" display="https://twitter.com/i/web/status/1097596192320643073"/>
    <hyperlink ref="G2" r:id="rId24" display="https://twitter.com/i/web/status/1105797194190389250"/>
    <hyperlink ref="G3" r:id="rId25" display="https://twitter.com/i/web/status/1106487014898180096"/>
    <hyperlink ref="G4" r:id="rId26" display="https://twitter.com/i/web/status/1106823714719576066"/>
    <hyperlink ref="I2" r:id="rId27" display="https://www.lared.nl/2018/09/netwerkend-werken-kun-je-leren-op-opmerkelijk-gezond-100-sardinie/"/>
    <hyperlink ref="I3" r:id="rId28" display="https://lnkd.in/d868Dxm"/>
    <hyperlink ref="I4" r:id="rId29" display="https://twitter.com/i/web/status/1084819397171179520"/>
    <hyperlink ref="I5" r:id="rId30" display="https://twitter.com/i/web/status/1084819628549988352"/>
    <hyperlink ref="I6" r:id="rId31" display="https://www.lared.nl/2019/01/netwerken-en-netwerkbijeenkomsten-wanneer-hoe-en-waarom/?platform=hootsuite"/>
    <hyperlink ref="I7" r:id="rId32" display="https://twitter.com/i/web/status/1097516273502687233"/>
    <hyperlink ref="I8" r:id="rId33" display="https://www.lared.nl/"/>
    <hyperlink ref="I9" r:id="rId34" display="https://www.b-elle.nl/interviews/succesverhalen/toegang-tot-8-miljard-mensen-in-je-netwerk"/>
    <hyperlink ref="I10" r:id="rId35" display="https://www.lared.nl/2019/02/miriam-notten-docent-public-affairs-programma-aan-ul/"/>
    <hyperlink ref="K2" r:id="rId36" display="https://twitter.com/i/web/status/1106831943574974464"/>
    <hyperlink ref="M2" r:id="rId37" display="https://twitter.com/MiriamNotten/status/1089918997397688320"/>
    <hyperlink ref="O2" r:id="rId38" display="https://twitter.com/miriamnotten/status/1106511111778639873"/>
  </hyperlinks>
  <printOptions/>
  <pageMargins left="0.7" right="0.7" top="0.75" bottom="0.75" header="0.3" footer="0.3"/>
  <pageSetup orientation="portrait" paperSize="9"/>
  <tableParts>
    <tablePart r:id="rId41"/>
    <tablePart r:id="rId39"/>
    <tablePart r:id="rId42"/>
    <tablePart r:id="rId40"/>
    <tablePart r:id="rId43"/>
    <tablePart r:id="rId45"/>
    <tablePart r:id="rId46"/>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2019-03-22T23:20:26Z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