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<sst xmlns="http://schemas.openxmlformats.org/spreadsheetml/2006/main" count="1693" uniqueCount="665">
  <si>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</si>
  <si>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</si>
  <si>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</si>
  <si>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</si>
  <si>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</si>
  <si>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</si>
  <si>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</si>
  <si>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</si>
  <si>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</si>
  <si>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</si>
  <si>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</si>
  <si>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</si>
  <si>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</si>
  <si>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</si>
  <si>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</si>
  <si>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</si>
  <si>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</si>
  <si>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</si>
  <si>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</si>
  <si>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</si>
  <si>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</si>
  <si>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</si>
  <si>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</si>
  <si>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</si>
  <si>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</si>
  <si>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</si>
  <si>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</si>
  <si>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</si>
  <si>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</si>
  <si>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</si>
  <si>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</si>
  <si>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</si>
  <si>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</si>
  <si>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</si>
  <si>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</si>
  <si>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</si>
  <si>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</si>
  <si>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</si>
  <si>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</si>
  <si>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</si>
  <si>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</si>
  <si>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</si>
  <si>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</si>
  <si>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</si>
  <si>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</si>
  <si>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</si>
  <si>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</si>
  <si>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</si>
  <si>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</si>
  <si>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</si>
  <si>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</si>
  <si>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</si>
  <si>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</si>
  <si>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</si>
  <si>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</si>
  <si>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</si>
  <si>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</si>
  <si>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</si>
  <si>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</si>
  <si>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</si>
  <si>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</si>
  <si>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</si>
  <si>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</si>
  <si>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</si>
  <si>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</si>
  <si>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</si>
  <si>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</si>
  <si>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</si>
  <si>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</si>
  <si>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</si>
  <si>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</si>
  <si>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</si>
  <si>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</si>
  <si>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</si>
  <si>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</si>
  <si>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</si>
  <si>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</si>
  <si>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</si>
  <si>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</si>
  <si>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</si>
  <si>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</si>
  <si>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</si>
  <si>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</si>
  <si>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</si>
  <si>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</si>
  <si>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</si>
  <si>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</si>
  <si>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</si>
  <si>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</si>
  <si>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</si>
  <si>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</si>
  <si>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</si>
  <si>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</si>
  <si>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</si>
  <si>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</si>
  <si>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</si>
  <si>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</si>
  <si>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</si>
  <si>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</si>
  <si>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</si>
  <si>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</si>
  <si>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</si>
  <si>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</si>
  <si>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</si>
  <si>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</si>
  <si>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</si>
  <si>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</si>
  <si>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</si>
  <si>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</si>
  <si>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</si>
  <si>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</si>
  <si>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</si>
  <si>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</si>
  <si>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</si>
  <si>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</si>
  <si>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</si>
  <si>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</si>
  <si>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</si>
  <si>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</si>
  <si>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</si>
  <si>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</si>
  <si>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</si>
  <si>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</si>
  <si>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</si>
  <si>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</si>
  <si>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</si>
  <si>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</si>
  <si>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</si>
  <si>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</si>
  <si>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</si>
  <si>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</si>
  <si>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</si>
  <si>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</si>
  <si>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</si>
  <si>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</si>
  <si>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</si>
  <si>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</si>
  <si>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</si>
  <si>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</si>
  <si>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</si>
  <si>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</si>
  <si>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</si>
  <si>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</si>
  <si>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</si>
  <si>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</si>
  <si>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</si>
  <si>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</si>
  <si>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</si>
  <si>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</si>
  <si>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</si>
  <si>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</si>
  <si>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</si>
  <si>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</si>
  <si>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</si>
  <si>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</si>
  <si>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</si>
  <si>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</si>
  <si>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</si>
  <si>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</si>
  <si>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</si>
  <si>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</si>
  <si>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</si>
  <si>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</si>
  <si>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</si>
  <si>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</si>
  <si>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</si>
  <si>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</si>
  <si>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</si>
  <si>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</si>
  <si>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</si>
  <si>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</si>
  <si>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</si>
  <si>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</si>
  <si>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</si>
  <si>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</si>
  <si>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</si>
  <si>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</si>
  <si>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</si>
  <si>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</si>
  <si>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</si>
  <si>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</si>
  <si>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</si>
  <si>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</si>
  <si>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</si>
  <si>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</si>
  <si>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</si>
  <si>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</si>
  <si>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</si>
  <si>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</si>
  <si>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</si>
  <si>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</si>
  <si>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</si>
  <si>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</si>
  <si>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</si>
  <si>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</si>
  <si>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</si>
  <si>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</si>
  <si>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</si>
  <si>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</si>
  <si>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</si>
  <si>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</si>
  <si>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</si>
  <si>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</si>
  <si>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</si>
  <si>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</si>
  <si>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</si>
  <si>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</si>
  <si>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</si>
  <si>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</si>
  <si>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</si>
  <si>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</si>
  <si>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</si>
  <si>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djyung8686</t>
  </si>
  <si>
    <t>rlouw451</t>
  </si>
  <si>
    <t>lmorepa</t>
  </si>
  <si>
    <t>bedfitview</t>
  </si>
  <si>
    <t>matha_live</t>
  </si>
  <si>
    <t>dmathipa</t>
  </si>
  <si>
    <t>substack</t>
  </si>
  <si>
    <t>timedoctor</t>
  </si>
  <si>
    <t>palshawaii</t>
  </si>
  <si>
    <t>skyemikki</t>
  </si>
  <si>
    <t>dischem21</t>
  </si>
  <si>
    <t>jeppemarathon</t>
  </si>
  <si>
    <t>mooresilverlake</t>
  </si>
  <si>
    <t>Mentions</t>
  </si>
  <si>
    <t>Replies to</t>
  </si>
  <si>
    <t>Mr Anderson...#mathalive #canberra @ Canberra, Australian Capital Territory https://t.co/V9wbZMHxAr</t>
  </si>
  <si>
    <t>RT @matha_live: MathàLive spoke to Nolene Conrad  about her training camp in Kenya , Invitation to Osaka Women's Marathon ,Murray &amp;amp; Roberts…</t>
  </si>
  <si>
    <t>RT @matha_live: Good luck to all the athletes running the @dischem21  tomorrow morning in Bedfordview orgernized by @bedfitview  
MathàLive…</t>
  </si>
  <si>
    <t>Good luck to all the athletes running the @dischem21  tomorrow morning in Bedfordview orgernized by @bedfitview  
MathàLive Editor @DMathipa is happy to be the MC for Gauteng's premier half marathon !
#Mathà</t>
  </si>
  <si>
    <t>@DMathipa  of MathàLive #racecommentator for @JeppeMarathon  !</t>
  </si>
  <si>
    <t>RT @matha_live: @DMathipa of MathàLive !
Follow us on Facebook  -Matha Live Media  and on Instagram @ matha_live 
#Mathà https://t.co/Kbdbb…</t>
  </si>
  <si>
    <t>@DMathipa of MathàLive !
Follow us on Facebook  -Matha Live Media  and on Instagram @ matha_live 
#Mathà https://t.co/KbdbbUWRXA</t>
  </si>
  <si>
    <t>MathàLive spoke to Nolene Conrad  about her training camp in Kenya , Invitation to Osaka Women's Marathon ,Murray &amp;amp; Roberts Running Club and working at  Endurocad 
https://t.co/c8H1CX9u0R</t>
  </si>
  <si>
    <t>MathàLive crew will be at the Johnson Crane Marathon on Sunday in Benoni .
#Matha</t>
  </si>
  <si>
    <t>@mooresilverlake everyone who worked on this needs to be tried for war crimes https://t.co/wkElfNGu6t</t>
  </si>
  <si>
    <t>"MathAlive!" Also Appearing  throughout the Middle East https://t.co/b9PWFLdIQi</t>
  </si>
  <si>
    <t>RT @substack: "MathAlive!" Also Appearing  throughout the Middle East https://t.co/b9PWFLdIQi</t>
  </si>
  <si>
    <t>Honestly! my! favorite! part! of! MathAlive! is! that! they’re! bringing! back! the! exclamation! mark! for! your! brand! identity! it’s! been! sorely! missing! since! Jeb! and! Yahoo!</t>
  </si>
  <si>
    <t>Ka Waihona's 8th grade visited Pearl Harbor Aviation Museum to explore the exhibit "MathAlive," aviation displays, and flight simulators.  #kawaihona #placeshawaii #nanakuli #pearlharboraviationmuseum https://t.co/ikEXMxhMYb</t>
  </si>
  <si>
    <t>#MathAlive! Pacific Aviation Museum is lit fam_xD83D__xDD25_ Fellow Ts, take advantage of free bus &amp;amp; ed rates! Pretty sure my coworkers will think twice about any more of my crazy half baked ideas (esp on break!) Couldn't have been closer to using EXACTLY 48 seats on _xD83D__xDE8D__xD83D__xDE01__xD83E__xDD2A__xD83D__xDE2C__xD83D__xDE09__xD83D__xDE0E__xD83D__xDE2F__xD83D__xDE0A__xD83E__xDD7A__xD83E__xDD26_‍♀️_xD83E__xDD23__xD83D__xDC4D_ https://t.co/bgVvTABhvq</t>
  </si>
  <si>
    <t>https://www.instagram.com/p/BskPUcwF1Kt6Zg81udPdCrXhsJq2ZXlZP5mxdY0/?utm_source=ig_twitter_share&amp;igshid=dt5e90gqgn6c</t>
  </si>
  <si>
    <t>https://m.facebook.com/story.php?story_fbid=617395745360779&amp;id=544185716015116</t>
  </si>
  <si>
    <t>http://mathalive.com</t>
  </si>
  <si>
    <t>instagram.com</t>
  </si>
  <si>
    <t>facebook.com</t>
  </si>
  <si>
    <t>mathalive.com</t>
  </si>
  <si>
    <t>mathalive canberra</t>
  </si>
  <si>
    <t>mathà</t>
  </si>
  <si>
    <t>racecommentator</t>
  </si>
  <si>
    <t>matha</t>
  </si>
  <si>
    <t>kawaihona placeshawaii nanakuli pearlharboraviationmuseum</t>
  </si>
  <si>
    <t>mathalive</t>
  </si>
  <si>
    <t>https://pbs.twimg.com/media/DxhsWRvW0AIv3J1.jpg</t>
  </si>
  <si>
    <t>https://pbs.twimg.com/media/D0E-THOV4AA-Q52.png</t>
  </si>
  <si>
    <t>https://pbs.twimg.com/media/D1-CraNUgAARELi.jpg</t>
  </si>
  <si>
    <t>https://pbs.twimg.com/ext_tw_video_thumb/1108540450879619072/pu/img/geMdmGpz8AOcMohl.jpg</t>
  </si>
  <si>
    <t>http://pbs.twimg.com/profile_images/551704282102108160/tke4j9rF_normal.jpeg</t>
  </si>
  <si>
    <t>http://pbs.twimg.com/profile_images/857455982892507140/whbecoeT_normal.jpg</t>
  </si>
  <si>
    <t>http://pbs.twimg.com/profile_images/893152913106784256/zFI65ejV_normal.jpg</t>
  </si>
  <si>
    <t>http://pbs.twimg.com/profile_images/607899806862868480/jULxA4fR_normal.jpg</t>
  </si>
  <si>
    <t>http://pbs.twimg.com/profile_images/1076823079593148416/fEvk5Yi3_normal.jpg</t>
  </si>
  <si>
    <t>http://pbs.twimg.com/profile_images/1091675146950230016/8gXND4J0_normal.jpg</t>
  </si>
  <si>
    <t>http://pbs.twimg.com/profile_images/3342514715/3fde89df63ea4dacf9de71369019df22_normal.png</t>
  </si>
  <si>
    <t>http://pbs.twimg.com/profile_images/1104531763244589056/v5ZDu1C1_normal.jpg</t>
  </si>
  <si>
    <t>https://twitter.com/#!/djyung8686/status/1084350688476389382</t>
  </si>
  <si>
    <t>https://twitter.com/#!/rlouw451/status/1085772818762084352</t>
  </si>
  <si>
    <t>https://twitter.com/#!/lmorepa/status/1085832781517721600</t>
  </si>
  <si>
    <t>https://twitter.com/#!/bedfitview/status/1084142074990088192</t>
  </si>
  <si>
    <t>https://twitter.com/#!/matha_live/status/1084131998237626368</t>
  </si>
  <si>
    <t>https://twitter.com/#!/matha_live/status/1093921836289667072</t>
  </si>
  <si>
    <t>https://twitter.com/#!/dmathipa/status/1087739206816931840</t>
  </si>
  <si>
    <t>https://twitter.com/#!/matha_live/status/1087738445877989377</t>
  </si>
  <si>
    <t>https://twitter.com/#!/matha_live/status/1085770358916030465</t>
  </si>
  <si>
    <t>https://twitter.com/#!/matha_live/status/1088863111392751621</t>
  </si>
  <si>
    <t>https://twitter.com/#!/substack/status/1099224415160524800</t>
  </si>
  <si>
    <t>https://twitter.com/#!/substack/status/1099228394766577664</t>
  </si>
  <si>
    <t>https://twitter.com/#!/timedoctor/status/1099236177222152193</t>
  </si>
  <si>
    <t>https://twitter.com/#!/timedoctor/status/1099236754660311040</t>
  </si>
  <si>
    <t>https://twitter.com/#!/palshawaii/status/1107748755225231360</t>
  </si>
  <si>
    <t>https://twitter.com/#!/skyemikki/status/1108540472991973377</t>
  </si>
  <si>
    <t>1084350688476389382</t>
  </si>
  <si>
    <t>1085772818762084352</t>
  </si>
  <si>
    <t>1085832781517721600</t>
  </si>
  <si>
    <t>1084142074990088192</t>
  </si>
  <si>
    <t>1084131998237626368</t>
  </si>
  <si>
    <t>1093921836289667072</t>
  </si>
  <si>
    <t>1087739206816931840</t>
  </si>
  <si>
    <t>1087738445877989377</t>
  </si>
  <si>
    <t>1085770358916030465</t>
  </si>
  <si>
    <t>1088863111392751621</t>
  </si>
  <si>
    <t>1099224415160524800</t>
  </si>
  <si>
    <t>1099228394766577664</t>
  </si>
  <si>
    <t>1099236177222152193</t>
  </si>
  <si>
    <t>1099236754660311040</t>
  </si>
  <si>
    <t>1107748755225231360</t>
  </si>
  <si>
    <t>1108540472991973377</t>
  </si>
  <si>
    <t>1099223831263162368</t>
  </si>
  <si>
    <t>1099224610669645824</t>
  </si>
  <si>
    <t/>
  </si>
  <si>
    <t>384817561</t>
  </si>
  <si>
    <t>827621713496010752</t>
  </si>
  <si>
    <t>125027291</t>
  </si>
  <si>
    <t>it</t>
  </si>
  <si>
    <t>en</t>
  </si>
  <si>
    <t>ca</t>
  </si>
  <si>
    <t>Instagram</t>
  </si>
  <si>
    <t>Twitter for Android</t>
  </si>
  <si>
    <t>Twitter for iPhone</t>
  </si>
  <si>
    <t>Twitter Web Client</t>
  </si>
  <si>
    <t>Tweetbot for iΟS</t>
  </si>
  <si>
    <t>148.9959216,-35.480260417 
149.263643456,-35.480260417 
149.263643456,-35.147699163 
148.9959216,-35.147699163</t>
  </si>
  <si>
    <t>Australia</t>
  </si>
  <si>
    <t>AU</t>
  </si>
  <si>
    <t>Canberra, Australian Capital Territory</t>
  </si>
  <si>
    <t>01e4b0c84959d430</t>
  </si>
  <si>
    <t>Canberra</t>
  </si>
  <si>
    <t>city</t>
  </si>
  <si>
    <t>https://api.twitter.com/1.1/geo/id/01e4b0c84959d430.json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</si>
  <si>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</si>
  <si>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</si>
  <si>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</si>
  <si>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</si>
  <si>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</si>
  <si>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</si>
  <si>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</si>
  <si>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</si>
  <si>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</si>
  <si>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</si>
  <si>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</si>
  <si>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</si>
  <si>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</si>
  <si>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</si>
  <si>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</si>
  <si>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</si>
  <si>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</si>
  <si>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</si>
  <si>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</si>
  <si>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</si>
  <si>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</si>
  <si>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Yung</t>
  </si>
  <si>
    <t>Rudolph Louw</t>
  </si>
  <si>
    <t>MathaLive</t>
  </si>
  <si>
    <t>Lethabo Gantsho</t>
  </si>
  <si>
    <t>BedfordviewAthletics</t>
  </si>
  <si>
    <t>Dis-ChemHalfMarathon</t>
  </si>
  <si>
    <t>Jeppe Marathon</t>
  </si>
  <si>
    <t>Donald Mathipa</t>
  </si>
  <si>
    <t>Ryan M. Moore _xD83C__xDF39_</t>
  </si>
  <si>
    <t>Jack Slater</t>
  </si>
  <si>
    <t>PALS Hawaii</t>
  </si>
  <si>
    <t>skye</t>
  </si>
  <si>
    <t>Atoned by Jesus, adopted by His Father, embraced by their Spirit, Husband of Jenny, father of Zoe, Ezekiel and Caitlyn. Rector at St Paul's Anglican Kogarah</t>
  </si>
  <si>
    <t>- the world of athletics-</t>
  </si>
  <si>
    <t>I'm in love with life.</t>
  </si>
  <si>
    <t>Bedfordview Athletics is a running and triathlon club based in the heart of Bedfordview. We run because we love it. Join us!</t>
  </si>
  <si>
    <t>Gauteng's Premier Half Marathon, presented by Bedfordview Country Club - Athletics.</t>
  </si>
  <si>
    <t>The event stretches through the streets of Edenvale and Bedfordview and has approximately 9 000 runners taking part on 10 February 2019 #jeppemarathon</t>
  </si>
  <si>
    <t>Athletics Commentator. Founder of Tembisa Street Mile in 2012. Sunday 27 October 2019 ! https://t.co/RWdLnaBXJP  info@tembisamile.co.za</t>
  </si>
  <si>
    <t>off-grid. p2p. webgl. solidarity. UTC-10. he/him https://substack.net</t>
  </si>
  <si>
    <t>Progressive candidate, Silver Lake N'hood Council. Vote 4/6/2019 #NoOlympicsLA #NoICEInLA #BlackLivesMatter #RepealCostaHawkins #RepealEllisAct #MedicareForAll</t>
  </si>
  <si>
    <t>Please read my _xD83D__xDC79_ writing @nuclearmonsters | Volunteer @ioquake3 | 24/7 Dad | @randostartrek | he/him</t>
  </si>
  <si>
    <t>Program for After-School Literacy Support (PALS)</t>
  </si>
  <si>
    <t>Middle school math educator, entertained by political theater, trying to be and raise good humans.</t>
  </si>
  <si>
    <t>Kogarah, Sydney</t>
  </si>
  <si>
    <t>South Africa</t>
  </si>
  <si>
    <t>Tembisa, South Africa</t>
  </si>
  <si>
    <t>Gauteng</t>
  </si>
  <si>
    <t>Bedfordview</t>
  </si>
  <si>
    <t>Saheti School, Senderwood</t>
  </si>
  <si>
    <t>Bochum,South Africa</t>
  </si>
  <si>
    <t>puna</t>
  </si>
  <si>
    <t>Silver Lake, Los Angeles, CA</t>
  </si>
  <si>
    <t>Philadelphian Living in Hawaii</t>
  </si>
  <si>
    <t>Wai’anae, Hawaii</t>
  </si>
  <si>
    <t>http://t.co/nKJ7dAYxCi</t>
  </si>
  <si>
    <t>https://t.co/TcocJc1i5Z</t>
  </si>
  <si>
    <t>https://bits.coop</t>
  </si>
  <si>
    <t>https://t.co/qrf4gGTwhF</t>
  </si>
  <si>
    <t>https://t.co/rKRDwAmS83</t>
  </si>
  <si>
    <t>http://t.co/nzQsteEadh</t>
  </si>
  <si>
    <t>Pretoria</t>
  </si>
  <si>
    <t>https://pbs.twimg.com/profile_banners/815046390/1420371399</t>
  </si>
  <si>
    <t>https://pbs.twimg.com/profile_banners/570634097/1464410678</t>
  </si>
  <si>
    <t>https://pbs.twimg.com/profile_banners/905117158149152775/1545569626</t>
  </si>
  <si>
    <t>https://pbs.twimg.com/profile_banners/987513594/1414225842</t>
  </si>
  <si>
    <t>https://pbs.twimg.com/profile_banners/2740274719/1433771486</t>
  </si>
  <si>
    <t>https://pbs.twimg.com/profile_banners/398588007/1453120296</t>
  </si>
  <si>
    <t>https://pbs.twimg.com/profile_banners/4857048615/1539947023</t>
  </si>
  <si>
    <t>https://pbs.twimg.com/profile_banners/384817561/1549105228</t>
  </si>
  <si>
    <t>https://pbs.twimg.com/profile_banners/125027291/1515024002</t>
  </si>
  <si>
    <t>https://pbs.twimg.com/profile_banners/827621713496010752/1486241893</t>
  </si>
  <si>
    <t>https://pbs.twimg.com/profile_banners/27403903/1549668331</t>
  </si>
  <si>
    <t>https://pbs.twimg.com/profile_banners/1390750795/1433379273</t>
  </si>
  <si>
    <t>https://pbs.twimg.com/profile_banners/810060550281383936/1489288023</t>
  </si>
  <si>
    <t>http://abs.twimg.com/images/themes/theme1/bg.png</t>
  </si>
  <si>
    <t>http://abs.twimg.com/images/themes/theme9/bg.gif</t>
  </si>
  <si>
    <t>http://pbs.twimg.com/profile_images/689062590719352832/4-41KKFO_normal.jpg</t>
  </si>
  <si>
    <t>http://pbs.twimg.com/profile_images/1053240394723610624/nA8teUPV_normal.jpg</t>
  </si>
  <si>
    <t>http://pbs.twimg.com/profile_images/1103468049682771968/Cl3JEu0z_normal.png</t>
  </si>
  <si>
    <t>http://pbs.twimg.com/profile_images/3593359459/adb432622ea756f98f14a93dc74baac5_normal.gif</t>
  </si>
  <si>
    <t>http://pbs.twimg.com/profile_images/1033217251778777088/dI-EM8ZY_normal.jpg</t>
  </si>
  <si>
    <t>Open Twitter Page for This Person</t>
  </si>
  <si>
    <t>https://twitter.com/djyung8686</t>
  </si>
  <si>
    <t>https://twitter.com/rlouw451</t>
  </si>
  <si>
    <t>https://twitter.com/matha_live</t>
  </si>
  <si>
    <t>https://twitter.com/lmorepa</t>
  </si>
  <si>
    <t>https://twitter.com/bedfitview</t>
  </si>
  <si>
    <t>https://twitter.com/dischem21</t>
  </si>
  <si>
    <t>https://twitter.com/jeppemarathon</t>
  </si>
  <si>
    <t>https://twitter.com/dmathipa</t>
  </si>
  <si>
    <t>https://twitter.com/substack</t>
  </si>
  <si>
    <t>https://twitter.com/mooresilverlake</t>
  </si>
  <si>
    <t>https://twitter.com/timedoctor</t>
  </si>
  <si>
    <t>https://twitter.com/palshawaii</t>
  </si>
  <si>
    <t>https://twitter.com/skyemikki</t>
  </si>
  <si>
    <t>djyung8686
Mr Anderson...#mathalive #canberra
@ Canberra, Australian Capital
Territory https://t.co/V9wbZMHxAr</t>
  </si>
  <si>
    <t>rlouw451
RT @matha_live: MathàLive spoke
to Nolene Conrad about her training
camp in Kenya , Invitation to Osaka
Women's Marathon ,Murray &amp;amp;
Roberts…</t>
  </si>
  <si>
    <t>matha_live
@DMathipa of MathàLive #racecommentator
for @JeppeMarathon !</t>
  </si>
  <si>
    <t>lmorepa
RT @matha_live: MathàLive spoke
to Nolene Conrad about her training
camp in Kenya , Invitation to Osaka
Women's Marathon ,Murray &amp;amp;
Roberts…</t>
  </si>
  <si>
    <t>bedfitview
RT @matha_live: Good luck to all
the athletes running the @dischem21
tomorrow morning in Bedfordview
orgernized by @bedfitview MathàLive…</t>
  </si>
  <si>
    <t xml:space="preserve">dischem21
</t>
  </si>
  <si>
    <t xml:space="preserve">jeppemarathon
</t>
  </si>
  <si>
    <t>dmathipa
RT @matha_live: @DMathipa of MathàLive
! Follow us on Facebook -Matha
Live Media and on Instagram @ matha_live
#Mathà https://t.co/Kbdbb…</t>
  </si>
  <si>
    <t>substack
"MathAlive!" Also Appearing throughout
the Middle East https://t.co/b9PWFLdIQi</t>
  </si>
  <si>
    <t xml:space="preserve">mooresilverlake
</t>
  </si>
  <si>
    <t>timedoctor
Honestly! my! favorite! part! of!
MathAlive! is! that! they’re! bringing!
back! the! exclamation! mark! for!
your! brand! identity! it’s! been!
sorely! missing! since! Jeb! and!
Yahoo!</t>
  </si>
  <si>
    <t>palshawaii
Ka Waihona's 8th grade visited
Pearl Harbor Aviation Museum to
explore the exhibit "MathAlive,"
aviation displays, and flight simulators.
#kawaihona #placeshawaii #nanakuli
#pearlharboraviationmuseum https://t.co/ikEXMxhMYb</t>
  </si>
  <si>
    <t>skyemikki
#MathAlive! Pacific Aviation Museum
is lit fam_xD83D__xDD25_ Fellow Ts, take advantage
of free bus &amp;amp; ed rates! Pretty
sure my coworkers will think twice
about any more of my crazy half
baked ideas (esp on break!) Couldn't
have been closer to using EXACTLY
48 seats on _xD83D__xDE8D__xD83D__xDE01__xD83E__xDD2A__xD83D__xDE2C__xD83D__xDE09__xD83D__xDE0E__xD83D__xDE2F__xD83D__xDE0A__xD83E__xDD7A__xD83E__xDD26_‍♀️_xD83E__xDD23__xD83D__xDC4D_
https://t.co/bgVvTABhvq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</si>
  <si>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</si>
  <si>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</si>
  <si>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</si>
  <si>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</si>
  <si>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</si>
  <si>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</si>
  <si>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</si>
  <si>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</si>
  <si>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</si>
  <si>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</si>
  <si>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</si>
  <si>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</si>
  <si>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</si>
  <si>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</si>
  <si>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</si>
  <si>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</si>
  <si>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</si>
  <si>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</si>
  <si>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</si>
  <si>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</si>
  <si>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</si>
  <si>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</si>
  <si>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</si>
  <si>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</si>
  <si>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</si>
  <si>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</si>
  <si>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</si>
  <si>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</si>
  <si>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</si>
  <si>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</si>
  <si>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</si>
  <si>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</si>
  <si>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</si>
  <si>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</si>
  <si>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</si>
  <si>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</si>
  <si>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</si>
  <si>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</si>
  <si>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</si>
  <si>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</si>
  <si>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</si>
  <si>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</si>
  <si>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</si>
  <si>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</si>
  <si>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</si>
  <si>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</si>
  <si>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</si>
  <si>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</si>
  <si>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</si>
  <si>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</si>
  <si>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</si>
  <si>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</si>
  <si>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</si>
  <si>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</si>
  <si>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</si>
  <si>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</si>
  <si>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</si>
  <si>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</si>
  <si>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</si>
  <si>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</si>
  <si>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</si>
  <si>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</si>
  <si>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</si>
  <si>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</si>
  <si>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</si>
  <si>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</si>
  <si>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</si>
  <si>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</si>
  <si>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</si>
  <si>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</si>
  <si>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kawaihona</t>
  </si>
  <si>
    <t>placeshawaii</t>
  </si>
  <si>
    <t>nanakuli</t>
  </si>
  <si>
    <t>pearlharboraviationmuseum</t>
  </si>
  <si>
    <t>canberra</t>
  </si>
  <si>
    <t>Top Hashtags in Tweet in G1</t>
  </si>
  <si>
    <t>Top Hashtags in Tweet in G2</t>
  </si>
  <si>
    <t>Top Hashtags in Tweet in G3</t>
  </si>
  <si>
    <t>Top Hashtags in Tweet</t>
  </si>
  <si>
    <t>mathà racecommentator matha</t>
  </si>
  <si>
    <t>mathalive canberra kawaihona placeshawaii nanakuli pearlharboraviationmuseum</t>
  </si>
  <si>
    <t>Top Words in Tweet in Entire Graph</t>
  </si>
  <si>
    <t>Words in Sentiment List#1: Positive</t>
  </si>
  <si>
    <t>Words in Sentiment List#2: Negative</t>
  </si>
  <si>
    <t>Words in Sentiment List#3: Angry/Violent</t>
  </si>
  <si>
    <t>Non-categorized Words</t>
  </si>
  <si>
    <t>Total Words</t>
  </si>
  <si>
    <t>mathàlive</t>
  </si>
  <si>
    <t>marathon</t>
  </si>
  <si>
    <t>Top Words in Tweet in G1</t>
  </si>
  <si>
    <t>spoke</t>
  </si>
  <si>
    <t>nolene</t>
  </si>
  <si>
    <t>conrad</t>
  </si>
  <si>
    <t>training</t>
  </si>
  <si>
    <t>camp</t>
  </si>
  <si>
    <t>kenya</t>
  </si>
  <si>
    <t>Top Words in Tweet in G2</t>
  </si>
  <si>
    <t>appearing</t>
  </si>
  <si>
    <t>throughout</t>
  </si>
  <si>
    <t>middle</t>
  </si>
  <si>
    <t>east</t>
  </si>
  <si>
    <t>Top Words in Tweet in G3</t>
  </si>
  <si>
    <t>aviation</t>
  </si>
  <si>
    <t>museum</t>
  </si>
  <si>
    <t>Top Words in Tweet</t>
  </si>
  <si>
    <t>mathàlive matha_live marathon dmathipa spoke nolene conrad training camp kenya</t>
  </si>
  <si>
    <t>mathalive appearing throughout middle east</t>
  </si>
  <si>
    <t>mathalive aviation canberra museum</t>
  </si>
  <si>
    <t>Top Word Pairs in Tweet in Entire Graph</t>
  </si>
  <si>
    <t>dmathipa,mathàlive</t>
  </si>
  <si>
    <t>mathàlive,spoke</t>
  </si>
  <si>
    <t>spoke,nolene</t>
  </si>
  <si>
    <t>nolene,conrad</t>
  </si>
  <si>
    <t>conrad,training</t>
  </si>
  <si>
    <t>training,camp</t>
  </si>
  <si>
    <t>camp,kenya</t>
  </si>
  <si>
    <t>kenya,invitation</t>
  </si>
  <si>
    <t>invitation,osaka</t>
  </si>
  <si>
    <t>osaka,women's</t>
  </si>
  <si>
    <t>Top Word Pairs in Tweet in G1</t>
  </si>
  <si>
    <t>Top Word Pairs in Tweet in G2</t>
  </si>
  <si>
    <t>mathalive,appearing</t>
  </si>
  <si>
    <t>appearing,throughout</t>
  </si>
  <si>
    <t>throughout,middle</t>
  </si>
  <si>
    <t>middle,east</t>
  </si>
  <si>
    <t>Top Word Pairs in Tweet in G3</t>
  </si>
  <si>
    <t>aviation,museum</t>
  </si>
  <si>
    <t>Top Word Pairs in Tweet</t>
  </si>
  <si>
    <t>dmathipa,mathàlive  mathàlive,spoke  spoke,nolene  nolene,conrad  conrad,training  training,camp  camp,kenya  kenya,invitation  invitation,osaka  osaka,women's</t>
  </si>
  <si>
    <t>mathalive,appearing  appearing,throughout  throughout,middle  middle,east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</si>
  <si>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</si>
  <si>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</si>
  <si>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</si>
  <si>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</si>
  <si>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</si>
  <si>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</si>
  <si>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</si>
  <si>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</si>
  <si>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</si>
  <si>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</si>
  <si>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matha_live dischem21 bedfitview dmathipa jeppemarathon</t>
  </si>
  <si>
    <t>Top Tweeters in Entire Graph</t>
  </si>
  <si>
    <t>Top Tweeters in G1</t>
  </si>
  <si>
    <t>Top Tweeters in G2</t>
  </si>
  <si>
    <t>Top Tweeters in G3</t>
  </si>
  <si>
    <t>Top Tweeters</t>
  </si>
  <si>
    <t>rlouw451 dmathipa lmorepa jeppemarathon bedfitview dischem21 matha_live</t>
  </si>
  <si>
    <t>timedoctor substack mooresilverlake</t>
  </si>
  <si>
    <t>palshawaii skyemikki djyung8686</t>
  </si>
  <si>
    <t>Top URLs in Tweet by Count</t>
  </si>
  <si>
    <t>Top URLs in Tweet by Salience</t>
  </si>
  <si>
    <t>Top Domains in Tweet by Count</t>
  </si>
  <si>
    <t>Top Domains in Tweet by Salience</t>
  </si>
  <si>
    <t>Top Hashtags in Tweet by Count</t>
  </si>
  <si>
    <t>Top Hashtags in Tweet by Salience</t>
  </si>
  <si>
    <t>Top Words in Tweet by Count</t>
  </si>
  <si>
    <t>canberra mr anderson australian capital territory</t>
  </si>
  <si>
    <t>matha_live mathàlive spoke nolene conrad training camp kenya invitation osaka</t>
  </si>
  <si>
    <t>mathàlive dmathipa marathon matha mathà running racecommentator jeppemarathon follow facebook</t>
  </si>
  <si>
    <t>matha_live good luck athletes running dischem21 tomorrow morning bedfordview orgernized</t>
  </si>
  <si>
    <t>matha_live dmathipa mathàlive follow facebook matha live media instagram mathà</t>
  </si>
  <si>
    <t>mooresilverlake everyone worked needs tried war crimes appearing throughout middle</t>
  </si>
  <si>
    <t>honestly favorite part re bringing back exclamation mark brand identity</t>
  </si>
  <si>
    <t>aviation ka waihona's 8th grade visited pearl harbor museum explore</t>
  </si>
  <si>
    <t>pacific aviation museum lit fam fellow ts take advantage free</t>
  </si>
  <si>
    <t>Top Words in Tweet by Salience</t>
  </si>
  <si>
    <t>matha mathà running racecommentator jeppemarathon follow facebook live media instagram</t>
  </si>
  <si>
    <t>Top Word Pairs in Tweet by Count</t>
  </si>
  <si>
    <t>mr,anderson  anderson,mathalive  mathalive,canberra  canberra,canberra  canberra,australian  australian,capital  capital,territory</t>
  </si>
  <si>
    <t>matha_live,mathàlive  mathàlive,spoke  spoke,nolene  nolene,conrad  conrad,training  training,camp  camp,kenya  kenya,invitation  invitation,osaka  osaka,women's</t>
  </si>
  <si>
    <t>dmathipa,mathàlive  mathàlive,racecommentator  racecommentator,jeppemarathon  mathàlive,follow  follow,facebook  facebook,matha  matha,live  live,media  media,instagram  instagram,matha_live</t>
  </si>
  <si>
    <t>matha_live,good  good,luck  luck,athletes  athletes,running  running,dischem21  dischem21,tomorrow  tomorrow,morning  morning,bedfordview  bedfordview,orgernized  orgernized,bedfitview</t>
  </si>
  <si>
    <t>matha_live,dmathipa  dmathipa,mathàlive  mathàlive,follow  follow,facebook  facebook,matha  matha,live  live,media  media,instagram  instagram,matha_live  matha_live,mathà</t>
  </si>
  <si>
    <t>mooresilverlake,everyone  everyone,worked  worked,needs  needs,tried  tried,war  war,crimes  mathalive,appearing  appearing,throughout  throughout,middle  middle,east</t>
  </si>
  <si>
    <t>honestly,favorite  favorite,part  part,mathalive  mathalive,re  re,bringing  bringing,back  back,exclamation  exclamation,mark  mark,brand  brand,identity</t>
  </si>
  <si>
    <t>ka,waihona's  waihona's,8th  8th,grade  grade,visited  visited,pearl  pearl,harbor  harbor,aviation  aviation,museum  museum,explore  explore,exhibit</t>
  </si>
  <si>
    <t>mathalive,pacific  pacific,aviation  aviation,museum  museum,lit  lit,fam  fam,fellow  fellow,ts  ts,take  take,advantage  advantage,free</t>
  </si>
  <si>
    <t>Top Word Pairs in Tweet by Salience</t>
  </si>
  <si>
    <t>Word</t>
  </si>
  <si>
    <t>running</t>
  </si>
  <si>
    <t>invitation</t>
  </si>
  <si>
    <t>osaka</t>
  </si>
  <si>
    <t>women's</t>
  </si>
  <si>
    <t>murray</t>
  </si>
  <si>
    <t>roberts</t>
  </si>
  <si>
    <t>half</t>
  </si>
  <si>
    <t>follow</t>
  </si>
  <si>
    <t>facebook</t>
  </si>
  <si>
    <t>live</t>
  </si>
  <si>
    <t>media</t>
  </si>
  <si>
    <t>instagram</t>
  </si>
  <si>
    <t>good</t>
  </si>
  <si>
    <t>luck</t>
  </si>
  <si>
    <t>athletes</t>
  </si>
  <si>
    <t>tomorrow</t>
  </si>
  <si>
    <t>morning</t>
  </si>
  <si>
    <t>bedfordview</t>
  </si>
  <si>
    <t>orgernized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</si>
  <si>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</si>
  <si>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</si>
  <si>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</si>
  <si>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</si>
  <si>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</si>
  <si>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</si>
  <si>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</si>
  <si>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</si>
  <si>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</si>
  <si>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</si>
  <si>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</si>
  <si>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</si>
  <si>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</si>
  <si>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</si>
  <si>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</si>
  <si>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</si>
  <si>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</si>
  <si>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</si>
  <si>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</si>
  <si>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</si>
  <si>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</si>
  <si>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</si>
  <si>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</si>
  <si>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</si>
  <si>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</si>
  <si>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</si>
  <si>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</si>
  <si>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</si>
  <si>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</si>
  <si>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</si>
  <si>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G1: mathàlive matha_live marathon dmathipa spoke nolene conrad training camp kenya</t>
  </si>
  <si>
    <t>G2: mathalive appearing throughout middle east</t>
  </si>
  <si>
    <t>G3: mathalive aviation canberra museum</t>
  </si>
  <si>
    <t>Autofill Workbook Results</t>
  </si>
  <si>
    <t>Edge Weight▓1▓2▓0▓True▓Green▓Red▓▓Edge Weight▓1▓1▓0▓3▓10▓False▓Edge Weight▓1▓2▓0▓32▓6▓False▓▓0▓0▓0▓True▓Black▓Black▓▓Followers▓73▓2228▓0▓162▓1000▓False▓Followers▓73▓23002▓0▓100▓70▓False▓▓0▓0▓0▓0▓0▓False▓▓0▓0▓0▓0▓0▓False</t>
  </si>
  <si>
    <t>Subgraph</t>
  </si>
  <si>
    <t>GraphSource░GraphServerTwitterSearch▓GraphTerm░MathAlive▓ImportDescription░The graph represents a network of 13 Twitter users whose tweets in the requested range contained "MathAlive", or who were replied to or mentioned in those tweets.  The network was obtained from the NodeXL Graph Server on Friday, 22 March 2019 at 23:16 UTC.
The requested start date was Friday, 22 March 2019 at 23:15 UTC and the maximum number of tweets (going backward in time) was 5,000.
The tweets in the network were tweeted over the 67-day, 8-hour, 30-minute period from Saturday, 12 January 2019 at 16:56 UTC to Thursday, 21 March 2019 at 01:26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</si>
</sst>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751323"/>
        <c:axId val="39435316"/>
      </c:barChart>
      <c:catAx>
        <c:axId val="267513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35316"/>
        <c:crosses val="autoZero"/>
        <c:auto val="1"/>
        <c:lblOffset val="100"/>
        <c:noMultiLvlLbl val="0"/>
      </c:catAx>
      <c:valAx>
        <c:axId val="39435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1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373525"/>
        <c:axId val="40143998"/>
      </c:barChart>
      <c:catAx>
        <c:axId val="193735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143998"/>
        <c:crosses val="autoZero"/>
        <c:auto val="1"/>
        <c:lblOffset val="100"/>
        <c:noMultiLvlLbl val="0"/>
      </c:catAx>
      <c:valAx>
        <c:axId val="4014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3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751663"/>
        <c:axId val="30438376"/>
      </c:barChart>
      <c:catAx>
        <c:axId val="257516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38376"/>
        <c:crosses val="autoZero"/>
        <c:auto val="1"/>
        <c:lblOffset val="100"/>
        <c:noMultiLvlLbl val="0"/>
      </c:catAx>
      <c:valAx>
        <c:axId val="30438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09929"/>
        <c:axId val="49589362"/>
      </c:barChart>
      <c:catAx>
        <c:axId val="55099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589362"/>
        <c:crosses val="autoZero"/>
        <c:auto val="1"/>
        <c:lblOffset val="100"/>
        <c:noMultiLvlLbl val="0"/>
      </c:catAx>
      <c:valAx>
        <c:axId val="49589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651075"/>
        <c:axId val="57315356"/>
      </c:barChart>
      <c:catAx>
        <c:axId val="436510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15356"/>
        <c:crosses val="autoZero"/>
        <c:auto val="1"/>
        <c:lblOffset val="100"/>
        <c:noMultiLvlLbl val="0"/>
      </c:catAx>
      <c:valAx>
        <c:axId val="5731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076157"/>
        <c:axId val="12032230"/>
      </c:barChart>
      <c:catAx>
        <c:axId val="460761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032230"/>
        <c:crosses val="autoZero"/>
        <c:auto val="1"/>
        <c:lblOffset val="100"/>
        <c:noMultiLvlLbl val="0"/>
      </c:catAx>
      <c:valAx>
        <c:axId val="1203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6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181207"/>
        <c:axId val="35086544"/>
      </c:barChart>
      <c:catAx>
        <c:axId val="411812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86544"/>
        <c:crosses val="autoZero"/>
        <c:auto val="1"/>
        <c:lblOffset val="100"/>
        <c:noMultiLvlLbl val="0"/>
      </c:catAx>
      <c:valAx>
        <c:axId val="35086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81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343441"/>
        <c:axId val="23437786"/>
      </c:barChart>
      <c:catAx>
        <c:axId val="473434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437786"/>
        <c:crosses val="autoZero"/>
        <c:auto val="1"/>
        <c:lblOffset val="100"/>
        <c:noMultiLvlLbl val="0"/>
      </c:catAx>
      <c:valAx>
        <c:axId val="23437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3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613483"/>
        <c:axId val="19412484"/>
      </c:barChart>
      <c:catAx>
        <c:axId val="9613483"/>
        <c:scaling>
          <c:orientation val="minMax"/>
        </c:scaling>
        <c:axPos val="b"/>
        <c:delete val="1"/>
        <c:majorTickMark val="out"/>
        <c:minorTickMark val="none"/>
        <c:tickLblPos val="none"/>
        <c:crossAx val="19412484"/>
        <c:crosses val="autoZero"/>
        <c:auto val="1"/>
        <c:lblOffset val="100"/>
        <c:noMultiLvlLbl val="0"/>
      </c:catAx>
      <c:valAx>
        <c:axId val="19412484"/>
        <c:scaling>
          <c:orientation val="minMax"/>
        </c:scaling>
        <c:axPos val="l"/>
        <c:delete val="1"/>
        <c:majorTickMark val="out"/>
        <c:minorTickMark val="none"/>
        <c:tickLblPos val="none"/>
        <c:crossAx val="96134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jyung86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louw45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atha_li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morep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edfitview"/>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ischem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eppemarath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mathip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ubstac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ooresilverlak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imedoct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palshawai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kyemikk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2" totalsRowShown="0" headerRowDxfId="315" dataDxfId="314">
  <autoFilter ref="A2:BL22"/>
  <tableColumns count="64">
    <tableColumn id="1" name="Vertex 1" dataDxfId="313"/>
    <tableColumn id="2" name="Vertex 2" dataDxfId="312"/>
    <tableColumn id="3" name="Color" dataDxfId="311"/>
    <tableColumn id="4" name="Width" dataDxfId="310"/>
    <tableColumn id="11" name="Style" dataDxfId="309"/>
    <tableColumn id="5" name="Opacity" dataDxfId="308"/>
    <tableColumn id="6" name="Visibility" dataDxfId="307"/>
    <tableColumn id="10" name="Label" dataDxfId="306"/>
    <tableColumn id="12" name="Label Text Color" dataDxfId="305"/>
    <tableColumn id="13" name="Label Font Size" dataDxfId="304"/>
    <tableColumn id="14" name="Reciprocated?" dataDxfId="29"/>
    <tableColumn id="7" name="ID" dataDxfId="303"/>
    <tableColumn id="9" name="Dynamic Filter" dataDxfId="302"/>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tableColumn id="23" name="Tweet Date (UTC)" dataDxfId="292"/>
    <tableColumn id="24" name="Twitter Page for Tweet" dataDxfId="291"/>
    <tableColumn id="25" name="Latitude" dataDxfId="290"/>
    <tableColumn id="26" name="Longitude" dataDxfId="289"/>
    <tableColumn id="27" name="Imported ID" dataDxfId="288"/>
    <tableColumn id="28" name="In-Reply-To Tweet ID" dataDxfId="287"/>
    <tableColumn id="29" name="Favorited" dataDxfId="286"/>
    <tableColumn id="30" name="Favorite Count" dataDxfId="285"/>
    <tableColumn id="31" name="In-Reply-To User ID" dataDxfId="284"/>
    <tableColumn id="32" name="Is Quote Status" dataDxfId="283"/>
    <tableColumn id="33" name="Language" dataDxfId="282"/>
    <tableColumn id="34" name="Possibly Sensitive" dataDxfId="281"/>
    <tableColumn id="35" name="Quoted Status ID" dataDxfId="280"/>
    <tableColumn id="36" name="Retweeted" dataDxfId="279"/>
    <tableColumn id="37" name="Retweet Count" dataDxfId="278"/>
    <tableColumn id="38" name="Retweet ID" dataDxfId="277"/>
    <tableColumn id="39" name="Source" dataDxfId="276"/>
    <tableColumn id="40" name="Truncated" dataDxfId="275"/>
    <tableColumn id="41" name="Unified Twitter ID" dataDxfId="274"/>
    <tableColumn id="42" name="Imported Tweet Type" dataDxfId="273"/>
    <tableColumn id="43" name="Added By Extended Analysis" dataDxfId="272"/>
    <tableColumn id="44" name="Corrected By Extended Analysis" dataDxfId="271"/>
    <tableColumn id="45" name="Place Bounding Box" dataDxfId="270"/>
    <tableColumn id="46" name="Place Country" dataDxfId="269"/>
    <tableColumn id="47" name="Place Country Code" dataDxfId="268"/>
    <tableColumn id="48" name="Place Full Name" dataDxfId="267"/>
    <tableColumn id="49" name="Place ID" dataDxfId="266"/>
    <tableColumn id="50" name="Place Name" dataDxfId="265"/>
    <tableColumn id="51" name="Place Type" dataDxfId="264"/>
    <tableColumn id="52" name="Place URL" dataDxfId="263"/>
    <tableColumn id="53" name="Edge Weight"/>
    <tableColumn id="54" name="Vertex 1 Group" dataDxfId="18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85" dataDxfId="184">
  <autoFilter ref="A2:C5"/>
  <tableColumns count="3">
    <tableColumn id="1" name="Group 1" dataDxfId="183"/>
    <tableColumn id="2" name="Group 2" dataDxfId="182"/>
    <tableColumn id="3" name="Edges" dataDxfId="18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4" totalsRowShown="0" headerRowDxfId="178" dataDxfId="177">
  <autoFilter ref="A1:H4"/>
  <tableColumns count="8">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H10" totalsRowShown="0" headerRowDxfId="168" dataDxfId="167">
  <autoFilter ref="A7:H10"/>
  <tableColumns count="8">
    <tableColumn id="1" name="Top Domains in Tweet in Entire Graph" dataDxfId="166"/>
    <tableColumn id="2" name="Entire Graph Count" dataDxfId="165"/>
    <tableColumn id="3" name="Top Domains in Tweet in G1" dataDxfId="164"/>
    <tableColumn id="4" name="G1 Count" dataDxfId="163"/>
    <tableColumn id="5" name="Top Domains in Tweet in G2" dataDxfId="162"/>
    <tableColumn id="6" name="G2 Count" dataDxfId="161"/>
    <tableColumn id="7" name="Top Domains in Tweet in G3" dataDxfId="160"/>
    <tableColumn id="8" name="G3 Count" dataDxfId="15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H22" totalsRowShown="0" headerRowDxfId="158" dataDxfId="157">
  <autoFilter ref="A13:H22"/>
  <tableColumns count="8">
    <tableColumn id="1" name="Top Hashtags in Tweet in Entire Graph" dataDxfId="156"/>
    <tableColumn id="2" name="Entire Graph Count" dataDxfId="155"/>
    <tableColumn id="3" name="Top Hashtags in Tweet in G1" dataDxfId="154"/>
    <tableColumn id="4" name="G1 Count" dataDxfId="153"/>
    <tableColumn id="5" name="Top Hashtags in Tweet in G2" dataDxfId="152"/>
    <tableColumn id="6" name="G2 Count" dataDxfId="151"/>
    <tableColumn id="7" name="Top Hashtags in Tweet in G3" dataDxfId="150"/>
    <tableColumn id="8" name="G3 Count" dataDxfId="1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5:H35" totalsRowShown="0" headerRowDxfId="147" dataDxfId="146">
  <autoFilter ref="A25:H35"/>
  <tableColumns count="8">
    <tableColumn id="1" name="Top Words in Tweet in Entire Graph" dataDxfId="145"/>
    <tableColumn id="2" name="Entire Graph Count" dataDxfId="144"/>
    <tableColumn id="3" name="Top Words in Tweet in G1" dataDxfId="143"/>
    <tableColumn id="4" name="G1 Count" dataDxfId="142"/>
    <tableColumn id="5" name="Top Words in Tweet in G2" dataDxfId="141"/>
    <tableColumn id="6" name="G2 Count" dataDxfId="140"/>
    <tableColumn id="7" name="Top Words in Tweet in G3" dataDxfId="139"/>
    <tableColumn id="8" name="G3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8:H48" totalsRowShown="0" headerRowDxfId="136" dataDxfId="135">
  <autoFilter ref="A38:H48"/>
  <tableColumns count="8">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1:H53" totalsRowShown="0" headerRowDxfId="125" dataDxfId="124">
  <autoFilter ref="A51:H53"/>
  <tableColumns count="8">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6:H62" totalsRowShown="0" headerRowDxfId="122" dataDxfId="121">
  <autoFilter ref="A56:H62"/>
  <tableColumns count="8">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8"/>
    <tableColumn id="7" name="Top Mentioned in G3" dataDxfId="107"/>
    <tableColumn id="8" name="G3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5:H75" totalsRowShown="0" headerRowDxfId="103" dataDxfId="102">
  <autoFilter ref="A65:H75"/>
  <tableColumns count="8">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262" dataDxfId="261">
  <autoFilter ref="A2:BT15"/>
  <tableColumns count="72">
    <tableColumn id="1" name="Vertex" dataDxfId="260"/>
    <tableColumn id="72" name="Subgraph"/>
    <tableColumn id="2" name="Color" dataDxfId="259"/>
    <tableColumn id="5" name="Shape" dataDxfId="258"/>
    <tableColumn id="6" name="Size" dataDxfId="257"/>
    <tableColumn id="4" name="Opacity" dataDxfId="256"/>
    <tableColumn id="7" name="Image File" dataDxfId="255"/>
    <tableColumn id="3" name="Visibility" dataDxfId="254"/>
    <tableColumn id="10" name="Label" dataDxfId="253"/>
    <tableColumn id="16" name="Label Fill Color" dataDxfId="252"/>
    <tableColumn id="9" name="Label Position" dataDxfId="251"/>
    <tableColumn id="8" name="Tooltip" dataDxfId="250"/>
    <tableColumn id="18" name="Layout Order" dataDxfId="249"/>
    <tableColumn id="13" name="X" dataDxfId="248"/>
    <tableColumn id="14" name="Y" dataDxfId="247"/>
    <tableColumn id="12" name="Locked?" dataDxfId="246"/>
    <tableColumn id="19" name="Polar R" dataDxfId="245"/>
    <tableColumn id="20" name="Polar Angle" dataDxfId="24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43"/>
    <tableColumn id="28" name="Dynamic Filter" dataDxfId="242"/>
    <tableColumn id="17" name="Add Your Own Columns Here" dataDxfId="241"/>
    <tableColumn id="30" name="Name" dataDxfId="240"/>
    <tableColumn id="31" name="Followed" dataDxfId="239"/>
    <tableColumn id="32" name="Followers" dataDxfId="238"/>
    <tableColumn id="33" name="Tweets" dataDxfId="237"/>
    <tableColumn id="34" name="Favorites" dataDxfId="236"/>
    <tableColumn id="35" name="Time Zone UTC Offset (Seconds)" dataDxfId="235"/>
    <tableColumn id="36" name="Description" dataDxfId="234"/>
    <tableColumn id="37" name="Location" dataDxfId="233"/>
    <tableColumn id="38" name="Web" dataDxfId="232"/>
    <tableColumn id="39" name="Time Zone" dataDxfId="231"/>
    <tableColumn id="40" name="Joined Twitter Date (UTC)" dataDxfId="230"/>
    <tableColumn id="41" name="Profile Banner Url" dataDxfId="229"/>
    <tableColumn id="42" name="Default Profile" dataDxfId="228"/>
    <tableColumn id="43" name="Default Profile Image" dataDxfId="227"/>
    <tableColumn id="44" name="Geo Enabled" dataDxfId="226"/>
    <tableColumn id="45" name="Language" dataDxfId="225"/>
    <tableColumn id="46" name="Listed Count" dataDxfId="224"/>
    <tableColumn id="47" name="Profile Background Image Url" dataDxfId="223"/>
    <tableColumn id="48" name="Verified" dataDxfId="222"/>
    <tableColumn id="49" name="Custom Menu Item Text" dataDxfId="221"/>
    <tableColumn id="50" name="Custom Menu Item Action" dataDxfId="220"/>
    <tableColumn id="51" name="Tweeted Search Term?" dataDxfId="18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88" totalsRowShown="0" headerRowDxfId="82" dataDxfId="81">
  <autoFilter ref="A1:G8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5" totalsRowShown="0" headerRowDxfId="73" dataDxfId="72">
  <autoFilter ref="A1:L7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19">
  <autoFilter ref="A2:AO5"/>
  <tableColumns count="41">
    <tableColumn id="1" name="Group" dataDxfId="194"/>
    <tableColumn id="2" name="Vertex Color" dataDxfId="193"/>
    <tableColumn id="3" name="Vertex Shape" dataDxfId="191"/>
    <tableColumn id="22" name="Visibility" dataDxfId="192"/>
    <tableColumn id="4" name="Collapsed?"/>
    <tableColumn id="18" name="Label" dataDxfId="218"/>
    <tableColumn id="20" name="Collapsed X"/>
    <tableColumn id="21" name="Collapsed Y"/>
    <tableColumn id="6" name="ID" dataDxfId="21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48"/>
    <tableColumn id="27" name="Top Hashtags in Tweet" dataDxfId="137"/>
    <tableColumn id="28" name="Top Words in Tweet" dataDxfId="126"/>
    <tableColumn id="29" name="Top Word Pairs in Tweet" dataDxfId="105"/>
    <tableColumn id="30" name="Top Replied-To in Tweet" dataDxfId="10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16" dataDxfId="215">
  <autoFilter ref="A1:C14"/>
  <tableColumns count="3">
    <tableColumn id="1" name="Group" dataDxfId="190"/>
    <tableColumn id="2" name="Vertex" dataDxfId="189"/>
    <tableColumn id="3" name="Vertex ID" dataDxfId="1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0"/>
    <tableColumn id="2" name="Value" dataDxfId="1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4"/>
    <tableColumn id="2" name="Degree Frequency" dataDxfId="213">
      <calculatedColumnFormula>COUNTIF(Vertices[Degree], "&gt;= " &amp; D2) - COUNTIF(Vertices[Degree], "&gt;=" &amp; D3)</calculatedColumnFormula>
    </tableColumn>
    <tableColumn id="3" name="In-Degree Bin" dataDxfId="212"/>
    <tableColumn id="4" name="In-Degree Frequency" dataDxfId="211">
      <calculatedColumnFormula>COUNTIF(Vertices[In-Degree], "&gt;= " &amp; F2) - COUNTIF(Vertices[In-Degree], "&gt;=" &amp; F3)</calculatedColumnFormula>
    </tableColumn>
    <tableColumn id="5" name="Out-Degree Bin" dataDxfId="210"/>
    <tableColumn id="6" name="Out-Degree Frequency" dataDxfId="209">
      <calculatedColumnFormula>COUNTIF(Vertices[Out-Degree], "&gt;= " &amp; H2) - COUNTIF(Vertices[Out-Degree], "&gt;=" &amp; H3)</calculatedColumnFormula>
    </tableColumn>
    <tableColumn id="7" name="Betweenness Centrality Bin" dataDxfId="208"/>
    <tableColumn id="8" name="Betweenness Centrality Frequency" dataDxfId="207">
      <calculatedColumnFormula>COUNTIF(Vertices[Betweenness Centrality], "&gt;= " &amp; J2) - COUNTIF(Vertices[Betweenness Centrality], "&gt;=" &amp; J3)</calculatedColumnFormula>
    </tableColumn>
    <tableColumn id="9" name="Closeness Centrality Bin" dataDxfId="206"/>
    <tableColumn id="10" name="Closeness Centrality Frequency" dataDxfId="205">
      <calculatedColumnFormula>COUNTIF(Vertices[Closeness Centrality], "&gt;= " &amp; L2) - COUNTIF(Vertices[Closeness Centrality], "&gt;=" &amp; L3)</calculatedColumnFormula>
    </tableColumn>
    <tableColumn id="11" name="Eigenvector Centrality Bin" dataDxfId="204"/>
    <tableColumn id="12" name="Eigenvector Centrality Frequency" dataDxfId="203">
      <calculatedColumnFormula>COUNTIF(Vertices[Eigenvector Centrality], "&gt;= " &amp; N2) - COUNTIF(Vertices[Eigenvector Centrality], "&gt;=" &amp; N3)</calculatedColumnFormula>
    </tableColumn>
    <tableColumn id="18" name="PageRank Bin" dataDxfId="202"/>
    <tableColumn id="17" name="PageRank Frequency" dataDxfId="201">
      <calculatedColumnFormula>COUNTIF(Vertices[Eigenvector Centrality], "&gt;= " &amp; P2) - COUNTIF(Vertices[Eigenvector Centrality], "&gt;=" &amp; P3)</calculatedColumnFormula>
    </tableColumn>
    <tableColumn id="13" name="Clustering Coefficient Bin" dataDxfId="200"/>
    <tableColumn id="14" name="Clustering Coefficient Frequency" dataDxfId="199">
      <calculatedColumnFormula>COUNTIF(Vertices[Clustering Coefficient], "&gt;= " &amp; R2) - COUNTIF(Vertices[Clustering Coefficient], "&gt;=" &amp; R3)</calculatedColumnFormula>
    </tableColumn>
    <tableColumn id="15" name="Dynamic Filter Bin" dataDxfId="198"/>
    <tableColumn id="16" name="Dynamic Filter Frequency" dataDxfId="1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skPUcwF1Kt6Zg81udPdCrXhsJq2ZXlZP5mxdY0/?utm_source=ig_twitter_share&amp;igshid=dt5e90gqgn6c" TargetMode="External" /><Relationship Id="rId2" Type="http://schemas.openxmlformats.org/officeDocument/2006/relationships/hyperlink" Target="https://m.facebook.com/story.php?story_fbid=617395745360779&amp;id=544185716015116" TargetMode="External" /><Relationship Id="rId3" Type="http://schemas.openxmlformats.org/officeDocument/2006/relationships/hyperlink" Target="http://mathalive.com/" TargetMode="External" /><Relationship Id="rId4" Type="http://schemas.openxmlformats.org/officeDocument/2006/relationships/hyperlink" Target="https://pbs.twimg.com/media/DxhsWRvW0AIv3J1.jpg" TargetMode="External" /><Relationship Id="rId5" Type="http://schemas.openxmlformats.org/officeDocument/2006/relationships/hyperlink" Target="https://pbs.twimg.com/media/D0E-THOV4AA-Q52.png" TargetMode="External" /><Relationship Id="rId6" Type="http://schemas.openxmlformats.org/officeDocument/2006/relationships/hyperlink" Target="https://pbs.twimg.com/media/D0E-THOV4AA-Q52.png" TargetMode="External" /><Relationship Id="rId7" Type="http://schemas.openxmlformats.org/officeDocument/2006/relationships/hyperlink" Target="https://pbs.twimg.com/media/D1-CraNUgAARELi.jpg" TargetMode="External" /><Relationship Id="rId8" Type="http://schemas.openxmlformats.org/officeDocument/2006/relationships/hyperlink" Target="https://pbs.twimg.com/ext_tw_video_thumb/1108540450879619072/pu/img/geMdmGpz8AOcMohl.jpg" TargetMode="External" /><Relationship Id="rId9" Type="http://schemas.openxmlformats.org/officeDocument/2006/relationships/hyperlink" Target="http://pbs.twimg.com/profile_images/551704282102108160/tke4j9rF_normal.jpeg" TargetMode="External" /><Relationship Id="rId10" Type="http://schemas.openxmlformats.org/officeDocument/2006/relationships/hyperlink" Target="http://pbs.twimg.com/profile_images/857455982892507140/whbecoeT_normal.jpg" TargetMode="External" /><Relationship Id="rId11" Type="http://schemas.openxmlformats.org/officeDocument/2006/relationships/hyperlink" Target="http://pbs.twimg.com/profile_images/893152913106784256/zFI65ejV_normal.jpg" TargetMode="External" /><Relationship Id="rId12" Type="http://schemas.openxmlformats.org/officeDocument/2006/relationships/hyperlink" Target="http://pbs.twimg.com/profile_images/607899806862868480/jULxA4fR_normal.jpg" TargetMode="External" /><Relationship Id="rId13" Type="http://schemas.openxmlformats.org/officeDocument/2006/relationships/hyperlink" Target="http://pbs.twimg.com/profile_images/607899806862868480/jULxA4fR_normal.jpg" TargetMode="External" /><Relationship Id="rId14" Type="http://schemas.openxmlformats.org/officeDocument/2006/relationships/hyperlink" Target="http://pbs.twimg.com/profile_images/1076823079593148416/fEvk5Yi3_normal.jpg" TargetMode="External" /><Relationship Id="rId15" Type="http://schemas.openxmlformats.org/officeDocument/2006/relationships/hyperlink" Target="http://pbs.twimg.com/profile_images/1076823079593148416/fEvk5Yi3_normal.jpg" TargetMode="External" /><Relationship Id="rId16" Type="http://schemas.openxmlformats.org/officeDocument/2006/relationships/hyperlink" Target="http://pbs.twimg.com/profile_images/1076823079593148416/fEvk5Yi3_normal.jpg" TargetMode="External" /><Relationship Id="rId17" Type="http://schemas.openxmlformats.org/officeDocument/2006/relationships/hyperlink" Target="http://pbs.twimg.com/profile_images/1091675146950230016/8gXND4J0_normal.jpg" TargetMode="External" /><Relationship Id="rId18" Type="http://schemas.openxmlformats.org/officeDocument/2006/relationships/hyperlink" Target="http://pbs.twimg.com/profile_images/1076823079593148416/fEvk5Yi3_normal.jpg" TargetMode="External" /><Relationship Id="rId19" Type="http://schemas.openxmlformats.org/officeDocument/2006/relationships/hyperlink" Target="https://pbs.twimg.com/media/DxhsWRvW0AIv3J1.jpg" TargetMode="External" /><Relationship Id="rId20" Type="http://schemas.openxmlformats.org/officeDocument/2006/relationships/hyperlink" Target="http://pbs.twimg.com/profile_images/1076823079593148416/fEvk5Yi3_normal.jpg" TargetMode="External" /><Relationship Id="rId21" Type="http://schemas.openxmlformats.org/officeDocument/2006/relationships/hyperlink" Target="http://pbs.twimg.com/profile_images/1076823079593148416/fEvk5Yi3_normal.jpg" TargetMode="External" /><Relationship Id="rId22" Type="http://schemas.openxmlformats.org/officeDocument/2006/relationships/hyperlink" Target="http://pbs.twimg.com/profile_images/1076823079593148416/fEvk5Yi3_normal.jpg" TargetMode="External" /><Relationship Id="rId23" Type="http://schemas.openxmlformats.org/officeDocument/2006/relationships/hyperlink" Target="http://pbs.twimg.com/profile_images/3342514715/3fde89df63ea4dacf9de71369019df22_normal.png" TargetMode="External" /><Relationship Id="rId24" Type="http://schemas.openxmlformats.org/officeDocument/2006/relationships/hyperlink" Target="https://pbs.twimg.com/media/D0E-THOV4AA-Q52.png" TargetMode="External" /><Relationship Id="rId25" Type="http://schemas.openxmlformats.org/officeDocument/2006/relationships/hyperlink" Target="https://pbs.twimg.com/media/D0E-THOV4AA-Q52.png" TargetMode="External" /><Relationship Id="rId26" Type="http://schemas.openxmlformats.org/officeDocument/2006/relationships/hyperlink" Target="http://pbs.twimg.com/profile_images/1104531763244589056/v5ZDu1C1_normal.jpg" TargetMode="External" /><Relationship Id="rId27" Type="http://schemas.openxmlformats.org/officeDocument/2006/relationships/hyperlink" Target="https://pbs.twimg.com/media/D1-CraNUgAARELi.jpg" TargetMode="External" /><Relationship Id="rId28" Type="http://schemas.openxmlformats.org/officeDocument/2006/relationships/hyperlink" Target="https://pbs.twimg.com/ext_tw_video_thumb/1108540450879619072/pu/img/geMdmGpz8AOcMohl.jpg" TargetMode="External" /><Relationship Id="rId29" Type="http://schemas.openxmlformats.org/officeDocument/2006/relationships/hyperlink" Target="https://twitter.com/#!/djyung8686/status/1084350688476389382" TargetMode="External" /><Relationship Id="rId30" Type="http://schemas.openxmlformats.org/officeDocument/2006/relationships/hyperlink" Target="https://twitter.com/#!/rlouw451/status/1085772818762084352" TargetMode="External" /><Relationship Id="rId31" Type="http://schemas.openxmlformats.org/officeDocument/2006/relationships/hyperlink" Target="https://twitter.com/#!/lmorepa/status/1085832781517721600" TargetMode="External" /><Relationship Id="rId32" Type="http://schemas.openxmlformats.org/officeDocument/2006/relationships/hyperlink" Target="https://twitter.com/#!/bedfitview/status/1084142074990088192" TargetMode="External" /><Relationship Id="rId33" Type="http://schemas.openxmlformats.org/officeDocument/2006/relationships/hyperlink" Target="https://twitter.com/#!/bedfitview/status/1084142074990088192" TargetMode="External" /><Relationship Id="rId34" Type="http://schemas.openxmlformats.org/officeDocument/2006/relationships/hyperlink" Target="https://twitter.com/#!/matha_live/status/1084131998237626368" TargetMode="External" /><Relationship Id="rId35" Type="http://schemas.openxmlformats.org/officeDocument/2006/relationships/hyperlink" Target="https://twitter.com/#!/matha_live/status/1084131998237626368" TargetMode="External" /><Relationship Id="rId36" Type="http://schemas.openxmlformats.org/officeDocument/2006/relationships/hyperlink" Target="https://twitter.com/#!/matha_live/status/1093921836289667072" TargetMode="External" /><Relationship Id="rId37" Type="http://schemas.openxmlformats.org/officeDocument/2006/relationships/hyperlink" Target="https://twitter.com/#!/dmathipa/status/1087739206816931840" TargetMode="External" /><Relationship Id="rId38" Type="http://schemas.openxmlformats.org/officeDocument/2006/relationships/hyperlink" Target="https://twitter.com/#!/matha_live/status/1084131998237626368" TargetMode="External" /><Relationship Id="rId39" Type="http://schemas.openxmlformats.org/officeDocument/2006/relationships/hyperlink" Target="https://twitter.com/#!/matha_live/status/1087738445877989377" TargetMode="External" /><Relationship Id="rId40" Type="http://schemas.openxmlformats.org/officeDocument/2006/relationships/hyperlink" Target="https://twitter.com/#!/matha_live/status/1093921836289667072" TargetMode="External" /><Relationship Id="rId41" Type="http://schemas.openxmlformats.org/officeDocument/2006/relationships/hyperlink" Target="https://twitter.com/#!/matha_live/status/1085770358916030465" TargetMode="External" /><Relationship Id="rId42" Type="http://schemas.openxmlformats.org/officeDocument/2006/relationships/hyperlink" Target="https://twitter.com/#!/matha_live/status/1088863111392751621" TargetMode="External" /><Relationship Id="rId43" Type="http://schemas.openxmlformats.org/officeDocument/2006/relationships/hyperlink" Target="https://twitter.com/#!/substack/status/1099224415160524800" TargetMode="External" /><Relationship Id="rId44" Type="http://schemas.openxmlformats.org/officeDocument/2006/relationships/hyperlink" Target="https://twitter.com/#!/substack/status/1099228394766577664" TargetMode="External" /><Relationship Id="rId45" Type="http://schemas.openxmlformats.org/officeDocument/2006/relationships/hyperlink" Target="https://twitter.com/#!/timedoctor/status/1099236177222152193" TargetMode="External" /><Relationship Id="rId46" Type="http://schemas.openxmlformats.org/officeDocument/2006/relationships/hyperlink" Target="https://twitter.com/#!/timedoctor/status/1099236754660311040" TargetMode="External" /><Relationship Id="rId47" Type="http://schemas.openxmlformats.org/officeDocument/2006/relationships/hyperlink" Target="https://twitter.com/#!/palshawaii/status/1107748755225231360" TargetMode="External" /><Relationship Id="rId48" Type="http://schemas.openxmlformats.org/officeDocument/2006/relationships/hyperlink" Target="https://twitter.com/#!/skyemikki/status/1108540472991973377" TargetMode="External" /><Relationship Id="rId49" Type="http://schemas.openxmlformats.org/officeDocument/2006/relationships/hyperlink" Target="https://api.twitter.com/1.1/geo/id/01e4b0c84959d430.json" TargetMode="External" /><Relationship Id="rId50" Type="http://schemas.openxmlformats.org/officeDocument/2006/relationships/comments" Target="../comments1.xml" /><Relationship Id="rId51" Type="http://schemas.openxmlformats.org/officeDocument/2006/relationships/vmlDrawing" Target="../drawings/vmlDrawing1.vml" /><Relationship Id="rId52" Type="http://schemas.openxmlformats.org/officeDocument/2006/relationships/table" Target="../tables/table1.xml" /><Relationship Id="rId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KJ7dAYxCi" TargetMode="External" /><Relationship Id="rId2" Type="http://schemas.openxmlformats.org/officeDocument/2006/relationships/hyperlink" Target="https://t.co/TcocJc1i5Z" TargetMode="External" /><Relationship Id="rId3" Type="http://schemas.openxmlformats.org/officeDocument/2006/relationships/hyperlink" Target="https://bits.coop/" TargetMode="External" /><Relationship Id="rId4" Type="http://schemas.openxmlformats.org/officeDocument/2006/relationships/hyperlink" Target="https://t.co/qrf4gGTwhF" TargetMode="External" /><Relationship Id="rId5" Type="http://schemas.openxmlformats.org/officeDocument/2006/relationships/hyperlink" Target="https://t.co/rKRDwAmS83" TargetMode="External" /><Relationship Id="rId6" Type="http://schemas.openxmlformats.org/officeDocument/2006/relationships/hyperlink" Target="http://t.co/nzQsteEadh" TargetMode="External" /><Relationship Id="rId7" Type="http://schemas.openxmlformats.org/officeDocument/2006/relationships/hyperlink" Target="https://pbs.twimg.com/profile_banners/815046390/1420371399" TargetMode="External" /><Relationship Id="rId8" Type="http://schemas.openxmlformats.org/officeDocument/2006/relationships/hyperlink" Target="https://pbs.twimg.com/profile_banners/570634097/1464410678" TargetMode="External" /><Relationship Id="rId9" Type="http://schemas.openxmlformats.org/officeDocument/2006/relationships/hyperlink" Target="https://pbs.twimg.com/profile_banners/905117158149152775/1545569626" TargetMode="External" /><Relationship Id="rId10" Type="http://schemas.openxmlformats.org/officeDocument/2006/relationships/hyperlink" Target="https://pbs.twimg.com/profile_banners/987513594/1414225842" TargetMode="External" /><Relationship Id="rId11" Type="http://schemas.openxmlformats.org/officeDocument/2006/relationships/hyperlink" Target="https://pbs.twimg.com/profile_banners/2740274719/1433771486" TargetMode="External" /><Relationship Id="rId12" Type="http://schemas.openxmlformats.org/officeDocument/2006/relationships/hyperlink" Target="https://pbs.twimg.com/profile_banners/398588007/1453120296" TargetMode="External" /><Relationship Id="rId13" Type="http://schemas.openxmlformats.org/officeDocument/2006/relationships/hyperlink" Target="https://pbs.twimg.com/profile_banners/4857048615/1539947023" TargetMode="External" /><Relationship Id="rId14" Type="http://schemas.openxmlformats.org/officeDocument/2006/relationships/hyperlink" Target="https://pbs.twimg.com/profile_banners/384817561/1549105228" TargetMode="External" /><Relationship Id="rId15" Type="http://schemas.openxmlformats.org/officeDocument/2006/relationships/hyperlink" Target="https://pbs.twimg.com/profile_banners/125027291/1515024002" TargetMode="External" /><Relationship Id="rId16" Type="http://schemas.openxmlformats.org/officeDocument/2006/relationships/hyperlink" Target="https://pbs.twimg.com/profile_banners/827621713496010752/1486241893" TargetMode="External" /><Relationship Id="rId17" Type="http://schemas.openxmlformats.org/officeDocument/2006/relationships/hyperlink" Target="https://pbs.twimg.com/profile_banners/27403903/1549668331" TargetMode="External" /><Relationship Id="rId18" Type="http://schemas.openxmlformats.org/officeDocument/2006/relationships/hyperlink" Target="https://pbs.twimg.com/profile_banners/1390750795/1433379273" TargetMode="External" /><Relationship Id="rId19" Type="http://schemas.openxmlformats.org/officeDocument/2006/relationships/hyperlink" Target="https://pbs.twimg.com/profile_banners/810060550281383936/1489288023"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9/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pbs.twimg.com/profile_images/551704282102108160/tke4j9rF_normal.jpeg" TargetMode="External" /><Relationship Id="rId32" Type="http://schemas.openxmlformats.org/officeDocument/2006/relationships/hyperlink" Target="http://pbs.twimg.com/profile_images/857455982892507140/whbecoeT_normal.jpg" TargetMode="External" /><Relationship Id="rId33" Type="http://schemas.openxmlformats.org/officeDocument/2006/relationships/hyperlink" Target="http://pbs.twimg.com/profile_images/1076823079593148416/fEvk5Yi3_normal.jpg" TargetMode="External" /><Relationship Id="rId34" Type="http://schemas.openxmlformats.org/officeDocument/2006/relationships/hyperlink" Target="http://pbs.twimg.com/profile_images/893152913106784256/zFI65ejV_normal.jpg" TargetMode="External" /><Relationship Id="rId35" Type="http://schemas.openxmlformats.org/officeDocument/2006/relationships/hyperlink" Target="http://pbs.twimg.com/profile_images/607899806862868480/jULxA4fR_normal.jpg" TargetMode="External" /><Relationship Id="rId36" Type="http://schemas.openxmlformats.org/officeDocument/2006/relationships/hyperlink" Target="http://pbs.twimg.com/profile_images/689062590719352832/4-41KKFO_normal.jpg" TargetMode="External" /><Relationship Id="rId37" Type="http://schemas.openxmlformats.org/officeDocument/2006/relationships/hyperlink" Target="http://pbs.twimg.com/profile_images/1053240394723610624/nA8teUPV_normal.jpg" TargetMode="External" /><Relationship Id="rId38" Type="http://schemas.openxmlformats.org/officeDocument/2006/relationships/hyperlink" Target="http://pbs.twimg.com/profile_images/1091675146950230016/8gXND4J0_normal.jpg" TargetMode="External" /><Relationship Id="rId39" Type="http://schemas.openxmlformats.org/officeDocument/2006/relationships/hyperlink" Target="http://pbs.twimg.com/profile_images/3342514715/3fde89df63ea4dacf9de71369019df22_normal.png" TargetMode="External" /><Relationship Id="rId40" Type="http://schemas.openxmlformats.org/officeDocument/2006/relationships/hyperlink" Target="http://pbs.twimg.com/profile_images/1103468049682771968/Cl3JEu0z_normal.png" TargetMode="External" /><Relationship Id="rId41" Type="http://schemas.openxmlformats.org/officeDocument/2006/relationships/hyperlink" Target="http://pbs.twimg.com/profile_images/1104531763244589056/v5ZDu1C1_normal.jpg" TargetMode="External" /><Relationship Id="rId42" Type="http://schemas.openxmlformats.org/officeDocument/2006/relationships/hyperlink" Target="http://pbs.twimg.com/profile_images/3593359459/adb432622ea756f98f14a93dc74baac5_normal.gif" TargetMode="External" /><Relationship Id="rId43" Type="http://schemas.openxmlformats.org/officeDocument/2006/relationships/hyperlink" Target="http://pbs.twimg.com/profile_images/1033217251778777088/dI-EM8ZY_normal.jpg" TargetMode="External" /><Relationship Id="rId44" Type="http://schemas.openxmlformats.org/officeDocument/2006/relationships/hyperlink" Target="https://twitter.com/djyung8686" TargetMode="External" /><Relationship Id="rId45" Type="http://schemas.openxmlformats.org/officeDocument/2006/relationships/hyperlink" Target="https://twitter.com/rlouw451" TargetMode="External" /><Relationship Id="rId46" Type="http://schemas.openxmlformats.org/officeDocument/2006/relationships/hyperlink" Target="https://twitter.com/matha_live" TargetMode="External" /><Relationship Id="rId47" Type="http://schemas.openxmlformats.org/officeDocument/2006/relationships/hyperlink" Target="https://twitter.com/lmorepa" TargetMode="External" /><Relationship Id="rId48" Type="http://schemas.openxmlformats.org/officeDocument/2006/relationships/hyperlink" Target="https://twitter.com/bedfitview" TargetMode="External" /><Relationship Id="rId49" Type="http://schemas.openxmlformats.org/officeDocument/2006/relationships/hyperlink" Target="https://twitter.com/dischem21" TargetMode="External" /><Relationship Id="rId50" Type="http://schemas.openxmlformats.org/officeDocument/2006/relationships/hyperlink" Target="https://twitter.com/jeppemarathon" TargetMode="External" /><Relationship Id="rId51" Type="http://schemas.openxmlformats.org/officeDocument/2006/relationships/hyperlink" Target="https://twitter.com/dmathipa" TargetMode="External" /><Relationship Id="rId52" Type="http://schemas.openxmlformats.org/officeDocument/2006/relationships/hyperlink" Target="https://twitter.com/substack" TargetMode="External" /><Relationship Id="rId53" Type="http://schemas.openxmlformats.org/officeDocument/2006/relationships/hyperlink" Target="https://twitter.com/mooresilverlake" TargetMode="External" /><Relationship Id="rId54" Type="http://schemas.openxmlformats.org/officeDocument/2006/relationships/hyperlink" Target="https://twitter.com/timedoctor" TargetMode="External" /><Relationship Id="rId55" Type="http://schemas.openxmlformats.org/officeDocument/2006/relationships/hyperlink" Target="https://twitter.com/palshawaii" TargetMode="External" /><Relationship Id="rId56" Type="http://schemas.openxmlformats.org/officeDocument/2006/relationships/hyperlink" Target="https://twitter.com/skyemikki" TargetMode="External" /><Relationship Id="rId57" Type="http://schemas.openxmlformats.org/officeDocument/2006/relationships/comments" Target="../comments2.xml" /><Relationship Id="rId58" Type="http://schemas.openxmlformats.org/officeDocument/2006/relationships/vmlDrawing" Target="../drawings/vmlDrawing2.vml" /><Relationship Id="rId59" Type="http://schemas.openxmlformats.org/officeDocument/2006/relationships/table" Target="../tables/table2.xml" /><Relationship Id="rId60" Type="http://schemas.openxmlformats.org/officeDocument/2006/relationships/drawing" Target="../drawings/drawing1.xml" /><Relationship Id="rId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mathalive.com/" TargetMode="External" /><Relationship Id="rId2" Type="http://schemas.openxmlformats.org/officeDocument/2006/relationships/hyperlink" Target="https://m.facebook.com/story.php?story_fbid=617395745360779&amp;id=544185716015116" TargetMode="External" /><Relationship Id="rId3" Type="http://schemas.openxmlformats.org/officeDocument/2006/relationships/hyperlink" Target="https://www.instagram.com/p/BskPUcwF1Kt6Zg81udPdCrXhsJq2ZXlZP5mxdY0/?utm_source=ig_twitter_share&amp;igshid=dt5e90gqgn6c" TargetMode="External" /><Relationship Id="rId4" Type="http://schemas.openxmlformats.org/officeDocument/2006/relationships/hyperlink" Target="https://m.facebook.com/story.php?story_fbid=617395745360779&amp;id=544185716015116" TargetMode="External" /><Relationship Id="rId5" Type="http://schemas.openxmlformats.org/officeDocument/2006/relationships/hyperlink" Target="http://mathalive.com/" TargetMode="External" /><Relationship Id="rId6" Type="http://schemas.openxmlformats.org/officeDocument/2006/relationships/hyperlink" Target="https://www.instagram.com/p/BskPUcwF1Kt6Zg81udPdCrXhsJq2ZXlZP5mxdY0/?utm_source=ig_twitter_share&amp;igshid=dt5e90gqgn6c" TargetMode="Externa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468</v>
      </c>
      <c r="BB2" s="13" t="s">
        <v>476</v>
      </c>
      <c r="BC2" s="13" t="s">
        <v>477</v>
      </c>
      <c r="BD2" s="67" t="s">
        <v>643</v>
      </c>
      <c r="BE2" s="67" t="s">
        <v>644</v>
      </c>
      <c r="BF2" s="67" t="s">
        <v>645</v>
      </c>
      <c r="BG2" s="67" t="s">
        <v>646</v>
      </c>
      <c r="BH2" s="67" t="s">
        <v>647</v>
      </c>
      <c r="BI2" s="67" t="s">
        <v>648</v>
      </c>
      <c r="BJ2" s="67" t="s">
        <v>649</v>
      </c>
      <c r="BK2" s="67" t="s">
        <v>650</v>
      </c>
      <c r="BL2" s="67" t="s">
        <v>651</v>
      </c>
    </row>
    <row r="3" spans="1:64" ht="15" customHeight="1">
      <c r="A3" s="84" t="s">
        <v>212</v>
      </c>
      <c r="B3" s="84" t="s">
        <v>212</v>
      </c>
      <c r="C3" s="53" t="s">
        <v>656</v>
      </c>
      <c r="D3" s="54">
        <v>3</v>
      </c>
      <c r="E3" s="65" t="s">
        <v>132</v>
      </c>
      <c r="F3" s="55">
        <v>32</v>
      </c>
      <c r="G3" s="53"/>
      <c r="H3" s="57"/>
      <c r="I3" s="56"/>
      <c r="J3" s="56"/>
      <c r="K3" s="36" t="s">
        <v>65</v>
      </c>
      <c r="L3" s="62">
        <v>3</v>
      </c>
      <c r="M3" s="62"/>
      <c r="N3" s="63"/>
      <c r="O3" s="85" t="s">
        <v>176</v>
      </c>
      <c r="P3" s="87">
        <v>43478.30931712963</v>
      </c>
      <c r="Q3" s="85" t="s">
        <v>227</v>
      </c>
      <c r="R3" s="89" t="s">
        <v>242</v>
      </c>
      <c r="S3" s="85" t="s">
        <v>245</v>
      </c>
      <c r="T3" s="85" t="s">
        <v>248</v>
      </c>
      <c r="U3" s="85"/>
      <c r="V3" s="89" t="s">
        <v>258</v>
      </c>
      <c r="W3" s="87">
        <v>43478.30931712963</v>
      </c>
      <c r="X3" s="89" t="s">
        <v>266</v>
      </c>
      <c r="Y3" s="85">
        <v>-35.3081</v>
      </c>
      <c r="Z3" s="85">
        <v>149.124</v>
      </c>
      <c r="AA3" s="91" t="s">
        <v>282</v>
      </c>
      <c r="AB3" s="85"/>
      <c r="AC3" s="85" t="b">
        <v>0</v>
      </c>
      <c r="AD3" s="85">
        <v>0</v>
      </c>
      <c r="AE3" s="91" t="s">
        <v>300</v>
      </c>
      <c r="AF3" s="85" t="b">
        <v>0</v>
      </c>
      <c r="AG3" s="85" t="s">
        <v>304</v>
      </c>
      <c r="AH3" s="85"/>
      <c r="AI3" s="91" t="s">
        <v>300</v>
      </c>
      <c r="AJ3" s="85" t="b">
        <v>0</v>
      </c>
      <c r="AK3" s="85">
        <v>0</v>
      </c>
      <c r="AL3" s="91" t="s">
        <v>300</v>
      </c>
      <c r="AM3" s="85" t="s">
        <v>307</v>
      </c>
      <c r="AN3" s="85" t="b">
        <v>0</v>
      </c>
      <c r="AO3" s="91" t="s">
        <v>282</v>
      </c>
      <c r="AP3" s="85" t="s">
        <v>176</v>
      </c>
      <c r="AQ3" s="85">
        <v>0</v>
      </c>
      <c r="AR3" s="85">
        <v>0</v>
      </c>
      <c r="AS3" s="85" t="s">
        <v>312</v>
      </c>
      <c r="AT3" s="85" t="s">
        <v>313</v>
      </c>
      <c r="AU3" s="85" t="s">
        <v>314</v>
      </c>
      <c r="AV3" s="85" t="s">
        <v>315</v>
      </c>
      <c r="AW3" s="85" t="s">
        <v>316</v>
      </c>
      <c r="AX3" s="85" t="s">
        <v>317</v>
      </c>
      <c r="AY3" s="85" t="s">
        <v>318</v>
      </c>
      <c r="AZ3" s="89" t="s">
        <v>319</v>
      </c>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8</v>
      </c>
      <c r="BK3" s="52">
        <v>100</v>
      </c>
      <c r="BL3" s="51">
        <v>8</v>
      </c>
    </row>
    <row r="4" spans="1:64" ht="15" customHeight="1">
      <c r="A4" s="84" t="s">
        <v>213</v>
      </c>
      <c r="B4" s="84" t="s">
        <v>216</v>
      </c>
      <c r="C4" s="53" t="s">
        <v>656</v>
      </c>
      <c r="D4" s="54">
        <v>3</v>
      </c>
      <c r="E4" s="65" t="s">
        <v>132</v>
      </c>
      <c r="F4" s="55">
        <v>32</v>
      </c>
      <c r="G4" s="53"/>
      <c r="H4" s="57"/>
      <c r="I4" s="56"/>
      <c r="J4" s="56"/>
      <c r="K4" s="36" t="s">
        <v>65</v>
      </c>
      <c r="L4" s="83">
        <v>4</v>
      </c>
      <c r="M4" s="83"/>
      <c r="N4" s="63"/>
      <c r="O4" s="86" t="s">
        <v>225</v>
      </c>
      <c r="P4" s="88">
        <v>43482.23364583333</v>
      </c>
      <c r="Q4" s="86" t="s">
        <v>228</v>
      </c>
      <c r="R4" s="86"/>
      <c r="S4" s="86"/>
      <c r="T4" s="86"/>
      <c r="U4" s="86"/>
      <c r="V4" s="90" t="s">
        <v>259</v>
      </c>
      <c r="W4" s="88">
        <v>43482.23364583333</v>
      </c>
      <c r="X4" s="90" t="s">
        <v>267</v>
      </c>
      <c r="Y4" s="86"/>
      <c r="Z4" s="86"/>
      <c r="AA4" s="92" t="s">
        <v>283</v>
      </c>
      <c r="AB4" s="86"/>
      <c r="AC4" s="86" t="b">
        <v>0</v>
      </c>
      <c r="AD4" s="86">
        <v>0</v>
      </c>
      <c r="AE4" s="92" t="s">
        <v>300</v>
      </c>
      <c r="AF4" s="86" t="b">
        <v>0</v>
      </c>
      <c r="AG4" s="86" t="s">
        <v>305</v>
      </c>
      <c r="AH4" s="86"/>
      <c r="AI4" s="92" t="s">
        <v>300</v>
      </c>
      <c r="AJ4" s="86" t="b">
        <v>0</v>
      </c>
      <c r="AK4" s="86">
        <v>2</v>
      </c>
      <c r="AL4" s="92" t="s">
        <v>290</v>
      </c>
      <c r="AM4" s="86" t="s">
        <v>308</v>
      </c>
      <c r="AN4" s="86" t="b">
        <v>0</v>
      </c>
      <c r="AO4" s="92" t="s">
        <v>290</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21</v>
      </c>
      <c r="BK4" s="52">
        <v>100</v>
      </c>
      <c r="BL4" s="51">
        <v>21</v>
      </c>
    </row>
    <row r="5" spans="1:64" ht="15">
      <c r="A5" s="84" t="s">
        <v>214</v>
      </c>
      <c r="B5" s="84" t="s">
        <v>216</v>
      </c>
      <c r="C5" s="53" t="s">
        <v>656</v>
      </c>
      <c r="D5" s="54">
        <v>3</v>
      </c>
      <c r="E5" s="65" t="s">
        <v>132</v>
      </c>
      <c r="F5" s="55">
        <v>32</v>
      </c>
      <c r="G5" s="53"/>
      <c r="H5" s="57"/>
      <c r="I5" s="56"/>
      <c r="J5" s="56"/>
      <c r="K5" s="36" t="s">
        <v>65</v>
      </c>
      <c r="L5" s="83">
        <v>5</v>
      </c>
      <c r="M5" s="83"/>
      <c r="N5" s="63"/>
      <c r="O5" s="86" t="s">
        <v>225</v>
      </c>
      <c r="P5" s="88">
        <v>43482.39910879629</v>
      </c>
      <c r="Q5" s="86" t="s">
        <v>228</v>
      </c>
      <c r="R5" s="86"/>
      <c r="S5" s="86"/>
      <c r="T5" s="86"/>
      <c r="U5" s="86"/>
      <c r="V5" s="90" t="s">
        <v>260</v>
      </c>
      <c r="W5" s="88">
        <v>43482.39910879629</v>
      </c>
      <c r="X5" s="90" t="s">
        <v>268</v>
      </c>
      <c r="Y5" s="86"/>
      <c r="Z5" s="86"/>
      <c r="AA5" s="92" t="s">
        <v>284</v>
      </c>
      <c r="AB5" s="86"/>
      <c r="AC5" s="86" t="b">
        <v>0</v>
      </c>
      <c r="AD5" s="86">
        <v>0</v>
      </c>
      <c r="AE5" s="92" t="s">
        <v>300</v>
      </c>
      <c r="AF5" s="86" t="b">
        <v>0</v>
      </c>
      <c r="AG5" s="86" t="s">
        <v>305</v>
      </c>
      <c r="AH5" s="86"/>
      <c r="AI5" s="92" t="s">
        <v>300</v>
      </c>
      <c r="AJ5" s="86" t="b">
        <v>0</v>
      </c>
      <c r="AK5" s="86">
        <v>2</v>
      </c>
      <c r="AL5" s="92" t="s">
        <v>290</v>
      </c>
      <c r="AM5" s="86" t="s">
        <v>308</v>
      </c>
      <c r="AN5" s="86" t="b">
        <v>0</v>
      </c>
      <c r="AO5" s="92" t="s">
        <v>290</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21</v>
      </c>
      <c r="BK5" s="52">
        <v>100</v>
      </c>
      <c r="BL5" s="51">
        <v>21</v>
      </c>
    </row>
    <row r="6" spans="1:64" ht="15">
      <c r="A6" s="84" t="s">
        <v>215</v>
      </c>
      <c r="B6" s="84" t="s">
        <v>222</v>
      </c>
      <c r="C6" s="53" t="s">
        <v>656</v>
      </c>
      <c r="D6" s="54">
        <v>3</v>
      </c>
      <c r="E6" s="65" t="s">
        <v>132</v>
      </c>
      <c r="F6" s="55">
        <v>32</v>
      </c>
      <c r="G6" s="53"/>
      <c r="H6" s="57"/>
      <c r="I6" s="56"/>
      <c r="J6" s="56"/>
      <c r="K6" s="36" t="s">
        <v>65</v>
      </c>
      <c r="L6" s="83">
        <v>6</v>
      </c>
      <c r="M6" s="83"/>
      <c r="N6" s="63"/>
      <c r="O6" s="86" t="s">
        <v>225</v>
      </c>
      <c r="P6" s="88">
        <v>43477.73364583333</v>
      </c>
      <c r="Q6" s="86" t="s">
        <v>229</v>
      </c>
      <c r="R6" s="86"/>
      <c r="S6" s="86"/>
      <c r="T6" s="86"/>
      <c r="U6" s="86"/>
      <c r="V6" s="90" t="s">
        <v>261</v>
      </c>
      <c r="W6" s="88">
        <v>43477.73364583333</v>
      </c>
      <c r="X6" s="90" t="s">
        <v>269</v>
      </c>
      <c r="Y6" s="86"/>
      <c r="Z6" s="86"/>
      <c r="AA6" s="92" t="s">
        <v>285</v>
      </c>
      <c r="AB6" s="86"/>
      <c r="AC6" s="86" t="b">
        <v>0</v>
      </c>
      <c r="AD6" s="86">
        <v>0</v>
      </c>
      <c r="AE6" s="92" t="s">
        <v>300</v>
      </c>
      <c r="AF6" s="86" t="b">
        <v>0</v>
      </c>
      <c r="AG6" s="86" t="s">
        <v>305</v>
      </c>
      <c r="AH6" s="86"/>
      <c r="AI6" s="92" t="s">
        <v>300</v>
      </c>
      <c r="AJ6" s="86" t="b">
        <v>0</v>
      </c>
      <c r="AK6" s="86">
        <v>1</v>
      </c>
      <c r="AL6" s="92" t="s">
        <v>286</v>
      </c>
      <c r="AM6" s="86" t="s">
        <v>309</v>
      </c>
      <c r="AN6" s="86" t="b">
        <v>0</v>
      </c>
      <c r="AO6" s="92" t="s">
        <v>286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2</v>
      </c>
      <c r="BE6" s="52">
        <v>10.526315789473685</v>
      </c>
      <c r="BF6" s="51">
        <v>0</v>
      </c>
      <c r="BG6" s="52">
        <v>0</v>
      </c>
      <c r="BH6" s="51">
        <v>0</v>
      </c>
      <c r="BI6" s="52">
        <v>0</v>
      </c>
      <c r="BJ6" s="51">
        <v>17</v>
      </c>
      <c r="BK6" s="52">
        <v>89.47368421052632</v>
      </c>
      <c r="BL6" s="51">
        <v>19</v>
      </c>
    </row>
    <row r="7" spans="1:64" ht="15">
      <c r="A7" s="84" t="s">
        <v>215</v>
      </c>
      <c r="B7" s="84" t="s">
        <v>216</v>
      </c>
      <c r="C7" s="53" t="s">
        <v>656</v>
      </c>
      <c r="D7" s="54">
        <v>3</v>
      </c>
      <c r="E7" s="65" t="s">
        <v>132</v>
      </c>
      <c r="F7" s="55">
        <v>32</v>
      </c>
      <c r="G7" s="53"/>
      <c r="H7" s="57"/>
      <c r="I7" s="56"/>
      <c r="J7" s="56"/>
      <c r="K7" s="36" t="s">
        <v>66</v>
      </c>
      <c r="L7" s="83">
        <v>7</v>
      </c>
      <c r="M7" s="83"/>
      <c r="N7" s="63"/>
      <c r="O7" s="86" t="s">
        <v>225</v>
      </c>
      <c r="P7" s="88">
        <v>43477.73364583333</v>
      </c>
      <c r="Q7" s="86" t="s">
        <v>229</v>
      </c>
      <c r="R7" s="86"/>
      <c r="S7" s="86"/>
      <c r="T7" s="86"/>
      <c r="U7" s="86"/>
      <c r="V7" s="90" t="s">
        <v>261</v>
      </c>
      <c r="W7" s="88">
        <v>43477.73364583333</v>
      </c>
      <c r="X7" s="90" t="s">
        <v>269</v>
      </c>
      <c r="Y7" s="86"/>
      <c r="Z7" s="86"/>
      <c r="AA7" s="92" t="s">
        <v>285</v>
      </c>
      <c r="AB7" s="86"/>
      <c r="AC7" s="86" t="b">
        <v>0</v>
      </c>
      <c r="AD7" s="86">
        <v>0</v>
      </c>
      <c r="AE7" s="92" t="s">
        <v>300</v>
      </c>
      <c r="AF7" s="86" t="b">
        <v>0</v>
      </c>
      <c r="AG7" s="86" t="s">
        <v>305</v>
      </c>
      <c r="AH7" s="86"/>
      <c r="AI7" s="92" t="s">
        <v>300</v>
      </c>
      <c r="AJ7" s="86" t="b">
        <v>0</v>
      </c>
      <c r="AK7" s="86">
        <v>1</v>
      </c>
      <c r="AL7" s="92" t="s">
        <v>286</v>
      </c>
      <c r="AM7" s="86" t="s">
        <v>309</v>
      </c>
      <c r="AN7" s="86" t="b">
        <v>0</v>
      </c>
      <c r="AO7" s="92" t="s">
        <v>286</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15">
      <c r="A8" s="84" t="s">
        <v>216</v>
      </c>
      <c r="B8" s="84" t="s">
        <v>215</v>
      </c>
      <c r="C8" s="53" t="s">
        <v>656</v>
      </c>
      <c r="D8" s="54">
        <v>3</v>
      </c>
      <c r="E8" s="65" t="s">
        <v>132</v>
      </c>
      <c r="F8" s="55">
        <v>32</v>
      </c>
      <c r="G8" s="53"/>
      <c r="H8" s="57"/>
      <c r="I8" s="56"/>
      <c r="J8" s="56"/>
      <c r="K8" s="36" t="s">
        <v>66</v>
      </c>
      <c r="L8" s="83">
        <v>8</v>
      </c>
      <c r="M8" s="83"/>
      <c r="N8" s="63"/>
      <c r="O8" s="86" t="s">
        <v>225</v>
      </c>
      <c r="P8" s="88">
        <v>43477.70584490741</v>
      </c>
      <c r="Q8" s="86" t="s">
        <v>230</v>
      </c>
      <c r="R8" s="86"/>
      <c r="S8" s="86"/>
      <c r="T8" s="86" t="s">
        <v>249</v>
      </c>
      <c r="U8" s="86"/>
      <c r="V8" s="90" t="s">
        <v>262</v>
      </c>
      <c r="W8" s="88">
        <v>43477.70584490741</v>
      </c>
      <c r="X8" s="90" t="s">
        <v>270</v>
      </c>
      <c r="Y8" s="86"/>
      <c r="Z8" s="86"/>
      <c r="AA8" s="92" t="s">
        <v>286</v>
      </c>
      <c r="AB8" s="86"/>
      <c r="AC8" s="86" t="b">
        <v>0</v>
      </c>
      <c r="AD8" s="86">
        <v>5</v>
      </c>
      <c r="AE8" s="92" t="s">
        <v>300</v>
      </c>
      <c r="AF8" s="86" t="b">
        <v>0</v>
      </c>
      <c r="AG8" s="86" t="s">
        <v>305</v>
      </c>
      <c r="AH8" s="86"/>
      <c r="AI8" s="92" t="s">
        <v>300</v>
      </c>
      <c r="AJ8" s="86" t="b">
        <v>0</v>
      </c>
      <c r="AK8" s="86">
        <v>1</v>
      </c>
      <c r="AL8" s="92" t="s">
        <v>300</v>
      </c>
      <c r="AM8" s="86" t="s">
        <v>308</v>
      </c>
      <c r="AN8" s="86" t="b">
        <v>0</v>
      </c>
      <c r="AO8" s="92" t="s">
        <v>286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15">
      <c r="A9" s="84" t="s">
        <v>216</v>
      </c>
      <c r="B9" s="84" t="s">
        <v>222</v>
      </c>
      <c r="C9" s="53" t="s">
        <v>656</v>
      </c>
      <c r="D9" s="54">
        <v>3</v>
      </c>
      <c r="E9" s="65" t="s">
        <v>132</v>
      </c>
      <c r="F9" s="55">
        <v>32</v>
      </c>
      <c r="G9" s="53"/>
      <c r="H9" s="57"/>
      <c r="I9" s="56"/>
      <c r="J9" s="56"/>
      <c r="K9" s="36" t="s">
        <v>65</v>
      </c>
      <c r="L9" s="83">
        <v>9</v>
      </c>
      <c r="M9" s="83"/>
      <c r="N9" s="63"/>
      <c r="O9" s="86" t="s">
        <v>225</v>
      </c>
      <c r="P9" s="88">
        <v>43477.70584490741</v>
      </c>
      <c r="Q9" s="86" t="s">
        <v>230</v>
      </c>
      <c r="R9" s="86"/>
      <c r="S9" s="86"/>
      <c r="T9" s="86" t="s">
        <v>249</v>
      </c>
      <c r="U9" s="86"/>
      <c r="V9" s="90" t="s">
        <v>262</v>
      </c>
      <c r="W9" s="88">
        <v>43477.70584490741</v>
      </c>
      <c r="X9" s="90" t="s">
        <v>270</v>
      </c>
      <c r="Y9" s="86"/>
      <c r="Z9" s="86"/>
      <c r="AA9" s="92" t="s">
        <v>286</v>
      </c>
      <c r="AB9" s="86"/>
      <c r="AC9" s="86" t="b">
        <v>0</v>
      </c>
      <c r="AD9" s="86">
        <v>5</v>
      </c>
      <c r="AE9" s="92" t="s">
        <v>300</v>
      </c>
      <c r="AF9" s="86" t="b">
        <v>0</v>
      </c>
      <c r="AG9" s="86" t="s">
        <v>305</v>
      </c>
      <c r="AH9" s="86"/>
      <c r="AI9" s="92" t="s">
        <v>300</v>
      </c>
      <c r="AJ9" s="86" t="b">
        <v>0</v>
      </c>
      <c r="AK9" s="86">
        <v>1</v>
      </c>
      <c r="AL9" s="92" t="s">
        <v>300</v>
      </c>
      <c r="AM9" s="86" t="s">
        <v>308</v>
      </c>
      <c r="AN9" s="86" t="b">
        <v>0</v>
      </c>
      <c r="AO9" s="92" t="s">
        <v>286</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15">
      <c r="A10" s="84" t="s">
        <v>216</v>
      </c>
      <c r="B10" s="84" t="s">
        <v>223</v>
      </c>
      <c r="C10" s="53" t="s">
        <v>656</v>
      </c>
      <c r="D10" s="54">
        <v>3</v>
      </c>
      <c r="E10" s="65" t="s">
        <v>132</v>
      </c>
      <c r="F10" s="55">
        <v>32</v>
      </c>
      <c r="G10" s="53"/>
      <c r="H10" s="57"/>
      <c r="I10" s="56"/>
      <c r="J10" s="56"/>
      <c r="K10" s="36" t="s">
        <v>65</v>
      </c>
      <c r="L10" s="83">
        <v>10</v>
      </c>
      <c r="M10" s="83"/>
      <c r="N10" s="63"/>
      <c r="O10" s="86" t="s">
        <v>225</v>
      </c>
      <c r="P10" s="88">
        <v>43504.72064814815</v>
      </c>
      <c r="Q10" s="86" t="s">
        <v>231</v>
      </c>
      <c r="R10" s="86"/>
      <c r="S10" s="86"/>
      <c r="T10" s="86" t="s">
        <v>250</v>
      </c>
      <c r="U10" s="86"/>
      <c r="V10" s="90" t="s">
        <v>262</v>
      </c>
      <c r="W10" s="88">
        <v>43504.72064814815</v>
      </c>
      <c r="X10" s="90" t="s">
        <v>271</v>
      </c>
      <c r="Y10" s="86"/>
      <c r="Z10" s="86"/>
      <c r="AA10" s="92" t="s">
        <v>287</v>
      </c>
      <c r="AB10" s="86"/>
      <c r="AC10" s="86" t="b">
        <v>0</v>
      </c>
      <c r="AD10" s="86">
        <v>0</v>
      </c>
      <c r="AE10" s="92" t="s">
        <v>301</v>
      </c>
      <c r="AF10" s="86" t="b">
        <v>0</v>
      </c>
      <c r="AG10" s="86" t="s">
        <v>306</v>
      </c>
      <c r="AH10" s="86"/>
      <c r="AI10" s="92" t="s">
        <v>300</v>
      </c>
      <c r="AJ10" s="86" t="b">
        <v>0</v>
      </c>
      <c r="AK10" s="86">
        <v>0</v>
      </c>
      <c r="AL10" s="92" t="s">
        <v>300</v>
      </c>
      <c r="AM10" s="86" t="s">
        <v>308</v>
      </c>
      <c r="AN10" s="86" t="b">
        <v>0</v>
      </c>
      <c r="AO10" s="92" t="s">
        <v>287</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15">
      <c r="A11" s="84" t="s">
        <v>217</v>
      </c>
      <c r="B11" s="84" t="s">
        <v>216</v>
      </c>
      <c r="C11" s="53" t="s">
        <v>656</v>
      </c>
      <c r="D11" s="54">
        <v>3</v>
      </c>
      <c r="E11" s="65" t="s">
        <v>132</v>
      </c>
      <c r="F11" s="55">
        <v>32</v>
      </c>
      <c r="G11" s="53"/>
      <c r="H11" s="57"/>
      <c r="I11" s="56"/>
      <c r="J11" s="56"/>
      <c r="K11" s="36" t="s">
        <v>66</v>
      </c>
      <c r="L11" s="83">
        <v>11</v>
      </c>
      <c r="M11" s="83"/>
      <c r="N11" s="63"/>
      <c r="O11" s="86" t="s">
        <v>225</v>
      </c>
      <c r="P11" s="88">
        <v>43487.659837962965</v>
      </c>
      <c r="Q11" s="86" t="s">
        <v>232</v>
      </c>
      <c r="R11" s="86"/>
      <c r="S11" s="86"/>
      <c r="T11" s="86" t="s">
        <v>249</v>
      </c>
      <c r="U11" s="86"/>
      <c r="V11" s="90" t="s">
        <v>263</v>
      </c>
      <c r="W11" s="88">
        <v>43487.659837962965</v>
      </c>
      <c r="X11" s="90" t="s">
        <v>272</v>
      </c>
      <c r="Y11" s="86"/>
      <c r="Z11" s="86"/>
      <c r="AA11" s="92" t="s">
        <v>288</v>
      </c>
      <c r="AB11" s="86"/>
      <c r="AC11" s="86" t="b">
        <v>0</v>
      </c>
      <c r="AD11" s="86">
        <v>0</v>
      </c>
      <c r="AE11" s="92" t="s">
        <v>300</v>
      </c>
      <c r="AF11" s="86" t="b">
        <v>0</v>
      </c>
      <c r="AG11" s="86" t="s">
        <v>305</v>
      </c>
      <c r="AH11" s="86"/>
      <c r="AI11" s="92" t="s">
        <v>300</v>
      </c>
      <c r="AJ11" s="86" t="b">
        <v>0</v>
      </c>
      <c r="AK11" s="86">
        <v>1</v>
      </c>
      <c r="AL11" s="92" t="s">
        <v>289</v>
      </c>
      <c r="AM11" s="86" t="s">
        <v>308</v>
      </c>
      <c r="AN11" s="86" t="b">
        <v>0</v>
      </c>
      <c r="AO11" s="92" t="s">
        <v>289</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17</v>
      </c>
      <c r="BK11" s="52">
        <v>100</v>
      </c>
      <c r="BL11" s="51">
        <v>17</v>
      </c>
    </row>
    <row r="12" spans="1:64" ht="15">
      <c r="A12" s="84" t="s">
        <v>216</v>
      </c>
      <c r="B12" s="84" t="s">
        <v>217</v>
      </c>
      <c r="C12" s="53" t="s">
        <v>656</v>
      </c>
      <c r="D12" s="54">
        <v>3</v>
      </c>
      <c r="E12" s="65" t="s">
        <v>132</v>
      </c>
      <c r="F12" s="55">
        <v>32</v>
      </c>
      <c r="G12" s="53"/>
      <c r="H12" s="57"/>
      <c r="I12" s="56"/>
      <c r="J12" s="56"/>
      <c r="K12" s="36" t="s">
        <v>66</v>
      </c>
      <c r="L12" s="83">
        <v>12</v>
      </c>
      <c r="M12" s="83"/>
      <c r="N12" s="63"/>
      <c r="O12" s="86" t="s">
        <v>225</v>
      </c>
      <c r="P12" s="88">
        <v>43477.70584490741</v>
      </c>
      <c r="Q12" s="86" t="s">
        <v>230</v>
      </c>
      <c r="R12" s="86"/>
      <c r="S12" s="86"/>
      <c r="T12" s="86" t="s">
        <v>249</v>
      </c>
      <c r="U12" s="86"/>
      <c r="V12" s="90" t="s">
        <v>262</v>
      </c>
      <c r="W12" s="88">
        <v>43477.70584490741</v>
      </c>
      <c r="X12" s="90" t="s">
        <v>270</v>
      </c>
      <c r="Y12" s="86"/>
      <c r="Z12" s="86"/>
      <c r="AA12" s="92" t="s">
        <v>286</v>
      </c>
      <c r="AB12" s="86"/>
      <c r="AC12" s="86" t="b">
        <v>0</v>
      </c>
      <c r="AD12" s="86">
        <v>5</v>
      </c>
      <c r="AE12" s="92" t="s">
        <v>300</v>
      </c>
      <c r="AF12" s="86" t="b">
        <v>0</v>
      </c>
      <c r="AG12" s="86" t="s">
        <v>305</v>
      </c>
      <c r="AH12" s="86"/>
      <c r="AI12" s="92" t="s">
        <v>300</v>
      </c>
      <c r="AJ12" s="86" t="b">
        <v>0</v>
      </c>
      <c r="AK12" s="86">
        <v>1</v>
      </c>
      <c r="AL12" s="92" t="s">
        <v>300</v>
      </c>
      <c r="AM12" s="86" t="s">
        <v>308</v>
      </c>
      <c r="AN12" s="86" t="b">
        <v>0</v>
      </c>
      <c r="AO12" s="92" t="s">
        <v>286</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4</v>
      </c>
      <c r="BE12" s="52">
        <v>12.903225806451612</v>
      </c>
      <c r="BF12" s="51">
        <v>0</v>
      </c>
      <c r="BG12" s="52">
        <v>0</v>
      </c>
      <c r="BH12" s="51">
        <v>0</v>
      </c>
      <c r="BI12" s="52">
        <v>0</v>
      </c>
      <c r="BJ12" s="51">
        <v>27</v>
      </c>
      <c r="BK12" s="52">
        <v>87.09677419354838</v>
      </c>
      <c r="BL12" s="51">
        <v>31</v>
      </c>
    </row>
    <row r="13" spans="1:64" ht="30">
      <c r="A13" s="84" t="s">
        <v>216</v>
      </c>
      <c r="B13" s="84" t="s">
        <v>217</v>
      </c>
      <c r="C13" s="53" t="s">
        <v>657</v>
      </c>
      <c r="D13" s="54">
        <v>3</v>
      </c>
      <c r="E13" s="65" t="s">
        <v>136</v>
      </c>
      <c r="F13" s="55">
        <v>6</v>
      </c>
      <c r="G13" s="53"/>
      <c r="H13" s="57"/>
      <c r="I13" s="56"/>
      <c r="J13" s="56"/>
      <c r="K13" s="36" t="s">
        <v>66</v>
      </c>
      <c r="L13" s="83">
        <v>13</v>
      </c>
      <c r="M13" s="83"/>
      <c r="N13" s="63"/>
      <c r="O13" s="86" t="s">
        <v>226</v>
      </c>
      <c r="P13" s="88">
        <v>43487.657743055555</v>
      </c>
      <c r="Q13" s="86" t="s">
        <v>233</v>
      </c>
      <c r="R13" s="86"/>
      <c r="S13" s="86"/>
      <c r="T13" s="86" t="s">
        <v>249</v>
      </c>
      <c r="U13" s="90" t="s">
        <v>254</v>
      </c>
      <c r="V13" s="90" t="s">
        <v>254</v>
      </c>
      <c r="W13" s="88">
        <v>43487.657743055555</v>
      </c>
      <c r="X13" s="90" t="s">
        <v>273</v>
      </c>
      <c r="Y13" s="86"/>
      <c r="Z13" s="86"/>
      <c r="AA13" s="92" t="s">
        <v>289</v>
      </c>
      <c r="AB13" s="86"/>
      <c r="AC13" s="86" t="b">
        <v>0</v>
      </c>
      <c r="AD13" s="86">
        <v>3</v>
      </c>
      <c r="AE13" s="92" t="s">
        <v>301</v>
      </c>
      <c r="AF13" s="86" t="b">
        <v>0</v>
      </c>
      <c r="AG13" s="86" t="s">
        <v>305</v>
      </c>
      <c r="AH13" s="86"/>
      <c r="AI13" s="92" t="s">
        <v>300</v>
      </c>
      <c r="AJ13" s="86" t="b">
        <v>0</v>
      </c>
      <c r="AK13" s="86">
        <v>1</v>
      </c>
      <c r="AL13" s="92" t="s">
        <v>300</v>
      </c>
      <c r="AM13" s="86" t="s">
        <v>308</v>
      </c>
      <c r="AN13" s="86" t="b">
        <v>0</v>
      </c>
      <c r="AO13" s="92" t="s">
        <v>289</v>
      </c>
      <c r="AP13" s="86" t="s">
        <v>176</v>
      </c>
      <c r="AQ13" s="86">
        <v>0</v>
      </c>
      <c r="AR13" s="86">
        <v>0</v>
      </c>
      <c r="AS13" s="86"/>
      <c r="AT13" s="86"/>
      <c r="AU13" s="86"/>
      <c r="AV13" s="86"/>
      <c r="AW13" s="86"/>
      <c r="AX13" s="86"/>
      <c r="AY13" s="86"/>
      <c r="AZ13" s="86"/>
      <c r="BA13">
        <v>2</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15</v>
      </c>
      <c r="BK13" s="52">
        <v>100</v>
      </c>
      <c r="BL13" s="51">
        <v>15</v>
      </c>
    </row>
    <row r="14" spans="1:64" ht="30">
      <c r="A14" s="84" t="s">
        <v>216</v>
      </c>
      <c r="B14" s="84" t="s">
        <v>217</v>
      </c>
      <c r="C14" s="53" t="s">
        <v>657</v>
      </c>
      <c r="D14" s="54">
        <v>3</v>
      </c>
      <c r="E14" s="65" t="s">
        <v>136</v>
      </c>
      <c r="F14" s="55">
        <v>6</v>
      </c>
      <c r="G14" s="53"/>
      <c r="H14" s="57"/>
      <c r="I14" s="56"/>
      <c r="J14" s="56"/>
      <c r="K14" s="36" t="s">
        <v>66</v>
      </c>
      <c r="L14" s="83">
        <v>14</v>
      </c>
      <c r="M14" s="83"/>
      <c r="N14" s="63"/>
      <c r="O14" s="86" t="s">
        <v>226</v>
      </c>
      <c r="P14" s="88">
        <v>43504.72064814815</v>
      </c>
      <c r="Q14" s="86" t="s">
        <v>231</v>
      </c>
      <c r="R14" s="86"/>
      <c r="S14" s="86"/>
      <c r="T14" s="86" t="s">
        <v>250</v>
      </c>
      <c r="U14" s="86"/>
      <c r="V14" s="90" t="s">
        <v>262</v>
      </c>
      <c r="W14" s="88">
        <v>43504.72064814815</v>
      </c>
      <c r="X14" s="90" t="s">
        <v>271</v>
      </c>
      <c r="Y14" s="86"/>
      <c r="Z14" s="86"/>
      <c r="AA14" s="92" t="s">
        <v>287</v>
      </c>
      <c r="AB14" s="86"/>
      <c r="AC14" s="86" t="b">
        <v>0</v>
      </c>
      <c r="AD14" s="86">
        <v>0</v>
      </c>
      <c r="AE14" s="92" t="s">
        <v>301</v>
      </c>
      <c r="AF14" s="86" t="b">
        <v>0</v>
      </c>
      <c r="AG14" s="86" t="s">
        <v>306</v>
      </c>
      <c r="AH14" s="86"/>
      <c r="AI14" s="92" t="s">
        <v>300</v>
      </c>
      <c r="AJ14" s="86" t="b">
        <v>0</v>
      </c>
      <c r="AK14" s="86">
        <v>0</v>
      </c>
      <c r="AL14" s="92" t="s">
        <v>300</v>
      </c>
      <c r="AM14" s="86" t="s">
        <v>308</v>
      </c>
      <c r="AN14" s="86" t="b">
        <v>0</v>
      </c>
      <c r="AO14" s="92" t="s">
        <v>287</v>
      </c>
      <c r="AP14" s="86" t="s">
        <v>176</v>
      </c>
      <c r="AQ14" s="86">
        <v>0</v>
      </c>
      <c r="AR14" s="86">
        <v>0</v>
      </c>
      <c r="AS14" s="86"/>
      <c r="AT14" s="86"/>
      <c r="AU14" s="86"/>
      <c r="AV14" s="86"/>
      <c r="AW14" s="86"/>
      <c r="AX14" s="86"/>
      <c r="AY14" s="86"/>
      <c r="AZ14" s="86"/>
      <c r="BA14">
        <v>2</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6</v>
      </c>
      <c r="BK14" s="52">
        <v>100</v>
      </c>
      <c r="BL14" s="51">
        <v>6</v>
      </c>
    </row>
    <row r="15" spans="1:64" ht="30">
      <c r="A15" s="84" t="s">
        <v>216</v>
      </c>
      <c r="B15" s="84" t="s">
        <v>216</v>
      </c>
      <c r="C15" s="53" t="s">
        <v>657</v>
      </c>
      <c r="D15" s="54">
        <v>3</v>
      </c>
      <c r="E15" s="65" t="s">
        <v>136</v>
      </c>
      <c r="F15" s="55">
        <v>6</v>
      </c>
      <c r="G15" s="53"/>
      <c r="H15" s="57"/>
      <c r="I15" s="56"/>
      <c r="J15" s="56"/>
      <c r="K15" s="36" t="s">
        <v>65</v>
      </c>
      <c r="L15" s="83">
        <v>15</v>
      </c>
      <c r="M15" s="83"/>
      <c r="N15" s="63"/>
      <c r="O15" s="86" t="s">
        <v>176</v>
      </c>
      <c r="P15" s="88">
        <v>43482.226851851854</v>
      </c>
      <c r="Q15" s="86" t="s">
        <v>234</v>
      </c>
      <c r="R15" s="90" t="s">
        <v>243</v>
      </c>
      <c r="S15" s="86" t="s">
        <v>246</v>
      </c>
      <c r="T15" s="86"/>
      <c r="U15" s="86"/>
      <c r="V15" s="90" t="s">
        <v>262</v>
      </c>
      <c r="W15" s="88">
        <v>43482.226851851854</v>
      </c>
      <c r="X15" s="90" t="s">
        <v>274</v>
      </c>
      <c r="Y15" s="86"/>
      <c r="Z15" s="86"/>
      <c r="AA15" s="92" t="s">
        <v>290</v>
      </c>
      <c r="AB15" s="86"/>
      <c r="AC15" s="86" t="b">
        <v>0</v>
      </c>
      <c r="AD15" s="86">
        <v>2</v>
      </c>
      <c r="AE15" s="92" t="s">
        <v>300</v>
      </c>
      <c r="AF15" s="86" t="b">
        <v>0</v>
      </c>
      <c r="AG15" s="86" t="s">
        <v>305</v>
      </c>
      <c r="AH15" s="86"/>
      <c r="AI15" s="92" t="s">
        <v>300</v>
      </c>
      <c r="AJ15" s="86" t="b">
        <v>0</v>
      </c>
      <c r="AK15" s="86">
        <v>2</v>
      </c>
      <c r="AL15" s="92" t="s">
        <v>300</v>
      </c>
      <c r="AM15" s="86" t="s">
        <v>308</v>
      </c>
      <c r="AN15" s="86" t="b">
        <v>0</v>
      </c>
      <c r="AO15" s="92" t="s">
        <v>290</v>
      </c>
      <c r="AP15" s="86" t="s">
        <v>176</v>
      </c>
      <c r="AQ15" s="86">
        <v>0</v>
      </c>
      <c r="AR15" s="86">
        <v>0</v>
      </c>
      <c r="AS15" s="86"/>
      <c r="AT15" s="86"/>
      <c r="AU15" s="86"/>
      <c r="AV15" s="86"/>
      <c r="AW15" s="86"/>
      <c r="AX15" s="86"/>
      <c r="AY15" s="86"/>
      <c r="AZ15" s="86"/>
      <c r="BA15">
        <v>2</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25</v>
      </c>
      <c r="BK15" s="52">
        <v>100</v>
      </c>
      <c r="BL15" s="51">
        <v>25</v>
      </c>
    </row>
    <row r="16" spans="1:64" ht="30">
      <c r="A16" s="84" t="s">
        <v>216</v>
      </c>
      <c r="B16" s="84" t="s">
        <v>216</v>
      </c>
      <c r="C16" s="53" t="s">
        <v>657</v>
      </c>
      <c r="D16" s="54">
        <v>3</v>
      </c>
      <c r="E16" s="65" t="s">
        <v>136</v>
      </c>
      <c r="F16" s="55">
        <v>6</v>
      </c>
      <c r="G16" s="53"/>
      <c r="H16" s="57"/>
      <c r="I16" s="56"/>
      <c r="J16" s="56"/>
      <c r="K16" s="36" t="s">
        <v>65</v>
      </c>
      <c r="L16" s="83">
        <v>16</v>
      </c>
      <c r="M16" s="83"/>
      <c r="N16" s="63"/>
      <c r="O16" s="86" t="s">
        <v>176</v>
      </c>
      <c r="P16" s="88">
        <v>43490.76122685185</v>
      </c>
      <c r="Q16" s="86" t="s">
        <v>235</v>
      </c>
      <c r="R16" s="86"/>
      <c r="S16" s="86"/>
      <c r="T16" s="86" t="s">
        <v>251</v>
      </c>
      <c r="U16" s="86"/>
      <c r="V16" s="90" t="s">
        <v>262</v>
      </c>
      <c r="W16" s="88">
        <v>43490.76122685185</v>
      </c>
      <c r="X16" s="90" t="s">
        <v>275</v>
      </c>
      <c r="Y16" s="86"/>
      <c r="Z16" s="86"/>
      <c r="AA16" s="92" t="s">
        <v>291</v>
      </c>
      <c r="AB16" s="86"/>
      <c r="AC16" s="86" t="b">
        <v>0</v>
      </c>
      <c r="AD16" s="86">
        <v>5</v>
      </c>
      <c r="AE16" s="92" t="s">
        <v>300</v>
      </c>
      <c r="AF16" s="86" t="b">
        <v>0</v>
      </c>
      <c r="AG16" s="86" t="s">
        <v>305</v>
      </c>
      <c r="AH16" s="86"/>
      <c r="AI16" s="92" t="s">
        <v>300</v>
      </c>
      <c r="AJ16" s="86" t="b">
        <v>0</v>
      </c>
      <c r="AK16" s="86">
        <v>0</v>
      </c>
      <c r="AL16" s="92" t="s">
        <v>300</v>
      </c>
      <c r="AM16" s="86" t="s">
        <v>308</v>
      </c>
      <c r="AN16" s="86" t="b">
        <v>0</v>
      </c>
      <c r="AO16" s="92" t="s">
        <v>291</v>
      </c>
      <c r="AP16" s="86" t="s">
        <v>176</v>
      </c>
      <c r="AQ16" s="86">
        <v>0</v>
      </c>
      <c r="AR16" s="86">
        <v>0</v>
      </c>
      <c r="AS16" s="86"/>
      <c r="AT16" s="86"/>
      <c r="AU16" s="86"/>
      <c r="AV16" s="86"/>
      <c r="AW16" s="86"/>
      <c r="AX16" s="86"/>
      <c r="AY16" s="86"/>
      <c r="AZ16" s="86"/>
      <c r="BA16">
        <v>2</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14</v>
      </c>
      <c r="BK16" s="52">
        <v>100</v>
      </c>
      <c r="BL16" s="51">
        <v>14</v>
      </c>
    </row>
    <row r="17" spans="1:64" ht="15">
      <c r="A17" s="84" t="s">
        <v>218</v>
      </c>
      <c r="B17" s="84" t="s">
        <v>224</v>
      </c>
      <c r="C17" s="53" t="s">
        <v>656</v>
      </c>
      <c r="D17" s="54">
        <v>3</v>
      </c>
      <c r="E17" s="65" t="s">
        <v>132</v>
      </c>
      <c r="F17" s="55">
        <v>32</v>
      </c>
      <c r="G17" s="53"/>
      <c r="H17" s="57"/>
      <c r="I17" s="56"/>
      <c r="J17" s="56"/>
      <c r="K17" s="36" t="s">
        <v>65</v>
      </c>
      <c r="L17" s="83">
        <v>17</v>
      </c>
      <c r="M17" s="83"/>
      <c r="N17" s="63"/>
      <c r="O17" s="86" t="s">
        <v>226</v>
      </c>
      <c r="P17" s="88">
        <v>43519.35297453704</v>
      </c>
      <c r="Q17" s="86" t="s">
        <v>236</v>
      </c>
      <c r="R17" s="90" t="s">
        <v>244</v>
      </c>
      <c r="S17" s="86" t="s">
        <v>247</v>
      </c>
      <c r="T17" s="86"/>
      <c r="U17" s="86"/>
      <c r="V17" s="90" t="s">
        <v>264</v>
      </c>
      <c r="W17" s="88">
        <v>43519.35297453704</v>
      </c>
      <c r="X17" s="90" t="s">
        <v>276</v>
      </c>
      <c r="Y17" s="86"/>
      <c r="Z17" s="86"/>
      <c r="AA17" s="92" t="s">
        <v>292</v>
      </c>
      <c r="AB17" s="92" t="s">
        <v>298</v>
      </c>
      <c r="AC17" s="86" t="b">
        <v>0</v>
      </c>
      <c r="AD17" s="86">
        <v>2</v>
      </c>
      <c r="AE17" s="92" t="s">
        <v>302</v>
      </c>
      <c r="AF17" s="86" t="b">
        <v>0</v>
      </c>
      <c r="AG17" s="86" t="s">
        <v>305</v>
      </c>
      <c r="AH17" s="86"/>
      <c r="AI17" s="92" t="s">
        <v>300</v>
      </c>
      <c r="AJ17" s="86" t="b">
        <v>0</v>
      </c>
      <c r="AK17" s="86">
        <v>0</v>
      </c>
      <c r="AL17" s="92" t="s">
        <v>300</v>
      </c>
      <c r="AM17" s="86" t="s">
        <v>310</v>
      </c>
      <c r="AN17" s="86" t="b">
        <v>0</v>
      </c>
      <c r="AO17" s="92" t="s">
        <v>298</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1</v>
      </c>
      <c r="BE17" s="52">
        <v>7.6923076923076925</v>
      </c>
      <c r="BF17" s="51">
        <v>0</v>
      </c>
      <c r="BG17" s="52">
        <v>0</v>
      </c>
      <c r="BH17" s="51">
        <v>0</v>
      </c>
      <c r="BI17" s="52">
        <v>0</v>
      </c>
      <c r="BJ17" s="51">
        <v>12</v>
      </c>
      <c r="BK17" s="52">
        <v>92.3076923076923</v>
      </c>
      <c r="BL17" s="51">
        <v>13</v>
      </c>
    </row>
    <row r="18" spans="1:64" ht="15">
      <c r="A18" s="84" t="s">
        <v>218</v>
      </c>
      <c r="B18" s="84" t="s">
        <v>218</v>
      </c>
      <c r="C18" s="53" t="s">
        <v>656</v>
      </c>
      <c r="D18" s="54">
        <v>3</v>
      </c>
      <c r="E18" s="65" t="s">
        <v>132</v>
      </c>
      <c r="F18" s="55">
        <v>32</v>
      </c>
      <c r="G18" s="53"/>
      <c r="H18" s="57"/>
      <c r="I18" s="56"/>
      <c r="J18" s="56"/>
      <c r="K18" s="36" t="s">
        <v>65</v>
      </c>
      <c r="L18" s="83">
        <v>18</v>
      </c>
      <c r="M18" s="83"/>
      <c r="N18" s="63"/>
      <c r="O18" s="86" t="s">
        <v>176</v>
      </c>
      <c r="P18" s="88">
        <v>43519.363958333335</v>
      </c>
      <c r="Q18" s="86" t="s">
        <v>237</v>
      </c>
      <c r="R18" s="86"/>
      <c r="S18" s="86"/>
      <c r="T18" s="86"/>
      <c r="U18" s="90" t="s">
        <v>255</v>
      </c>
      <c r="V18" s="90" t="s">
        <v>255</v>
      </c>
      <c r="W18" s="88">
        <v>43519.363958333335</v>
      </c>
      <c r="X18" s="90" t="s">
        <v>277</v>
      </c>
      <c r="Y18" s="86"/>
      <c r="Z18" s="86"/>
      <c r="AA18" s="92" t="s">
        <v>293</v>
      </c>
      <c r="AB18" s="92" t="s">
        <v>299</v>
      </c>
      <c r="AC18" s="86" t="b">
        <v>0</v>
      </c>
      <c r="AD18" s="86">
        <v>2</v>
      </c>
      <c r="AE18" s="92" t="s">
        <v>303</v>
      </c>
      <c r="AF18" s="86" t="b">
        <v>0</v>
      </c>
      <c r="AG18" s="86" t="s">
        <v>305</v>
      </c>
      <c r="AH18" s="86"/>
      <c r="AI18" s="92" t="s">
        <v>300</v>
      </c>
      <c r="AJ18" s="86" t="b">
        <v>0</v>
      </c>
      <c r="AK18" s="86">
        <v>1</v>
      </c>
      <c r="AL18" s="92" t="s">
        <v>300</v>
      </c>
      <c r="AM18" s="86" t="s">
        <v>310</v>
      </c>
      <c r="AN18" s="86" t="b">
        <v>0</v>
      </c>
      <c r="AO18" s="92" t="s">
        <v>299</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7</v>
      </c>
      <c r="BK18" s="52">
        <v>100</v>
      </c>
      <c r="BL18" s="51">
        <v>7</v>
      </c>
    </row>
    <row r="19" spans="1:64" ht="15">
      <c r="A19" s="84" t="s">
        <v>219</v>
      </c>
      <c r="B19" s="84" t="s">
        <v>218</v>
      </c>
      <c r="C19" s="53" t="s">
        <v>656</v>
      </c>
      <c r="D19" s="54">
        <v>3</v>
      </c>
      <c r="E19" s="65" t="s">
        <v>132</v>
      </c>
      <c r="F19" s="55">
        <v>32</v>
      </c>
      <c r="G19" s="53"/>
      <c r="H19" s="57"/>
      <c r="I19" s="56"/>
      <c r="J19" s="56"/>
      <c r="K19" s="36" t="s">
        <v>65</v>
      </c>
      <c r="L19" s="83">
        <v>19</v>
      </c>
      <c r="M19" s="83"/>
      <c r="N19" s="63"/>
      <c r="O19" s="86" t="s">
        <v>225</v>
      </c>
      <c r="P19" s="88">
        <v>43519.38543981482</v>
      </c>
      <c r="Q19" s="86" t="s">
        <v>238</v>
      </c>
      <c r="R19" s="86"/>
      <c r="S19" s="86"/>
      <c r="T19" s="86"/>
      <c r="U19" s="90" t="s">
        <v>255</v>
      </c>
      <c r="V19" s="90" t="s">
        <v>255</v>
      </c>
      <c r="W19" s="88">
        <v>43519.38543981482</v>
      </c>
      <c r="X19" s="90" t="s">
        <v>278</v>
      </c>
      <c r="Y19" s="86"/>
      <c r="Z19" s="86"/>
      <c r="AA19" s="92" t="s">
        <v>294</v>
      </c>
      <c r="AB19" s="86"/>
      <c r="AC19" s="86" t="b">
        <v>0</v>
      </c>
      <c r="AD19" s="86">
        <v>0</v>
      </c>
      <c r="AE19" s="92" t="s">
        <v>300</v>
      </c>
      <c r="AF19" s="86" t="b">
        <v>0</v>
      </c>
      <c r="AG19" s="86" t="s">
        <v>305</v>
      </c>
      <c r="AH19" s="86"/>
      <c r="AI19" s="92" t="s">
        <v>300</v>
      </c>
      <c r="AJ19" s="86" t="b">
        <v>0</v>
      </c>
      <c r="AK19" s="86">
        <v>1</v>
      </c>
      <c r="AL19" s="92" t="s">
        <v>293</v>
      </c>
      <c r="AM19" s="86" t="s">
        <v>311</v>
      </c>
      <c r="AN19" s="86" t="b">
        <v>0</v>
      </c>
      <c r="AO19" s="92" t="s">
        <v>293</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9</v>
      </c>
      <c r="BK19" s="52">
        <v>100</v>
      </c>
      <c r="BL19" s="51">
        <v>9</v>
      </c>
    </row>
    <row r="20" spans="1:64" ht="15">
      <c r="A20" s="84" t="s">
        <v>219</v>
      </c>
      <c r="B20" s="84" t="s">
        <v>219</v>
      </c>
      <c r="C20" s="53" t="s">
        <v>656</v>
      </c>
      <c r="D20" s="54">
        <v>3</v>
      </c>
      <c r="E20" s="65" t="s">
        <v>132</v>
      </c>
      <c r="F20" s="55">
        <v>32</v>
      </c>
      <c r="G20" s="53"/>
      <c r="H20" s="57"/>
      <c r="I20" s="56"/>
      <c r="J20" s="56"/>
      <c r="K20" s="36" t="s">
        <v>65</v>
      </c>
      <c r="L20" s="83">
        <v>20</v>
      </c>
      <c r="M20" s="83"/>
      <c r="N20" s="63"/>
      <c r="O20" s="86" t="s">
        <v>176</v>
      </c>
      <c r="P20" s="88">
        <v>43519.387025462966</v>
      </c>
      <c r="Q20" s="86" t="s">
        <v>239</v>
      </c>
      <c r="R20" s="86"/>
      <c r="S20" s="86"/>
      <c r="T20" s="86"/>
      <c r="U20" s="86"/>
      <c r="V20" s="90" t="s">
        <v>265</v>
      </c>
      <c r="W20" s="88">
        <v>43519.387025462966</v>
      </c>
      <c r="X20" s="90" t="s">
        <v>279</v>
      </c>
      <c r="Y20" s="86"/>
      <c r="Z20" s="86"/>
      <c r="AA20" s="92" t="s">
        <v>295</v>
      </c>
      <c r="AB20" s="86"/>
      <c r="AC20" s="86" t="b">
        <v>0</v>
      </c>
      <c r="AD20" s="86">
        <v>1</v>
      </c>
      <c r="AE20" s="92" t="s">
        <v>300</v>
      </c>
      <c r="AF20" s="86" t="b">
        <v>0</v>
      </c>
      <c r="AG20" s="86" t="s">
        <v>305</v>
      </c>
      <c r="AH20" s="86"/>
      <c r="AI20" s="92" t="s">
        <v>300</v>
      </c>
      <c r="AJ20" s="86" t="b">
        <v>0</v>
      </c>
      <c r="AK20" s="86">
        <v>0</v>
      </c>
      <c r="AL20" s="92" t="s">
        <v>300</v>
      </c>
      <c r="AM20" s="86" t="s">
        <v>311</v>
      </c>
      <c r="AN20" s="86" t="b">
        <v>0</v>
      </c>
      <c r="AO20" s="92" t="s">
        <v>295</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1</v>
      </c>
      <c r="BE20" s="52">
        <v>3.5714285714285716</v>
      </c>
      <c r="BF20" s="51">
        <v>1</v>
      </c>
      <c r="BG20" s="52">
        <v>3.5714285714285716</v>
      </c>
      <c r="BH20" s="51">
        <v>0</v>
      </c>
      <c r="BI20" s="52">
        <v>0</v>
      </c>
      <c r="BJ20" s="51">
        <v>26</v>
      </c>
      <c r="BK20" s="52">
        <v>92.85714285714286</v>
      </c>
      <c r="BL20" s="51">
        <v>28</v>
      </c>
    </row>
    <row r="21" spans="1:64" ht="15">
      <c r="A21" s="84" t="s">
        <v>220</v>
      </c>
      <c r="B21" s="84" t="s">
        <v>220</v>
      </c>
      <c r="C21" s="53" t="s">
        <v>656</v>
      </c>
      <c r="D21" s="54">
        <v>3</v>
      </c>
      <c r="E21" s="65" t="s">
        <v>132</v>
      </c>
      <c r="F21" s="55">
        <v>32</v>
      </c>
      <c r="G21" s="53"/>
      <c r="H21" s="57"/>
      <c r="I21" s="56"/>
      <c r="J21" s="56"/>
      <c r="K21" s="36" t="s">
        <v>65</v>
      </c>
      <c r="L21" s="83">
        <v>21</v>
      </c>
      <c r="M21" s="83"/>
      <c r="N21" s="63"/>
      <c r="O21" s="86" t="s">
        <v>176</v>
      </c>
      <c r="P21" s="88">
        <v>43542.87567129629</v>
      </c>
      <c r="Q21" s="86" t="s">
        <v>240</v>
      </c>
      <c r="R21" s="86"/>
      <c r="S21" s="86"/>
      <c r="T21" s="86" t="s">
        <v>252</v>
      </c>
      <c r="U21" s="90" t="s">
        <v>256</v>
      </c>
      <c r="V21" s="90" t="s">
        <v>256</v>
      </c>
      <c r="W21" s="88">
        <v>43542.87567129629</v>
      </c>
      <c r="X21" s="90" t="s">
        <v>280</v>
      </c>
      <c r="Y21" s="86"/>
      <c r="Z21" s="86"/>
      <c r="AA21" s="92" t="s">
        <v>296</v>
      </c>
      <c r="AB21" s="86"/>
      <c r="AC21" s="86" t="b">
        <v>0</v>
      </c>
      <c r="AD21" s="86">
        <v>0</v>
      </c>
      <c r="AE21" s="92" t="s">
        <v>300</v>
      </c>
      <c r="AF21" s="86" t="b">
        <v>0</v>
      </c>
      <c r="AG21" s="86" t="s">
        <v>305</v>
      </c>
      <c r="AH21" s="86"/>
      <c r="AI21" s="92" t="s">
        <v>300</v>
      </c>
      <c r="AJ21" s="86" t="b">
        <v>0</v>
      </c>
      <c r="AK21" s="86">
        <v>0</v>
      </c>
      <c r="AL21" s="92" t="s">
        <v>300</v>
      </c>
      <c r="AM21" s="86" t="s">
        <v>310</v>
      </c>
      <c r="AN21" s="86" t="b">
        <v>0</v>
      </c>
      <c r="AO21" s="92" t="s">
        <v>296</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23</v>
      </c>
      <c r="BK21" s="52">
        <v>100</v>
      </c>
      <c r="BL21" s="51">
        <v>23</v>
      </c>
    </row>
    <row r="22" spans="1:64" ht="15">
      <c r="A22" s="84" t="s">
        <v>221</v>
      </c>
      <c r="B22" s="84" t="s">
        <v>221</v>
      </c>
      <c r="C22" s="53" t="s">
        <v>656</v>
      </c>
      <c r="D22" s="54">
        <v>3</v>
      </c>
      <c r="E22" s="65" t="s">
        <v>132</v>
      </c>
      <c r="F22" s="55">
        <v>32</v>
      </c>
      <c r="G22" s="53"/>
      <c r="H22" s="57"/>
      <c r="I22" s="56"/>
      <c r="J22" s="56"/>
      <c r="K22" s="36" t="s">
        <v>65</v>
      </c>
      <c r="L22" s="83">
        <v>22</v>
      </c>
      <c r="M22" s="83"/>
      <c r="N22" s="63"/>
      <c r="O22" s="86" t="s">
        <v>176</v>
      </c>
      <c r="P22" s="88">
        <v>43545.06040509259</v>
      </c>
      <c r="Q22" s="86" t="s">
        <v>241</v>
      </c>
      <c r="R22" s="86"/>
      <c r="S22" s="86"/>
      <c r="T22" s="86" t="s">
        <v>253</v>
      </c>
      <c r="U22" s="90" t="s">
        <v>257</v>
      </c>
      <c r="V22" s="90" t="s">
        <v>257</v>
      </c>
      <c r="W22" s="88">
        <v>43545.06040509259</v>
      </c>
      <c r="X22" s="90" t="s">
        <v>281</v>
      </c>
      <c r="Y22" s="86"/>
      <c r="Z22" s="86"/>
      <c r="AA22" s="92" t="s">
        <v>297</v>
      </c>
      <c r="AB22" s="86"/>
      <c r="AC22" s="86" t="b">
        <v>0</v>
      </c>
      <c r="AD22" s="86">
        <v>2</v>
      </c>
      <c r="AE22" s="92" t="s">
        <v>300</v>
      </c>
      <c r="AF22" s="86" t="b">
        <v>0</v>
      </c>
      <c r="AG22" s="86" t="s">
        <v>305</v>
      </c>
      <c r="AH22" s="86"/>
      <c r="AI22" s="92" t="s">
        <v>300</v>
      </c>
      <c r="AJ22" s="86" t="b">
        <v>0</v>
      </c>
      <c r="AK22" s="86">
        <v>0</v>
      </c>
      <c r="AL22" s="92" t="s">
        <v>300</v>
      </c>
      <c r="AM22" s="86" t="s">
        <v>308</v>
      </c>
      <c r="AN22" s="86" t="b">
        <v>0</v>
      </c>
      <c r="AO22" s="92" t="s">
        <v>297</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3</v>
      </c>
      <c r="BE22" s="52">
        <v>6.521739130434782</v>
      </c>
      <c r="BF22" s="51">
        <v>2</v>
      </c>
      <c r="BG22" s="52">
        <v>4.3478260869565215</v>
      </c>
      <c r="BH22" s="51">
        <v>0</v>
      </c>
      <c r="BI22" s="52">
        <v>0</v>
      </c>
      <c r="BJ22" s="51">
        <v>41</v>
      </c>
      <c r="BK22" s="52">
        <v>89.1304347826087</v>
      </c>
      <c r="BL22" s="51">
        <v>46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hyperlinks>
    <hyperlink ref="R3" r:id="rId1" display="https://www.instagram.com/p/BskPUcwF1Kt6Zg81udPdCrXhsJq2ZXlZP5mxdY0/?utm_source=ig_twitter_share&amp;igshid=dt5e90gqgn6c"/>
    <hyperlink ref="R15" r:id="rId2" display="https://m.facebook.com/story.php?story_fbid=617395745360779&amp;id=544185716015116"/>
    <hyperlink ref="R17" r:id="rId3" display="http://mathalive.com/"/>
    <hyperlink ref="U13" r:id="rId4" display="https://pbs.twimg.com/media/DxhsWRvW0AIv3J1.jpg"/>
    <hyperlink ref="U18" r:id="rId5" display="https://pbs.twimg.com/media/D0E-THOV4AA-Q52.png"/>
    <hyperlink ref="U19" r:id="rId6" display="https://pbs.twimg.com/media/D0E-THOV4AA-Q52.png"/>
    <hyperlink ref="U21" r:id="rId7" display="https://pbs.twimg.com/media/D1-CraNUgAARELi.jpg"/>
    <hyperlink ref="U22" r:id="rId8" display="https://pbs.twimg.com/ext_tw_video_thumb/1108540450879619072/pu/img/geMdmGpz8AOcMohl.jpg"/>
    <hyperlink ref="V3" r:id="rId9" display="http://pbs.twimg.com/profile_images/551704282102108160/tke4j9rF_normal.jpeg"/>
    <hyperlink ref="V4" r:id="rId10" display="http://pbs.twimg.com/profile_images/857455982892507140/whbecoeT_normal.jpg"/>
    <hyperlink ref="V5" r:id="rId11" display="http://pbs.twimg.com/profile_images/893152913106784256/zFI65ejV_normal.jpg"/>
    <hyperlink ref="V6" r:id="rId12" display="http://pbs.twimg.com/profile_images/607899806862868480/jULxA4fR_normal.jpg"/>
    <hyperlink ref="V7" r:id="rId13" display="http://pbs.twimg.com/profile_images/607899806862868480/jULxA4fR_normal.jpg"/>
    <hyperlink ref="V8" r:id="rId14" display="http://pbs.twimg.com/profile_images/1076823079593148416/fEvk5Yi3_normal.jpg"/>
    <hyperlink ref="V9" r:id="rId15" display="http://pbs.twimg.com/profile_images/1076823079593148416/fEvk5Yi3_normal.jpg"/>
    <hyperlink ref="V10" r:id="rId16" display="http://pbs.twimg.com/profile_images/1076823079593148416/fEvk5Yi3_normal.jpg"/>
    <hyperlink ref="V11" r:id="rId17" display="http://pbs.twimg.com/profile_images/1091675146950230016/8gXND4J0_normal.jpg"/>
    <hyperlink ref="V12" r:id="rId18" display="http://pbs.twimg.com/profile_images/1076823079593148416/fEvk5Yi3_normal.jpg"/>
    <hyperlink ref="V13" r:id="rId19" display="https://pbs.twimg.com/media/DxhsWRvW0AIv3J1.jpg"/>
    <hyperlink ref="V14" r:id="rId20" display="http://pbs.twimg.com/profile_images/1076823079593148416/fEvk5Yi3_normal.jpg"/>
    <hyperlink ref="V15" r:id="rId21" display="http://pbs.twimg.com/profile_images/1076823079593148416/fEvk5Yi3_normal.jpg"/>
    <hyperlink ref="V16" r:id="rId22" display="http://pbs.twimg.com/profile_images/1076823079593148416/fEvk5Yi3_normal.jpg"/>
    <hyperlink ref="V17" r:id="rId23" display="http://pbs.twimg.com/profile_images/3342514715/3fde89df63ea4dacf9de71369019df22_normal.png"/>
    <hyperlink ref="V18" r:id="rId24" display="https://pbs.twimg.com/media/D0E-THOV4AA-Q52.png"/>
    <hyperlink ref="V19" r:id="rId25" display="https://pbs.twimg.com/media/D0E-THOV4AA-Q52.png"/>
    <hyperlink ref="V20" r:id="rId26" display="http://pbs.twimg.com/profile_images/1104531763244589056/v5ZDu1C1_normal.jpg"/>
    <hyperlink ref="V21" r:id="rId27" display="https://pbs.twimg.com/media/D1-CraNUgAARELi.jpg"/>
    <hyperlink ref="V22" r:id="rId28" display="https://pbs.twimg.com/ext_tw_video_thumb/1108540450879619072/pu/img/geMdmGpz8AOcMohl.jpg"/>
    <hyperlink ref="X3" r:id="rId29" display="https://twitter.com/#!/djyung8686/status/1084350688476389382"/>
    <hyperlink ref="X4" r:id="rId30" display="https://twitter.com/#!/rlouw451/status/1085772818762084352"/>
    <hyperlink ref="X5" r:id="rId31" display="https://twitter.com/#!/lmorepa/status/1085832781517721600"/>
    <hyperlink ref="X6" r:id="rId32" display="https://twitter.com/#!/bedfitview/status/1084142074990088192"/>
    <hyperlink ref="X7" r:id="rId33" display="https://twitter.com/#!/bedfitview/status/1084142074990088192"/>
    <hyperlink ref="X8" r:id="rId34" display="https://twitter.com/#!/matha_live/status/1084131998237626368"/>
    <hyperlink ref="X9" r:id="rId35" display="https://twitter.com/#!/matha_live/status/1084131998237626368"/>
    <hyperlink ref="X10" r:id="rId36" display="https://twitter.com/#!/matha_live/status/1093921836289667072"/>
    <hyperlink ref="X11" r:id="rId37" display="https://twitter.com/#!/dmathipa/status/1087739206816931840"/>
    <hyperlink ref="X12" r:id="rId38" display="https://twitter.com/#!/matha_live/status/1084131998237626368"/>
    <hyperlink ref="X13" r:id="rId39" display="https://twitter.com/#!/matha_live/status/1087738445877989377"/>
    <hyperlink ref="X14" r:id="rId40" display="https://twitter.com/#!/matha_live/status/1093921836289667072"/>
    <hyperlink ref="X15" r:id="rId41" display="https://twitter.com/#!/matha_live/status/1085770358916030465"/>
    <hyperlink ref="X16" r:id="rId42" display="https://twitter.com/#!/matha_live/status/1088863111392751621"/>
    <hyperlink ref="X17" r:id="rId43" display="https://twitter.com/#!/substack/status/1099224415160524800"/>
    <hyperlink ref="X18" r:id="rId44" display="https://twitter.com/#!/substack/status/1099228394766577664"/>
    <hyperlink ref="X19" r:id="rId45" display="https://twitter.com/#!/timedoctor/status/1099236177222152193"/>
    <hyperlink ref="X20" r:id="rId46" display="https://twitter.com/#!/timedoctor/status/1099236754660311040"/>
    <hyperlink ref="X21" r:id="rId47" display="https://twitter.com/#!/palshawaii/status/1107748755225231360"/>
    <hyperlink ref="X22" r:id="rId48" display="https://twitter.com/#!/skyemikki/status/1108540472991973377"/>
    <hyperlink ref="AZ3" r:id="rId49" display="https://api.twitter.com/1.1/geo/id/01e4b0c84959d430.json"/>
  </hyperlinks>
  <printOptions/>
  <pageMargins left="0.7" right="0.7" top="0.75" bottom="0.75" header="0.3" footer="0.3"/>
  <pageSetup horizontalDpi="600" verticalDpi="600" orientation="portrait" r:id="rId53"/>
  <legacyDrawing r:id="rId51"/>
  <tableParts>
    <tablePart r:id="rId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608</v>
      </c>
      <c r="B1" s="13" t="s">
        <v>628</v>
      </c>
      <c r="C1" s="13" t="s">
        <v>629</v>
      </c>
      <c r="D1" s="13" t="s">
        <v>144</v>
      </c>
      <c r="E1" s="13" t="s">
        <v>631</v>
      </c>
      <c r="F1" s="13" t="s">
        <v>632</v>
      </c>
      <c r="G1" s="13" t="s">
        <v>633</v>
      </c>
    </row>
    <row r="2" spans="1:7" ht="15">
      <c r="A2" s="85" t="s">
        <v>512</v>
      </c>
      <c r="B2" s="85">
        <v>11</v>
      </c>
      <c r="C2" s="133">
        <v>0.036303630363036306</v>
      </c>
      <c r="D2" s="85" t="s">
        <v>630</v>
      </c>
      <c r="E2" s="85"/>
      <c r="F2" s="85"/>
      <c r="G2" s="85"/>
    </row>
    <row r="3" spans="1:7" ht="15">
      <c r="A3" s="85" t="s">
        <v>513</v>
      </c>
      <c r="B3" s="85">
        <v>3</v>
      </c>
      <c r="C3" s="133">
        <v>0.009900990099009901</v>
      </c>
      <c r="D3" s="85" t="s">
        <v>630</v>
      </c>
      <c r="E3" s="85"/>
      <c r="F3" s="85"/>
      <c r="G3" s="85"/>
    </row>
    <row r="4" spans="1:7" ht="15">
      <c r="A4" s="85" t="s">
        <v>514</v>
      </c>
      <c r="B4" s="85">
        <v>0</v>
      </c>
      <c r="C4" s="133">
        <v>0</v>
      </c>
      <c r="D4" s="85" t="s">
        <v>630</v>
      </c>
      <c r="E4" s="85"/>
      <c r="F4" s="85"/>
      <c r="G4" s="85"/>
    </row>
    <row r="5" spans="1:7" ht="15">
      <c r="A5" s="85" t="s">
        <v>515</v>
      </c>
      <c r="B5" s="85">
        <v>289</v>
      </c>
      <c r="C5" s="133">
        <v>0.9537953795379538</v>
      </c>
      <c r="D5" s="85" t="s">
        <v>630</v>
      </c>
      <c r="E5" s="85"/>
      <c r="F5" s="85"/>
      <c r="G5" s="85"/>
    </row>
    <row r="6" spans="1:7" ht="15">
      <c r="A6" s="85" t="s">
        <v>516</v>
      </c>
      <c r="B6" s="85">
        <v>303</v>
      </c>
      <c r="C6" s="133">
        <v>1</v>
      </c>
      <c r="D6" s="85" t="s">
        <v>630</v>
      </c>
      <c r="E6" s="85"/>
      <c r="F6" s="85"/>
      <c r="G6" s="85"/>
    </row>
    <row r="7" spans="1:7" ht="15">
      <c r="A7" s="91" t="s">
        <v>517</v>
      </c>
      <c r="B7" s="91">
        <v>9</v>
      </c>
      <c r="C7" s="134">
        <v>0.01107831162044039</v>
      </c>
      <c r="D7" s="91" t="s">
        <v>630</v>
      </c>
      <c r="E7" s="91" t="b">
        <v>0</v>
      </c>
      <c r="F7" s="91" t="b">
        <v>0</v>
      </c>
      <c r="G7" s="91" t="b">
        <v>0</v>
      </c>
    </row>
    <row r="8" spans="1:7" ht="15">
      <c r="A8" s="91" t="s">
        <v>253</v>
      </c>
      <c r="B8" s="91">
        <v>6</v>
      </c>
      <c r="C8" s="134">
        <v>0.012590208835633923</v>
      </c>
      <c r="D8" s="91" t="s">
        <v>630</v>
      </c>
      <c r="E8" s="91" t="b">
        <v>0</v>
      </c>
      <c r="F8" s="91" t="b">
        <v>0</v>
      </c>
      <c r="G8" s="91" t="b">
        <v>0</v>
      </c>
    </row>
    <row r="9" spans="1:7" ht="15">
      <c r="A9" s="91" t="s">
        <v>216</v>
      </c>
      <c r="B9" s="91">
        <v>6</v>
      </c>
      <c r="C9" s="134">
        <v>0.014930541231130228</v>
      </c>
      <c r="D9" s="91" t="s">
        <v>630</v>
      </c>
      <c r="E9" s="91" t="b">
        <v>0</v>
      </c>
      <c r="F9" s="91" t="b">
        <v>0</v>
      </c>
      <c r="G9" s="91" t="b">
        <v>0</v>
      </c>
    </row>
    <row r="10" spans="1:7" ht="15">
      <c r="A10" s="91" t="s">
        <v>518</v>
      </c>
      <c r="B10" s="91">
        <v>5</v>
      </c>
      <c r="C10" s="134">
        <v>0.012442117692608523</v>
      </c>
      <c r="D10" s="91" t="s">
        <v>630</v>
      </c>
      <c r="E10" s="91" t="b">
        <v>0</v>
      </c>
      <c r="F10" s="91" t="b">
        <v>0</v>
      </c>
      <c r="G10" s="91" t="b">
        <v>0</v>
      </c>
    </row>
    <row r="11" spans="1:7" ht="15">
      <c r="A11" s="91" t="s">
        <v>217</v>
      </c>
      <c r="B11" s="91">
        <v>4</v>
      </c>
      <c r="C11" s="134">
        <v>0.011863251060649506</v>
      </c>
      <c r="D11" s="91" t="s">
        <v>630</v>
      </c>
      <c r="E11" s="91" t="b">
        <v>0</v>
      </c>
      <c r="F11" s="91" t="b">
        <v>0</v>
      </c>
      <c r="G11" s="91" t="b">
        <v>0</v>
      </c>
    </row>
    <row r="12" spans="1:7" ht="15">
      <c r="A12" s="91" t="s">
        <v>532</v>
      </c>
      <c r="B12" s="91">
        <v>3</v>
      </c>
      <c r="C12" s="134">
        <v>0.013346157443230693</v>
      </c>
      <c r="D12" s="91" t="s">
        <v>630</v>
      </c>
      <c r="E12" s="91" t="b">
        <v>0</v>
      </c>
      <c r="F12" s="91" t="b">
        <v>0</v>
      </c>
      <c r="G12" s="91" t="b">
        <v>0</v>
      </c>
    </row>
    <row r="13" spans="1:7" ht="15">
      <c r="A13" s="91" t="s">
        <v>251</v>
      </c>
      <c r="B13" s="91">
        <v>3</v>
      </c>
      <c r="C13" s="134">
        <v>0.010743823565560527</v>
      </c>
      <c r="D13" s="91" t="s">
        <v>630</v>
      </c>
      <c r="E13" s="91" t="b">
        <v>0</v>
      </c>
      <c r="F13" s="91" t="b">
        <v>0</v>
      </c>
      <c r="G13" s="91" t="b">
        <v>0</v>
      </c>
    </row>
    <row r="14" spans="1:7" ht="15">
      <c r="A14" s="91" t="s">
        <v>249</v>
      </c>
      <c r="B14" s="91">
        <v>3</v>
      </c>
      <c r="C14" s="134">
        <v>0.010743823565560527</v>
      </c>
      <c r="D14" s="91" t="s">
        <v>630</v>
      </c>
      <c r="E14" s="91" t="b">
        <v>0</v>
      </c>
      <c r="F14" s="91" t="b">
        <v>0</v>
      </c>
      <c r="G14" s="91" t="b">
        <v>0</v>
      </c>
    </row>
    <row r="15" spans="1:7" ht="15">
      <c r="A15" s="91" t="s">
        <v>609</v>
      </c>
      <c r="B15" s="91">
        <v>3</v>
      </c>
      <c r="C15" s="134">
        <v>0.010743823565560527</v>
      </c>
      <c r="D15" s="91" t="s">
        <v>630</v>
      </c>
      <c r="E15" s="91" t="b">
        <v>0</v>
      </c>
      <c r="F15" s="91" t="b">
        <v>0</v>
      </c>
      <c r="G15" s="91" t="b">
        <v>0</v>
      </c>
    </row>
    <row r="16" spans="1:7" ht="15">
      <c r="A16" s="91" t="s">
        <v>520</v>
      </c>
      <c r="B16" s="91">
        <v>3</v>
      </c>
      <c r="C16" s="134">
        <v>0.010743823565560527</v>
      </c>
      <c r="D16" s="91" t="s">
        <v>630</v>
      </c>
      <c r="E16" s="91" t="b">
        <v>0</v>
      </c>
      <c r="F16" s="91" t="b">
        <v>0</v>
      </c>
      <c r="G16" s="91" t="b">
        <v>0</v>
      </c>
    </row>
    <row r="17" spans="1:7" ht="15">
      <c r="A17" s="91" t="s">
        <v>521</v>
      </c>
      <c r="B17" s="91">
        <v>3</v>
      </c>
      <c r="C17" s="134">
        <v>0.010743823565560527</v>
      </c>
      <c r="D17" s="91" t="s">
        <v>630</v>
      </c>
      <c r="E17" s="91" t="b">
        <v>0</v>
      </c>
      <c r="F17" s="91" t="b">
        <v>0</v>
      </c>
      <c r="G17" s="91" t="b">
        <v>0</v>
      </c>
    </row>
    <row r="18" spans="1:7" ht="15">
      <c r="A18" s="91" t="s">
        <v>522</v>
      </c>
      <c r="B18" s="91">
        <v>3</v>
      </c>
      <c r="C18" s="134">
        <v>0.010743823565560527</v>
      </c>
      <c r="D18" s="91" t="s">
        <v>630</v>
      </c>
      <c r="E18" s="91" t="b">
        <v>0</v>
      </c>
      <c r="F18" s="91" t="b">
        <v>0</v>
      </c>
      <c r="G18" s="91" t="b">
        <v>0</v>
      </c>
    </row>
    <row r="19" spans="1:7" ht="15">
      <c r="A19" s="91" t="s">
        <v>523</v>
      </c>
      <c r="B19" s="91">
        <v>3</v>
      </c>
      <c r="C19" s="134">
        <v>0.010743823565560527</v>
      </c>
      <c r="D19" s="91" t="s">
        <v>630</v>
      </c>
      <c r="E19" s="91" t="b">
        <v>0</v>
      </c>
      <c r="F19" s="91" t="b">
        <v>0</v>
      </c>
      <c r="G19" s="91" t="b">
        <v>0</v>
      </c>
    </row>
    <row r="20" spans="1:7" ht="15">
      <c r="A20" s="91" t="s">
        <v>524</v>
      </c>
      <c r="B20" s="91">
        <v>3</v>
      </c>
      <c r="C20" s="134">
        <v>0.010743823565560527</v>
      </c>
      <c r="D20" s="91" t="s">
        <v>630</v>
      </c>
      <c r="E20" s="91" t="b">
        <v>0</v>
      </c>
      <c r="F20" s="91" t="b">
        <v>0</v>
      </c>
      <c r="G20" s="91" t="b">
        <v>0</v>
      </c>
    </row>
    <row r="21" spans="1:7" ht="15">
      <c r="A21" s="91" t="s">
        <v>525</v>
      </c>
      <c r="B21" s="91">
        <v>3</v>
      </c>
      <c r="C21" s="134">
        <v>0.010743823565560527</v>
      </c>
      <c r="D21" s="91" t="s">
        <v>630</v>
      </c>
      <c r="E21" s="91" t="b">
        <v>0</v>
      </c>
      <c r="F21" s="91" t="b">
        <v>0</v>
      </c>
      <c r="G21" s="91" t="b">
        <v>0</v>
      </c>
    </row>
    <row r="22" spans="1:7" ht="15">
      <c r="A22" s="91" t="s">
        <v>610</v>
      </c>
      <c r="B22" s="91">
        <v>3</v>
      </c>
      <c r="C22" s="134">
        <v>0.010743823565560527</v>
      </c>
      <c r="D22" s="91" t="s">
        <v>630</v>
      </c>
      <c r="E22" s="91" t="b">
        <v>0</v>
      </c>
      <c r="F22" s="91" t="b">
        <v>0</v>
      </c>
      <c r="G22" s="91" t="b">
        <v>0</v>
      </c>
    </row>
    <row r="23" spans="1:7" ht="15">
      <c r="A23" s="91" t="s">
        <v>611</v>
      </c>
      <c r="B23" s="91">
        <v>3</v>
      </c>
      <c r="C23" s="134">
        <v>0.010743823565560527</v>
      </c>
      <c r="D23" s="91" t="s">
        <v>630</v>
      </c>
      <c r="E23" s="91" t="b">
        <v>0</v>
      </c>
      <c r="F23" s="91" t="b">
        <v>0</v>
      </c>
      <c r="G23" s="91" t="b">
        <v>0</v>
      </c>
    </row>
    <row r="24" spans="1:7" ht="15">
      <c r="A24" s="91" t="s">
        <v>612</v>
      </c>
      <c r="B24" s="91">
        <v>3</v>
      </c>
      <c r="C24" s="134">
        <v>0.010743823565560527</v>
      </c>
      <c r="D24" s="91" t="s">
        <v>630</v>
      </c>
      <c r="E24" s="91" t="b">
        <v>0</v>
      </c>
      <c r="F24" s="91" t="b">
        <v>0</v>
      </c>
      <c r="G24" s="91" t="b">
        <v>0</v>
      </c>
    </row>
    <row r="25" spans="1:7" ht="15">
      <c r="A25" s="91" t="s">
        <v>613</v>
      </c>
      <c r="B25" s="91">
        <v>3</v>
      </c>
      <c r="C25" s="134">
        <v>0.010743823565560527</v>
      </c>
      <c r="D25" s="91" t="s">
        <v>630</v>
      </c>
      <c r="E25" s="91" t="b">
        <v>0</v>
      </c>
      <c r="F25" s="91" t="b">
        <v>0</v>
      </c>
      <c r="G25" s="91" t="b">
        <v>0</v>
      </c>
    </row>
    <row r="26" spans="1:7" ht="15">
      <c r="A26" s="91" t="s">
        <v>614</v>
      </c>
      <c r="B26" s="91">
        <v>3</v>
      </c>
      <c r="C26" s="134">
        <v>0.010743823565560527</v>
      </c>
      <c r="D26" s="91" t="s">
        <v>630</v>
      </c>
      <c r="E26" s="91" t="b">
        <v>0</v>
      </c>
      <c r="F26" s="91" t="b">
        <v>0</v>
      </c>
      <c r="G26" s="91" t="b">
        <v>0</v>
      </c>
    </row>
    <row r="27" spans="1:7" ht="15">
      <c r="A27" s="91" t="s">
        <v>533</v>
      </c>
      <c r="B27" s="91">
        <v>2</v>
      </c>
      <c r="C27" s="134">
        <v>0.008897438295487128</v>
      </c>
      <c r="D27" s="91" t="s">
        <v>630</v>
      </c>
      <c r="E27" s="91" t="b">
        <v>0</v>
      </c>
      <c r="F27" s="91" t="b">
        <v>0</v>
      </c>
      <c r="G27" s="91" t="b">
        <v>0</v>
      </c>
    </row>
    <row r="28" spans="1:7" ht="15">
      <c r="A28" s="91" t="s">
        <v>615</v>
      </c>
      <c r="B28" s="91">
        <v>2</v>
      </c>
      <c r="C28" s="134">
        <v>0.008897438295487128</v>
      </c>
      <c r="D28" s="91" t="s">
        <v>630</v>
      </c>
      <c r="E28" s="91" t="b">
        <v>0</v>
      </c>
      <c r="F28" s="91" t="b">
        <v>0</v>
      </c>
      <c r="G28" s="91" t="b">
        <v>0</v>
      </c>
    </row>
    <row r="29" spans="1:7" ht="15">
      <c r="A29" s="91" t="s">
        <v>527</v>
      </c>
      <c r="B29" s="91">
        <v>2</v>
      </c>
      <c r="C29" s="134">
        <v>0.008897438295487128</v>
      </c>
      <c r="D29" s="91" t="s">
        <v>630</v>
      </c>
      <c r="E29" s="91" t="b">
        <v>0</v>
      </c>
      <c r="F29" s="91" t="b">
        <v>0</v>
      </c>
      <c r="G29" s="91" t="b">
        <v>0</v>
      </c>
    </row>
    <row r="30" spans="1:7" ht="15">
      <c r="A30" s="91" t="s">
        <v>528</v>
      </c>
      <c r="B30" s="91">
        <v>2</v>
      </c>
      <c r="C30" s="134">
        <v>0.008897438295487128</v>
      </c>
      <c r="D30" s="91" t="s">
        <v>630</v>
      </c>
      <c r="E30" s="91" t="b">
        <v>0</v>
      </c>
      <c r="F30" s="91" t="b">
        <v>0</v>
      </c>
      <c r="G30" s="91" t="b">
        <v>0</v>
      </c>
    </row>
    <row r="31" spans="1:7" ht="15">
      <c r="A31" s="91" t="s">
        <v>529</v>
      </c>
      <c r="B31" s="91">
        <v>2</v>
      </c>
      <c r="C31" s="134">
        <v>0.008897438295487128</v>
      </c>
      <c r="D31" s="91" t="s">
        <v>630</v>
      </c>
      <c r="E31" s="91" t="b">
        <v>0</v>
      </c>
      <c r="F31" s="91" t="b">
        <v>0</v>
      </c>
      <c r="G31" s="91" t="b">
        <v>0</v>
      </c>
    </row>
    <row r="32" spans="1:7" ht="15">
      <c r="A32" s="91" t="s">
        <v>530</v>
      </c>
      <c r="B32" s="91">
        <v>2</v>
      </c>
      <c r="C32" s="134">
        <v>0.008897438295487128</v>
      </c>
      <c r="D32" s="91" t="s">
        <v>630</v>
      </c>
      <c r="E32" s="91" t="b">
        <v>0</v>
      </c>
      <c r="F32" s="91" t="b">
        <v>0</v>
      </c>
      <c r="G32" s="91" t="b">
        <v>0</v>
      </c>
    </row>
    <row r="33" spans="1:7" ht="15">
      <c r="A33" s="91" t="s">
        <v>616</v>
      </c>
      <c r="B33" s="91">
        <v>2</v>
      </c>
      <c r="C33" s="134">
        <v>0.008897438295487128</v>
      </c>
      <c r="D33" s="91" t="s">
        <v>630</v>
      </c>
      <c r="E33" s="91" t="b">
        <v>0</v>
      </c>
      <c r="F33" s="91" t="b">
        <v>0</v>
      </c>
      <c r="G33" s="91" t="b">
        <v>0</v>
      </c>
    </row>
    <row r="34" spans="1:7" ht="15">
      <c r="A34" s="91" t="s">
        <v>617</v>
      </c>
      <c r="B34" s="91">
        <v>2</v>
      </c>
      <c r="C34" s="134">
        <v>0.008897438295487128</v>
      </c>
      <c r="D34" s="91" t="s">
        <v>630</v>
      </c>
      <c r="E34" s="91" t="b">
        <v>0</v>
      </c>
      <c r="F34" s="91" t="b">
        <v>0</v>
      </c>
      <c r="G34" s="91" t="b">
        <v>0</v>
      </c>
    </row>
    <row r="35" spans="1:7" ht="15">
      <c r="A35" s="91" t="s">
        <v>618</v>
      </c>
      <c r="B35" s="91">
        <v>2</v>
      </c>
      <c r="C35" s="134">
        <v>0.008897438295487128</v>
      </c>
      <c r="D35" s="91" t="s">
        <v>630</v>
      </c>
      <c r="E35" s="91" t="b">
        <v>0</v>
      </c>
      <c r="F35" s="91" t="b">
        <v>0</v>
      </c>
      <c r="G35" s="91" t="b">
        <v>0</v>
      </c>
    </row>
    <row r="36" spans="1:7" ht="15">
      <c r="A36" s="91" t="s">
        <v>619</v>
      </c>
      <c r="B36" s="91">
        <v>2</v>
      </c>
      <c r="C36" s="134">
        <v>0.008897438295487128</v>
      </c>
      <c r="D36" s="91" t="s">
        <v>630</v>
      </c>
      <c r="E36" s="91" t="b">
        <v>0</v>
      </c>
      <c r="F36" s="91" t="b">
        <v>0</v>
      </c>
      <c r="G36" s="91" t="b">
        <v>0</v>
      </c>
    </row>
    <row r="37" spans="1:7" ht="15">
      <c r="A37" s="91" t="s">
        <v>620</v>
      </c>
      <c r="B37" s="91">
        <v>2</v>
      </c>
      <c r="C37" s="134">
        <v>0.008897438295487128</v>
      </c>
      <c r="D37" s="91" t="s">
        <v>630</v>
      </c>
      <c r="E37" s="91" t="b">
        <v>0</v>
      </c>
      <c r="F37" s="91" t="b">
        <v>0</v>
      </c>
      <c r="G37" s="91" t="b">
        <v>0</v>
      </c>
    </row>
    <row r="38" spans="1:7" ht="15">
      <c r="A38" s="91" t="s">
        <v>621</v>
      </c>
      <c r="B38" s="91">
        <v>2</v>
      </c>
      <c r="C38" s="134">
        <v>0.008897438295487128</v>
      </c>
      <c r="D38" s="91" t="s">
        <v>630</v>
      </c>
      <c r="E38" s="91" t="b">
        <v>1</v>
      </c>
      <c r="F38" s="91" t="b">
        <v>0</v>
      </c>
      <c r="G38" s="91" t="b">
        <v>0</v>
      </c>
    </row>
    <row r="39" spans="1:7" ht="15">
      <c r="A39" s="91" t="s">
        <v>622</v>
      </c>
      <c r="B39" s="91">
        <v>2</v>
      </c>
      <c r="C39" s="134">
        <v>0.008897438295487128</v>
      </c>
      <c r="D39" s="91" t="s">
        <v>630</v>
      </c>
      <c r="E39" s="91" t="b">
        <v>1</v>
      </c>
      <c r="F39" s="91" t="b">
        <v>0</v>
      </c>
      <c r="G39" s="91" t="b">
        <v>0</v>
      </c>
    </row>
    <row r="40" spans="1:7" ht="15">
      <c r="A40" s="91" t="s">
        <v>623</v>
      </c>
      <c r="B40" s="91">
        <v>2</v>
      </c>
      <c r="C40" s="134">
        <v>0.008897438295487128</v>
      </c>
      <c r="D40" s="91" t="s">
        <v>630</v>
      </c>
      <c r="E40" s="91" t="b">
        <v>0</v>
      </c>
      <c r="F40" s="91" t="b">
        <v>0</v>
      </c>
      <c r="G40" s="91" t="b">
        <v>0</v>
      </c>
    </row>
    <row r="41" spans="1:7" ht="15">
      <c r="A41" s="91" t="s">
        <v>222</v>
      </c>
      <c r="B41" s="91">
        <v>2</v>
      </c>
      <c r="C41" s="134">
        <v>0.008897438295487128</v>
      </c>
      <c r="D41" s="91" t="s">
        <v>630</v>
      </c>
      <c r="E41" s="91" t="b">
        <v>0</v>
      </c>
      <c r="F41" s="91" t="b">
        <v>0</v>
      </c>
      <c r="G41" s="91" t="b">
        <v>0</v>
      </c>
    </row>
    <row r="42" spans="1:7" ht="15">
      <c r="A42" s="91" t="s">
        <v>624</v>
      </c>
      <c r="B42" s="91">
        <v>2</v>
      </c>
      <c r="C42" s="134">
        <v>0.008897438295487128</v>
      </c>
      <c r="D42" s="91" t="s">
        <v>630</v>
      </c>
      <c r="E42" s="91" t="b">
        <v>0</v>
      </c>
      <c r="F42" s="91" t="b">
        <v>0</v>
      </c>
      <c r="G42" s="91" t="b">
        <v>0</v>
      </c>
    </row>
    <row r="43" spans="1:7" ht="15">
      <c r="A43" s="91" t="s">
        <v>625</v>
      </c>
      <c r="B43" s="91">
        <v>2</v>
      </c>
      <c r="C43" s="134">
        <v>0.008897438295487128</v>
      </c>
      <c r="D43" s="91" t="s">
        <v>630</v>
      </c>
      <c r="E43" s="91" t="b">
        <v>0</v>
      </c>
      <c r="F43" s="91" t="b">
        <v>0</v>
      </c>
      <c r="G43" s="91" t="b">
        <v>0</v>
      </c>
    </row>
    <row r="44" spans="1:7" ht="15">
      <c r="A44" s="91" t="s">
        <v>626</v>
      </c>
      <c r="B44" s="91">
        <v>2</v>
      </c>
      <c r="C44" s="134">
        <v>0.008897438295487128</v>
      </c>
      <c r="D44" s="91" t="s">
        <v>630</v>
      </c>
      <c r="E44" s="91" t="b">
        <v>0</v>
      </c>
      <c r="F44" s="91" t="b">
        <v>0</v>
      </c>
      <c r="G44" s="91" t="b">
        <v>0</v>
      </c>
    </row>
    <row r="45" spans="1:7" ht="15">
      <c r="A45" s="91" t="s">
        <v>627</v>
      </c>
      <c r="B45" s="91">
        <v>2</v>
      </c>
      <c r="C45" s="134">
        <v>0.008897438295487128</v>
      </c>
      <c r="D45" s="91" t="s">
        <v>630</v>
      </c>
      <c r="E45" s="91" t="b">
        <v>0</v>
      </c>
      <c r="F45" s="91" t="b">
        <v>0</v>
      </c>
      <c r="G45" s="91" t="b">
        <v>0</v>
      </c>
    </row>
    <row r="46" spans="1:7" ht="15">
      <c r="A46" s="91" t="s">
        <v>215</v>
      </c>
      <c r="B46" s="91">
        <v>2</v>
      </c>
      <c r="C46" s="134">
        <v>0.008897438295487128</v>
      </c>
      <c r="D46" s="91" t="s">
        <v>630</v>
      </c>
      <c r="E46" s="91" t="b">
        <v>0</v>
      </c>
      <c r="F46" s="91" t="b">
        <v>0</v>
      </c>
      <c r="G46" s="91" t="b">
        <v>0</v>
      </c>
    </row>
    <row r="47" spans="1:7" ht="15">
      <c r="A47" s="91" t="s">
        <v>504</v>
      </c>
      <c r="B47" s="91">
        <v>2</v>
      </c>
      <c r="C47" s="134">
        <v>0.011863251060649506</v>
      </c>
      <c r="D47" s="91" t="s">
        <v>630</v>
      </c>
      <c r="E47" s="91" t="b">
        <v>0</v>
      </c>
      <c r="F47" s="91" t="b">
        <v>0</v>
      </c>
      <c r="G47" s="91" t="b">
        <v>0</v>
      </c>
    </row>
    <row r="48" spans="1:7" ht="15">
      <c r="A48" s="91" t="s">
        <v>517</v>
      </c>
      <c r="B48" s="91">
        <v>9</v>
      </c>
      <c r="C48" s="134">
        <v>0</v>
      </c>
      <c r="D48" s="91" t="s">
        <v>469</v>
      </c>
      <c r="E48" s="91" t="b">
        <v>0</v>
      </c>
      <c r="F48" s="91" t="b">
        <v>0</v>
      </c>
      <c r="G48" s="91" t="b">
        <v>0</v>
      </c>
    </row>
    <row r="49" spans="1:7" ht="15">
      <c r="A49" s="91" t="s">
        <v>216</v>
      </c>
      <c r="B49" s="91">
        <v>6</v>
      </c>
      <c r="C49" s="134">
        <v>0.013923954823816694</v>
      </c>
      <c r="D49" s="91" t="s">
        <v>469</v>
      </c>
      <c r="E49" s="91" t="b">
        <v>0</v>
      </c>
      <c r="F49" s="91" t="b">
        <v>0</v>
      </c>
      <c r="G49" s="91" t="b">
        <v>0</v>
      </c>
    </row>
    <row r="50" spans="1:7" ht="15">
      <c r="A50" s="91" t="s">
        <v>518</v>
      </c>
      <c r="B50" s="91">
        <v>5</v>
      </c>
      <c r="C50" s="134">
        <v>0.011603295686513913</v>
      </c>
      <c r="D50" s="91" t="s">
        <v>469</v>
      </c>
      <c r="E50" s="91" t="b">
        <v>0</v>
      </c>
      <c r="F50" s="91" t="b">
        <v>0</v>
      </c>
      <c r="G50" s="91" t="b">
        <v>0</v>
      </c>
    </row>
    <row r="51" spans="1:7" ht="15">
      <c r="A51" s="91" t="s">
        <v>217</v>
      </c>
      <c r="B51" s="91">
        <v>4</v>
      </c>
      <c r="C51" s="134">
        <v>0.012806637022231362</v>
      </c>
      <c r="D51" s="91" t="s">
        <v>469</v>
      </c>
      <c r="E51" s="91" t="b">
        <v>0</v>
      </c>
      <c r="F51" s="91" t="b">
        <v>0</v>
      </c>
      <c r="G51" s="91" t="b">
        <v>0</v>
      </c>
    </row>
    <row r="52" spans="1:7" ht="15">
      <c r="A52" s="91" t="s">
        <v>520</v>
      </c>
      <c r="B52" s="91">
        <v>3</v>
      </c>
      <c r="C52" s="134">
        <v>0.013012397855990792</v>
      </c>
      <c r="D52" s="91" t="s">
        <v>469</v>
      </c>
      <c r="E52" s="91" t="b">
        <v>0</v>
      </c>
      <c r="F52" s="91" t="b">
        <v>0</v>
      </c>
      <c r="G52" s="91" t="b">
        <v>0</v>
      </c>
    </row>
    <row r="53" spans="1:7" ht="15">
      <c r="A53" s="91" t="s">
        <v>521</v>
      </c>
      <c r="B53" s="91">
        <v>3</v>
      </c>
      <c r="C53" s="134">
        <v>0.013012397855990792</v>
      </c>
      <c r="D53" s="91" t="s">
        <v>469</v>
      </c>
      <c r="E53" s="91" t="b">
        <v>0</v>
      </c>
      <c r="F53" s="91" t="b">
        <v>0</v>
      </c>
      <c r="G53" s="91" t="b">
        <v>0</v>
      </c>
    </row>
    <row r="54" spans="1:7" ht="15">
      <c r="A54" s="91" t="s">
        <v>522</v>
      </c>
      <c r="B54" s="91">
        <v>3</v>
      </c>
      <c r="C54" s="134">
        <v>0.013012397855990792</v>
      </c>
      <c r="D54" s="91" t="s">
        <v>469</v>
      </c>
      <c r="E54" s="91" t="b">
        <v>0</v>
      </c>
      <c r="F54" s="91" t="b">
        <v>0</v>
      </c>
      <c r="G54" s="91" t="b">
        <v>0</v>
      </c>
    </row>
    <row r="55" spans="1:7" ht="15">
      <c r="A55" s="91" t="s">
        <v>523</v>
      </c>
      <c r="B55" s="91">
        <v>3</v>
      </c>
      <c r="C55" s="134">
        <v>0.013012397855990792</v>
      </c>
      <c r="D55" s="91" t="s">
        <v>469</v>
      </c>
      <c r="E55" s="91" t="b">
        <v>0</v>
      </c>
      <c r="F55" s="91" t="b">
        <v>0</v>
      </c>
      <c r="G55" s="91" t="b">
        <v>0</v>
      </c>
    </row>
    <row r="56" spans="1:7" ht="15">
      <c r="A56" s="91" t="s">
        <v>524</v>
      </c>
      <c r="B56" s="91">
        <v>3</v>
      </c>
      <c r="C56" s="134">
        <v>0.013012397855990792</v>
      </c>
      <c r="D56" s="91" t="s">
        <v>469</v>
      </c>
      <c r="E56" s="91" t="b">
        <v>0</v>
      </c>
      <c r="F56" s="91" t="b">
        <v>0</v>
      </c>
      <c r="G56" s="91" t="b">
        <v>0</v>
      </c>
    </row>
    <row r="57" spans="1:7" ht="15">
      <c r="A57" s="91" t="s">
        <v>525</v>
      </c>
      <c r="B57" s="91">
        <v>3</v>
      </c>
      <c r="C57" s="134">
        <v>0.013012397855990792</v>
      </c>
      <c r="D57" s="91" t="s">
        <v>469</v>
      </c>
      <c r="E57" s="91" t="b">
        <v>0</v>
      </c>
      <c r="F57" s="91" t="b">
        <v>0</v>
      </c>
      <c r="G57" s="91" t="b">
        <v>0</v>
      </c>
    </row>
    <row r="58" spans="1:7" ht="15">
      <c r="A58" s="91" t="s">
        <v>610</v>
      </c>
      <c r="B58" s="91">
        <v>3</v>
      </c>
      <c r="C58" s="134">
        <v>0.013012397855990792</v>
      </c>
      <c r="D58" s="91" t="s">
        <v>469</v>
      </c>
      <c r="E58" s="91" t="b">
        <v>0</v>
      </c>
      <c r="F58" s="91" t="b">
        <v>0</v>
      </c>
      <c r="G58" s="91" t="b">
        <v>0</v>
      </c>
    </row>
    <row r="59" spans="1:7" ht="15">
      <c r="A59" s="91" t="s">
        <v>611</v>
      </c>
      <c r="B59" s="91">
        <v>3</v>
      </c>
      <c r="C59" s="134">
        <v>0.013012397855990792</v>
      </c>
      <c r="D59" s="91" t="s">
        <v>469</v>
      </c>
      <c r="E59" s="91" t="b">
        <v>0</v>
      </c>
      <c r="F59" s="91" t="b">
        <v>0</v>
      </c>
      <c r="G59" s="91" t="b">
        <v>0</v>
      </c>
    </row>
    <row r="60" spans="1:7" ht="15">
      <c r="A60" s="91" t="s">
        <v>612</v>
      </c>
      <c r="B60" s="91">
        <v>3</v>
      </c>
      <c r="C60" s="134">
        <v>0.013012397855990792</v>
      </c>
      <c r="D60" s="91" t="s">
        <v>469</v>
      </c>
      <c r="E60" s="91" t="b">
        <v>0</v>
      </c>
      <c r="F60" s="91" t="b">
        <v>0</v>
      </c>
      <c r="G60" s="91" t="b">
        <v>0</v>
      </c>
    </row>
    <row r="61" spans="1:7" ht="15">
      <c r="A61" s="91" t="s">
        <v>613</v>
      </c>
      <c r="B61" s="91">
        <v>3</v>
      </c>
      <c r="C61" s="134">
        <v>0.013012397855990792</v>
      </c>
      <c r="D61" s="91" t="s">
        <v>469</v>
      </c>
      <c r="E61" s="91" t="b">
        <v>0</v>
      </c>
      <c r="F61" s="91" t="b">
        <v>0</v>
      </c>
      <c r="G61" s="91" t="b">
        <v>0</v>
      </c>
    </row>
    <row r="62" spans="1:7" ht="15">
      <c r="A62" s="91" t="s">
        <v>614</v>
      </c>
      <c r="B62" s="91">
        <v>3</v>
      </c>
      <c r="C62" s="134">
        <v>0.013012397855990792</v>
      </c>
      <c r="D62" s="91" t="s">
        <v>469</v>
      </c>
      <c r="E62" s="91" t="b">
        <v>0</v>
      </c>
      <c r="F62" s="91" t="b">
        <v>0</v>
      </c>
      <c r="G62" s="91" t="b">
        <v>0</v>
      </c>
    </row>
    <row r="63" spans="1:7" ht="15">
      <c r="A63" s="91" t="s">
        <v>609</v>
      </c>
      <c r="B63" s="91">
        <v>3</v>
      </c>
      <c r="C63" s="134">
        <v>0.013012397855990792</v>
      </c>
      <c r="D63" s="91" t="s">
        <v>469</v>
      </c>
      <c r="E63" s="91" t="b">
        <v>0</v>
      </c>
      <c r="F63" s="91" t="b">
        <v>0</v>
      </c>
      <c r="G63" s="91" t="b">
        <v>0</v>
      </c>
    </row>
    <row r="64" spans="1:7" ht="15">
      <c r="A64" s="91" t="s">
        <v>251</v>
      </c>
      <c r="B64" s="91">
        <v>3</v>
      </c>
      <c r="C64" s="134">
        <v>0.013012397855990792</v>
      </c>
      <c r="D64" s="91" t="s">
        <v>469</v>
      </c>
      <c r="E64" s="91" t="b">
        <v>0</v>
      </c>
      <c r="F64" s="91" t="b">
        <v>0</v>
      </c>
      <c r="G64" s="91" t="b">
        <v>0</v>
      </c>
    </row>
    <row r="65" spans="1:7" ht="15">
      <c r="A65" s="91" t="s">
        <v>249</v>
      </c>
      <c r="B65" s="91">
        <v>3</v>
      </c>
      <c r="C65" s="134">
        <v>0.013012397855990792</v>
      </c>
      <c r="D65" s="91" t="s">
        <v>469</v>
      </c>
      <c r="E65" s="91" t="b">
        <v>0</v>
      </c>
      <c r="F65" s="91" t="b">
        <v>0</v>
      </c>
      <c r="G65" s="91" t="b">
        <v>0</v>
      </c>
    </row>
    <row r="66" spans="1:7" ht="15">
      <c r="A66" s="91" t="s">
        <v>621</v>
      </c>
      <c r="B66" s="91">
        <v>2</v>
      </c>
      <c r="C66" s="134">
        <v>0.011876591159551704</v>
      </c>
      <c r="D66" s="91" t="s">
        <v>469</v>
      </c>
      <c r="E66" s="91" t="b">
        <v>1</v>
      </c>
      <c r="F66" s="91" t="b">
        <v>0</v>
      </c>
      <c r="G66" s="91" t="b">
        <v>0</v>
      </c>
    </row>
    <row r="67" spans="1:7" ht="15">
      <c r="A67" s="91" t="s">
        <v>622</v>
      </c>
      <c r="B67" s="91">
        <v>2</v>
      </c>
      <c r="C67" s="134">
        <v>0.011876591159551704</v>
      </c>
      <c r="D67" s="91" t="s">
        <v>469</v>
      </c>
      <c r="E67" s="91" t="b">
        <v>1</v>
      </c>
      <c r="F67" s="91" t="b">
        <v>0</v>
      </c>
      <c r="G67" s="91" t="b">
        <v>0</v>
      </c>
    </row>
    <row r="68" spans="1:7" ht="15">
      <c r="A68" s="91" t="s">
        <v>623</v>
      </c>
      <c r="B68" s="91">
        <v>2</v>
      </c>
      <c r="C68" s="134">
        <v>0.011876591159551704</v>
      </c>
      <c r="D68" s="91" t="s">
        <v>469</v>
      </c>
      <c r="E68" s="91" t="b">
        <v>0</v>
      </c>
      <c r="F68" s="91" t="b">
        <v>0</v>
      </c>
      <c r="G68" s="91" t="b">
        <v>0</v>
      </c>
    </row>
    <row r="69" spans="1:7" ht="15">
      <c r="A69" s="91" t="s">
        <v>222</v>
      </c>
      <c r="B69" s="91">
        <v>2</v>
      </c>
      <c r="C69" s="134">
        <v>0.011876591159551704</v>
      </c>
      <c r="D69" s="91" t="s">
        <v>469</v>
      </c>
      <c r="E69" s="91" t="b">
        <v>0</v>
      </c>
      <c r="F69" s="91" t="b">
        <v>0</v>
      </c>
      <c r="G69" s="91" t="b">
        <v>0</v>
      </c>
    </row>
    <row r="70" spans="1:7" ht="15">
      <c r="A70" s="91" t="s">
        <v>624</v>
      </c>
      <c r="B70" s="91">
        <v>2</v>
      </c>
      <c r="C70" s="134">
        <v>0.011876591159551704</v>
      </c>
      <c r="D70" s="91" t="s">
        <v>469</v>
      </c>
      <c r="E70" s="91" t="b">
        <v>0</v>
      </c>
      <c r="F70" s="91" t="b">
        <v>0</v>
      </c>
      <c r="G70" s="91" t="b">
        <v>0</v>
      </c>
    </row>
    <row r="71" spans="1:7" ht="15">
      <c r="A71" s="91" t="s">
        <v>625</v>
      </c>
      <c r="B71" s="91">
        <v>2</v>
      </c>
      <c r="C71" s="134">
        <v>0.011876591159551704</v>
      </c>
      <c r="D71" s="91" t="s">
        <v>469</v>
      </c>
      <c r="E71" s="91" t="b">
        <v>0</v>
      </c>
      <c r="F71" s="91" t="b">
        <v>0</v>
      </c>
      <c r="G71" s="91" t="b">
        <v>0</v>
      </c>
    </row>
    <row r="72" spans="1:7" ht="15">
      <c r="A72" s="91" t="s">
        <v>626</v>
      </c>
      <c r="B72" s="91">
        <v>2</v>
      </c>
      <c r="C72" s="134">
        <v>0.011876591159551704</v>
      </c>
      <c r="D72" s="91" t="s">
        <v>469</v>
      </c>
      <c r="E72" s="91" t="b">
        <v>0</v>
      </c>
      <c r="F72" s="91" t="b">
        <v>0</v>
      </c>
      <c r="G72" s="91" t="b">
        <v>0</v>
      </c>
    </row>
    <row r="73" spans="1:7" ht="15">
      <c r="A73" s="91" t="s">
        <v>627</v>
      </c>
      <c r="B73" s="91">
        <v>2</v>
      </c>
      <c r="C73" s="134">
        <v>0.011876591159551704</v>
      </c>
      <c r="D73" s="91" t="s">
        <v>469</v>
      </c>
      <c r="E73" s="91" t="b">
        <v>0</v>
      </c>
      <c r="F73" s="91" t="b">
        <v>0</v>
      </c>
      <c r="G73" s="91" t="b">
        <v>0</v>
      </c>
    </row>
    <row r="74" spans="1:7" ht="15">
      <c r="A74" s="91" t="s">
        <v>215</v>
      </c>
      <c r="B74" s="91">
        <v>2</v>
      </c>
      <c r="C74" s="134">
        <v>0.011876591159551704</v>
      </c>
      <c r="D74" s="91" t="s">
        <v>469</v>
      </c>
      <c r="E74" s="91" t="b">
        <v>0</v>
      </c>
      <c r="F74" s="91" t="b">
        <v>0</v>
      </c>
      <c r="G74" s="91" t="b">
        <v>0</v>
      </c>
    </row>
    <row r="75" spans="1:7" ht="15">
      <c r="A75" s="91" t="s">
        <v>616</v>
      </c>
      <c r="B75" s="91">
        <v>2</v>
      </c>
      <c r="C75" s="134">
        <v>0.011876591159551704</v>
      </c>
      <c r="D75" s="91" t="s">
        <v>469</v>
      </c>
      <c r="E75" s="91" t="b">
        <v>0</v>
      </c>
      <c r="F75" s="91" t="b">
        <v>0</v>
      </c>
      <c r="G75" s="91" t="b">
        <v>0</v>
      </c>
    </row>
    <row r="76" spans="1:7" ht="15">
      <c r="A76" s="91" t="s">
        <v>617</v>
      </c>
      <c r="B76" s="91">
        <v>2</v>
      </c>
      <c r="C76" s="134">
        <v>0.011876591159551704</v>
      </c>
      <c r="D76" s="91" t="s">
        <v>469</v>
      </c>
      <c r="E76" s="91" t="b">
        <v>0</v>
      </c>
      <c r="F76" s="91" t="b">
        <v>0</v>
      </c>
      <c r="G76" s="91" t="b">
        <v>0</v>
      </c>
    </row>
    <row r="77" spans="1:7" ht="15">
      <c r="A77" s="91" t="s">
        <v>618</v>
      </c>
      <c r="B77" s="91">
        <v>2</v>
      </c>
      <c r="C77" s="134">
        <v>0.011876591159551704</v>
      </c>
      <c r="D77" s="91" t="s">
        <v>469</v>
      </c>
      <c r="E77" s="91" t="b">
        <v>0</v>
      </c>
      <c r="F77" s="91" t="b">
        <v>0</v>
      </c>
      <c r="G77" s="91" t="b">
        <v>0</v>
      </c>
    </row>
    <row r="78" spans="1:7" ht="15">
      <c r="A78" s="91" t="s">
        <v>619</v>
      </c>
      <c r="B78" s="91">
        <v>2</v>
      </c>
      <c r="C78" s="134">
        <v>0.011876591159551704</v>
      </c>
      <c r="D78" s="91" t="s">
        <v>469</v>
      </c>
      <c r="E78" s="91" t="b">
        <v>0</v>
      </c>
      <c r="F78" s="91" t="b">
        <v>0</v>
      </c>
      <c r="G78" s="91" t="b">
        <v>0</v>
      </c>
    </row>
    <row r="79" spans="1:7" ht="15">
      <c r="A79" s="91" t="s">
        <v>620</v>
      </c>
      <c r="B79" s="91">
        <v>2</v>
      </c>
      <c r="C79" s="134">
        <v>0.011876591159551704</v>
      </c>
      <c r="D79" s="91" t="s">
        <v>469</v>
      </c>
      <c r="E79" s="91" t="b">
        <v>0</v>
      </c>
      <c r="F79" s="91" t="b">
        <v>0</v>
      </c>
      <c r="G79" s="91" t="b">
        <v>0</v>
      </c>
    </row>
    <row r="80" spans="1:7" ht="15">
      <c r="A80" s="91" t="s">
        <v>253</v>
      </c>
      <c r="B80" s="91">
        <v>3</v>
      </c>
      <c r="C80" s="134">
        <v>0.011024006171320584</v>
      </c>
      <c r="D80" s="91" t="s">
        <v>470</v>
      </c>
      <c r="E80" s="91" t="b">
        <v>0</v>
      </c>
      <c r="F80" s="91" t="b">
        <v>0</v>
      </c>
      <c r="G80" s="91" t="b">
        <v>0</v>
      </c>
    </row>
    <row r="81" spans="1:7" ht="15">
      <c r="A81" s="91" t="s">
        <v>527</v>
      </c>
      <c r="B81" s="91">
        <v>2</v>
      </c>
      <c r="C81" s="134">
        <v>0.0177076468037636</v>
      </c>
      <c r="D81" s="91" t="s">
        <v>470</v>
      </c>
      <c r="E81" s="91" t="b">
        <v>0</v>
      </c>
      <c r="F81" s="91" t="b">
        <v>0</v>
      </c>
      <c r="G81" s="91" t="b">
        <v>0</v>
      </c>
    </row>
    <row r="82" spans="1:7" ht="15">
      <c r="A82" s="91" t="s">
        <v>528</v>
      </c>
      <c r="B82" s="91">
        <v>2</v>
      </c>
      <c r="C82" s="134">
        <v>0.0177076468037636</v>
      </c>
      <c r="D82" s="91" t="s">
        <v>470</v>
      </c>
      <c r="E82" s="91" t="b">
        <v>0</v>
      </c>
      <c r="F82" s="91" t="b">
        <v>0</v>
      </c>
      <c r="G82" s="91" t="b">
        <v>0</v>
      </c>
    </row>
    <row r="83" spans="1:7" ht="15">
      <c r="A83" s="91" t="s">
        <v>529</v>
      </c>
      <c r="B83" s="91">
        <v>2</v>
      </c>
      <c r="C83" s="134">
        <v>0.0177076468037636</v>
      </c>
      <c r="D83" s="91" t="s">
        <v>470</v>
      </c>
      <c r="E83" s="91" t="b">
        <v>0</v>
      </c>
      <c r="F83" s="91" t="b">
        <v>0</v>
      </c>
      <c r="G83" s="91" t="b">
        <v>0</v>
      </c>
    </row>
    <row r="84" spans="1:7" ht="15">
      <c r="A84" s="91" t="s">
        <v>530</v>
      </c>
      <c r="B84" s="91">
        <v>2</v>
      </c>
      <c r="C84" s="134">
        <v>0.0177076468037636</v>
      </c>
      <c r="D84" s="91" t="s">
        <v>470</v>
      </c>
      <c r="E84" s="91" t="b">
        <v>0</v>
      </c>
      <c r="F84" s="91" t="b">
        <v>0</v>
      </c>
      <c r="G84" s="91" t="b">
        <v>0</v>
      </c>
    </row>
    <row r="85" spans="1:7" ht="15">
      <c r="A85" s="91" t="s">
        <v>253</v>
      </c>
      <c r="B85" s="91">
        <v>3</v>
      </c>
      <c r="C85" s="134">
        <v>0</v>
      </c>
      <c r="D85" s="91" t="s">
        <v>471</v>
      </c>
      <c r="E85" s="91" t="b">
        <v>0</v>
      </c>
      <c r="F85" s="91" t="b">
        <v>0</v>
      </c>
      <c r="G85" s="91" t="b">
        <v>0</v>
      </c>
    </row>
    <row r="86" spans="1:7" ht="15">
      <c r="A86" s="91" t="s">
        <v>532</v>
      </c>
      <c r="B86" s="91">
        <v>3</v>
      </c>
      <c r="C86" s="134">
        <v>0.008953792833339724</v>
      </c>
      <c r="D86" s="91" t="s">
        <v>471</v>
      </c>
      <c r="E86" s="91" t="b">
        <v>0</v>
      </c>
      <c r="F86" s="91" t="b">
        <v>0</v>
      </c>
      <c r="G86" s="91" t="b">
        <v>0</v>
      </c>
    </row>
    <row r="87" spans="1:7" ht="15">
      <c r="A87" s="91" t="s">
        <v>504</v>
      </c>
      <c r="B87" s="91">
        <v>2</v>
      </c>
      <c r="C87" s="134">
        <v>0.01617360185490381</v>
      </c>
      <c r="D87" s="91" t="s">
        <v>471</v>
      </c>
      <c r="E87" s="91" t="b">
        <v>0</v>
      </c>
      <c r="F87" s="91" t="b">
        <v>0</v>
      </c>
      <c r="G87" s="91" t="b">
        <v>0</v>
      </c>
    </row>
    <row r="88" spans="1:7" ht="15">
      <c r="A88" s="91" t="s">
        <v>533</v>
      </c>
      <c r="B88" s="91">
        <v>2</v>
      </c>
      <c r="C88" s="134">
        <v>0.005969195222226483</v>
      </c>
      <c r="D88" s="91" t="s">
        <v>471</v>
      </c>
      <c r="E88" s="91" t="b">
        <v>0</v>
      </c>
      <c r="F88" s="91" t="b">
        <v>0</v>
      </c>
      <c r="G8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634</v>
      </c>
      <c r="B1" s="13" t="s">
        <v>635</v>
      </c>
      <c r="C1" s="13" t="s">
        <v>628</v>
      </c>
      <c r="D1" s="13" t="s">
        <v>629</v>
      </c>
      <c r="E1" s="13" t="s">
        <v>636</v>
      </c>
      <c r="F1" s="13" t="s">
        <v>144</v>
      </c>
      <c r="G1" s="13" t="s">
        <v>637</v>
      </c>
      <c r="H1" s="13" t="s">
        <v>638</v>
      </c>
      <c r="I1" s="13" t="s">
        <v>639</v>
      </c>
      <c r="J1" s="13" t="s">
        <v>640</v>
      </c>
      <c r="K1" s="13" t="s">
        <v>641</v>
      </c>
      <c r="L1" s="13" t="s">
        <v>642</v>
      </c>
    </row>
    <row r="2" spans="1:12" ht="15">
      <c r="A2" s="91" t="s">
        <v>217</v>
      </c>
      <c r="B2" s="91" t="s">
        <v>517</v>
      </c>
      <c r="C2" s="91">
        <v>3</v>
      </c>
      <c r="D2" s="134">
        <v>0.010743823565560527</v>
      </c>
      <c r="E2" s="134">
        <v>1.3018048299139422</v>
      </c>
      <c r="F2" s="91" t="s">
        <v>630</v>
      </c>
      <c r="G2" s="91" t="b">
        <v>0</v>
      </c>
      <c r="H2" s="91" t="b">
        <v>0</v>
      </c>
      <c r="I2" s="91" t="b">
        <v>0</v>
      </c>
      <c r="J2" s="91" t="b">
        <v>0</v>
      </c>
      <c r="K2" s="91" t="b">
        <v>0</v>
      </c>
      <c r="L2" s="91" t="b">
        <v>0</v>
      </c>
    </row>
    <row r="3" spans="1:12" ht="15">
      <c r="A3" s="91" t="s">
        <v>517</v>
      </c>
      <c r="B3" s="91" t="s">
        <v>520</v>
      </c>
      <c r="C3" s="91">
        <v>3</v>
      </c>
      <c r="D3" s="134">
        <v>0.010743823565560527</v>
      </c>
      <c r="E3" s="134">
        <v>1.3687516195445555</v>
      </c>
      <c r="F3" s="91" t="s">
        <v>630</v>
      </c>
      <c r="G3" s="91" t="b">
        <v>0</v>
      </c>
      <c r="H3" s="91" t="b">
        <v>0</v>
      </c>
      <c r="I3" s="91" t="b">
        <v>0</v>
      </c>
      <c r="J3" s="91" t="b">
        <v>0</v>
      </c>
      <c r="K3" s="91" t="b">
        <v>0</v>
      </c>
      <c r="L3" s="91" t="b">
        <v>0</v>
      </c>
    </row>
    <row r="4" spans="1:12" ht="15">
      <c r="A4" s="91" t="s">
        <v>520</v>
      </c>
      <c r="B4" s="91" t="s">
        <v>521</v>
      </c>
      <c r="C4" s="91">
        <v>3</v>
      </c>
      <c r="D4" s="134">
        <v>0.010743823565560527</v>
      </c>
      <c r="E4" s="134">
        <v>1.7947203518168364</v>
      </c>
      <c r="F4" s="91" t="s">
        <v>630</v>
      </c>
      <c r="G4" s="91" t="b">
        <v>0</v>
      </c>
      <c r="H4" s="91" t="b">
        <v>0</v>
      </c>
      <c r="I4" s="91" t="b">
        <v>0</v>
      </c>
      <c r="J4" s="91" t="b">
        <v>0</v>
      </c>
      <c r="K4" s="91" t="b">
        <v>0</v>
      </c>
      <c r="L4" s="91" t="b">
        <v>0</v>
      </c>
    </row>
    <row r="5" spans="1:12" ht="15">
      <c r="A5" s="91" t="s">
        <v>521</v>
      </c>
      <c r="B5" s="91" t="s">
        <v>522</v>
      </c>
      <c r="C5" s="91">
        <v>3</v>
      </c>
      <c r="D5" s="134">
        <v>0.010743823565560527</v>
      </c>
      <c r="E5" s="134">
        <v>1.7947203518168364</v>
      </c>
      <c r="F5" s="91" t="s">
        <v>630</v>
      </c>
      <c r="G5" s="91" t="b">
        <v>0</v>
      </c>
      <c r="H5" s="91" t="b">
        <v>0</v>
      </c>
      <c r="I5" s="91" t="b">
        <v>0</v>
      </c>
      <c r="J5" s="91" t="b">
        <v>0</v>
      </c>
      <c r="K5" s="91" t="b">
        <v>0</v>
      </c>
      <c r="L5" s="91" t="b">
        <v>0</v>
      </c>
    </row>
    <row r="6" spans="1:12" ht="15">
      <c r="A6" s="91" t="s">
        <v>522</v>
      </c>
      <c r="B6" s="91" t="s">
        <v>523</v>
      </c>
      <c r="C6" s="91">
        <v>3</v>
      </c>
      <c r="D6" s="134">
        <v>0.010743823565560527</v>
      </c>
      <c r="E6" s="134">
        <v>1.7947203518168364</v>
      </c>
      <c r="F6" s="91" t="s">
        <v>630</v>
      </c>
      <c r="G6" s="91" t="b">
        <v>0</v>
      </c>
      <c r="H6" s="91" t="b">
        <v>0</v>
      </c>
      <c r="I6" s="91" t="b">
        <v>0</v>
      </c>
      <c r="J6" s="91" t="b">
        <v>0</v>
      </c>
      <c r="K6" s="91" t="b">
        <v>0</v>
      </c>
      <c r="L6" s="91" t="b">
        <v>0</v>
      </c>
    </row>
    <row r="7" spans="1:12" ht="15">
      <c r="A7" s="91" t="s">
        <v>523</v>
      </c>
      <c r="B7" s="91" t="s">
        <v>524</v>
      </c>
      <c r="C7" s="91">
        <v>3</v>
      </c>
      <c r="D7" s="134">
        <v>0.010743823565560527</v>
      </c>
      <c r="E7" s="134">
        <v>1.7947203518168364</v>
      </c>
      <c r="F7" s="91" t="s">
        <v>630</v>
      </c>
      <c r="G7" s="91" t="b">
        <v>0</v>
      </c>
      <c r="H7" s="91" t="b">
        <v>0</v>
      </c>
      <c r="I7" s="91" t="b">
        <v>0</v>
      </c>
      <c r="J7" s="91" t="b">
        <v>0</v>
      </c>
      <c r="K7" s="91" t="b">
        <v>0</v>
      </c>
      <c r="L7" s="91" t="b">
        <v>0</v>
      </c>
    </row>
    <row r="8" spans="1:12" ht="15">
      <c r="A8" s="91" t="s">
        <v>524</v>
      </c>
      <c r="B8" s="91" t="s">
        <v>525</v>
      </c>
      <c r="C8" s="91">
        <v>3</v>
      </c>
      <c r="D8" s="134">
        <v>0.010743823565560527</v>
      </c>
      <c r="E8" s="134">
        <v>1.7947203518168364</v>
      </c>
      <c r="F8" s="91" t="s">
        <v>630</v>
      </c>
      <c r="G8" s="91" t="b">
        <v>0</v>
      </c>
      <c r="H8" s="91" t="b">
        <v>0</v>
      </c>
      <c r="I8" s="91" t="b">
        <v>0</v>
      </c>
      <c r="J8" s="91" t="b">
        <v>0</v>
      </c>
      <c r="K8" s="91" t="b">
        <v>0</v>
      </c>
      <c r="L8" s="91" t="b">
        <v>0</v>
      </c>
    </row>
    <row r="9" spans="1:12" ht="15">
      <c r="A9" s="91" t="s">
        <v>525</v>
      </c>
      <c r="B9" s="91" t="s">
        <v>610</v>
      </c>
      <c r="C9" s="91">
        <v>3</v>
      </c>
      <c r="D9" s="134">
        <v>0.010743823565560527</v>
      </c>
      <c r="E9" s="134">
        <v>1.7947203518168364</v>
      </c>
      <c r="F9" s="91" t="s">
        <v>630</v>
      </c>
      <c r="G9" s="91" t="b">
        <v>0</v>
      </c>
      <c r="H9" s="91" t="b">
        <v>0</v>
      </c>
      <c r="I9" s="91" t="b">
        <v>0</v>
      </c>
      <c r="J9" s="91" t="b">
        <v>0</v>
      </c>
      <c r="K9" s="91" t="b">
        <v>0</v>
      </c>
      <c r="L9" s="91" t="b">
        <v>0</v>
      </c>
    </row>
    <row r="10" spans="1:12" ht="15">
      <c r="A10" s="91" t="s">
        <v>610</v>
      </c>
      <c r="B10" s="91" t="s">
        <v>611</v>
      </c>
      <c r="C10" s="91">
        <v>3</v>
      </c>
      <c r="D10" s="134">
        <v>0.010743823565560527</v>
      </c>
      <c r="E10" s="134">
        <v>1.7947203518168364</v>
      </c>
      <c r="F10" s="91" t="s">
        <v>630</v>
      </c>
      <c r="G10" s="91" t="b">
        <v>0</v>
      </c>
      <c r="H10" s="91" t="b">
        <v>0</v>
      </c>
      <c r="I10" s="91" t="b">
        <v>0</v>
      </c>
      <c r="J10" s="91" t="b">
        <v>0</v>
      </c>
      <c r="K10" s="91" t="b">
        <v>0</v>
      </c>
      <c r="L10" s="91" t="b">
        <v>0</v>
      </c>
    </row>
    <row r="11" spans="1:12" ht="15">
      <c r="A11" s="91" t="s">
        <v>611</v>
      </c>
      <c r="B11" s="91" t="s">
        <v>612</v>
      </c>
      <c r="C11" s="91">
        <v>3</v>
      </c>
      <c r="D11" s="134">
        <v>0.010743823565560527</v>
      </c>
      <c r="E11" s="134">
        <v>1.7947203518168364</v>
      </c>
      <c r="F11" s="91" t="s">
        <v>630</v>
      </c>
      <c r="G11" s="91" t="b">
        <v>0</v>
      </c>
      <c r="H11" s="91" t="b">
        <v>0</v>
      </c>
      <c r="I11" s="91" t="b">
        <v>0</v>
      </c>
      <c r="J11" s="91" t="b">
        <v>0</v>
      </c>
      <c r="K11" s="91" t="b">
        <v>0</v>
      </c>
      <c r="L11" s="91" t="b">
        <v>0</v>
      </c>
    </row>
    <row r="12" spans="1:12" ht="15">
      <c r="A12" s="91" t="s">
        <v>612</v>
      </c>
      <c r="B12" s="91" t="s">
        <v>518</v>
      </c>
      <c r="C12" s="91">
        <v>3</v>
      </c>
      <c r="D12" s="134">
        <v>0.010743823565560527</v>
      </c>
      <c r="E12" s="134">
        <v>1.5728716022004803</v>
      </c>
      <c r="F12" s="91" t="s">
        <v>630</v>
      </c>
      <c r="G12" s="91" t="b">
        <v>0</v>
      </c>
      <c r="H12" s="91" t="b">
        <v>0</v>
      </c>
      <c r="I12" s="91" t="b">
        <v>0</v>
      </c>
      <c r="J12" s="91" t="b">
        <v>0</v>
      </c>
      <c r="K12" s="91" t="b">
        <v>0</v>
      </c>
      <c r="L12" s="91" t="b">
        <v>0</v>
      </c>
    </row>
    <row r="13" spans="1:12" ht="15">
      <c r="A13" s="91" t="s">
        <v>518</v>
      </c>
      <c r="B13" s="91" t="s">
        <v>613</v>
      </c>
      <c r="C13" s="91">
        <v>3</v>
      </c>
      <c r="D13" s="134">
        <v>0.010743823565560527</v>
      </c>
      <c r="E13" s="134">
        <v>1.5728716022004803</v>
      </c>
      <c r="F13" s="91" t="s">
        <v>630</v>
      </c>
      <c r="G13" s="91" t="b">
        <v>0</v>
      </c>
      <c r="H13" s="91" t="b">
        <v>0</v>
      </c>
      <c r="I13" s="91" t="b">
        <v>0</v>
      </c>
      <c r="J13" s="91" t="b">
        <v>0</v>
      </c>
      <c r="K13" s="91" t="b">
        <v>0</v>
      </c>
      <c r="L13" s="91" t="b">
        <v>0</v>
      </c>
    </row>
    <row r="14" spans="1:12" ht="15">
      <c r="A14" s="91" t="s">
        <v>613</v>
      </c>
      <c r="B14" s="91" t="s">
        <v>614</v>
      </c>
      <c r="C14" s="91">
        <v>3</v>
      </c>
      <c r="D14" s="134">
        <v>0.010743823565560527</v>
      </c>
      <c r="E14" s="134">
        <v>1.7947203518168364</v>
      </c>
      <c r="F14" s="91" t="s">
        <v>630</v>
      </c>
      <c r="G14" s="91" t="b">
        <v>0</v>
      </c>
      <c r="H14" s="91" t="b">
        <v>0</v>
      </c>
      <c r="I14" s="91" t="b">
        <v>0</v>
      </c>
      <c r="J14" s="91" t="b">
        <v>0</v>
      </c>
      <c r="K14" s="91" t="b">
        <v>0</v>
      </c>
      <c r="L14" s="91" t="b">
        <v>0</v>
      </c>
    </row>
    <row r="15" spans="1:12" ht="15">
      <c r="A15" s="91" t="s">
        <v>532</v>
      </c>
      <c r="B15" s="91" t="s">
        <v>533</v>
      </c>
      <c r="C15" s="91">
        <v>2</v>
      </c>
      <c r="D15" s="134">
        <v>0.008897438295487128</v>
      </c>
      <c r="E15" s="134">
        <v>1.7947203518168364</v>
      </c>
      <c r="F15" s="91" t="s">
        <v>630</v>
      </c>
      <c r="G15" s="91" t="b">
        <v>0</v>
      </c>
      <c r="H15" s="91" t="b">
        <v>0</v>
      </c>
      <c r="I15" s="91" t="b">
        <v>0</v>
      </c>
      <c r="J15" s="91" t="b">
        <v>0</v>
      </c>
      <c r="K15" s="91" t="b">
        <v>0</v>
      </c>
      <c r="L15" s="91" t="b">
        <v>0</v>
      </c>
    </row>
    <row r="16" spans="1:12" ht="15">
      <c r="A16" s="91" t="s">
        <v>253</v>
      </c>
      <c r="B16" s="91" t="s">
        <v>527</v>
      </c>
      <c r="C16" s="91">
        <v>2</v>
      </c>
      <c r="D16" s="134">
        <v>0.008897438295487128</v>
      </c>
      <c r="E16" s="134">
        <v>1.4936903561528554</v>
      </c>
      <c r="F16" s="91" t="s">
        <v>630</v>
      </c>
      <c r="G16" s="91" t="b">
        <v>0</v>
      </c>
      <c r="H16" s="91" t="b">
        <v>0</v>
      </c>
      <c r="I16" s="91" t="b">
        <v>0</v>
      </c>
      <c r="J16" s="91" t="b">
        <v>0</v>
      </c>
      <c r="K16" s="91" t="b">
        <v>0</v>
      </c>
      <c r="L16" s="91" t="b">
        <v>0</v>
      </c>
    </row>
    <row r="17" spans="1:12" ht="15">
      <c r="A17" s="91" t="s">
        <v>527</v>
      </c>
      <c r="B17" s="91" t="s">
        <v>528</v>
      </c>
      <c r="C17" s="91">
        <v>2</v>
      </c>
      <c r="D17" s="134">
        <v>0.008897438295487128</v>
      </c>
      <c r="E17" s="134">
        <v>1.9708116108725178</v>
      </c>
      <c r="F17" s="91" t="s">
        <v>630</v>
      </c>
      <c r="G17" s="91" t="b">
        <v>0</v>
      </c>
      <c r="H17" s="91" t="b">
        <v>0</v>
      </c>
      <c r="I17" s="91" t="b">
        <v>0</v>
      </c>
      <c r="J17" s="91" t="b">
        <v>0</v>
      </c>
      <c r="K17" s="91" t="b">
        <v>0</v>
      </c>
      <c r="L17" s="91" t="b">
        <v>0</v>
      </c>
    </row>
    <row r="18" spans="1:12" ht="15">
      <c r="A18" s="91" t="s">
        <v>528</v>
      </c>
      <c r="B18" s="91" t="s">
        <v>529</v>
      </c>
      <c r="C18" s="91">
        <v>2</v>
      </c>
      <c r="D18" s="134">
        <v>0.008897438295487128</v>
      </c>
      <c r="E18" s="134">
        <v>1.9708116108725178</v>
      </c>
      <c r="F18" s="91" t="s">
        <v>630</v>
      </c>
      <c r="G18" s="91" t="b">
        <v>0</v>
      </c>
      <c r="H18" s="91" t="b">
        <v>0</v>
      </c>
      <c r="I18" s="91" t="b">
        <v>0</v>
      </c>
      <c r="J18" s="91" t="b">
        <v>0</v>
      </c>
      <c r="K18" s="91" t="b">
        <v>0</v>
      </c>
      <c r="L18" s="91" t="b">
        <v>0</v>
      </c>
    </row>
    <row r="19" spans="1:12" ht="15">
      <c r="A19" s="91" t="s">
        <v>529</v>
      </c>
      <c r="B19" s="91" t="s">
        <v>530</v>
      </c>
      <c r="C19" s="91">
        <v>2</v>
      </c>
      <c r="D19" s="134">
        <v>0.008897438295487128</v>
      </c>
      <c r="E19" s="134">
        <v>1.9708116108725178</v>
      </c>
      <c r="F19" s="91" t="s">
        <v>630</v>
      </c>
      <c r="G19" s="91" t="b">
        <v>0</v>
      </c>
      <c r="H19" s="91" t="b">
        <v>0</v>
      </c>
      <c r="I19" s="91" t="b">
        <v>0</v>
      </c>
      <c r="J19" s="91" t="b">
        <v>0</v>
      </c>
      <c r="K19" s="91" t="b">
        <v>0</v>
      </c>
      <c r="L19" s="91" t="b">
        <v>0</v>
      </c>
    </row>
    <row r="20" spans="1:12" ht="15">
      <c r="A20" s="91" t="s">
        <v>517</v>
      </c>
      <c r="B20" s="91" t="s">
        <v>616</v>
      </c>
      <c r="C20" s="91">
        <v>2</v>
      </c>
      <c r="D20" s="134">
        <v>0.008897438295487128</v>
      </c>
      <c r="E20" s="134">
        <v>1.3687516195445555</v>
      </c>
      <c r="F20" s="91" t="s">
        <v>630</v>
      </c>
      <c r="G20" s="91" t="b">
        <v>0</v>
      </c>
      <c r="H20" s="91" t="b">
        <v>0</v>
      </c>
      <c r="I20" s="91" t="b">
        <v>0</v>
      </c>
      <c r="J20" s="91" t="b">
        <v>0</v>
      </c>
      <c r="K20" s="91" t="b">
        <v>0</v>
      </c>
      <c r="L20" s="91" t="b">
        <v>0</v>
      </c>
    </row>
    <row r="21" spans="1:12" ht="15">
      <c r="A21" s="91" t="s">
        <v>616</v>
      </c>
      <c r="B21" s="91" t="s">
        <v>617</v>
      </c>
      <c r="C21" s="91">
        <v>2</v>
      </c>
      <c r="D21" s="134">
        <v>0.008897438295487128</v>
      </c>
      <c r="E21" s="134">
        <v>1.9708116108725178</v>
      </c>
      <c r="F21" s="91" t="s">
        <v>630</v>
      </c>
      <c r="G21" s="91" t="b">
        <v>0</v>
      </c>
      <c r="H21" s="91" t="b">
        <v>0</v>
      </c>
      <c r="I21" s="91" t="b">
        <v>0</v>
      </c>
      <c r="J21" s="91" t="b">
        <v>0</v>
      </c>
      <c r="K21" s="91" t="b">
        <v>0</v>
      </c>
      <c r="L21" s="91" t="b">
        <v>0</v>
      </c>
    </row>
    <row r="22" spans="1:12" ht="15">
      <c r="A22" s="91" t="s">
        <v>617</v>
      </c>
      <c r="B22" s="91" t="s">
        <v>251</v>
      </c>
      <c r="C22" s="91">
        <v>2</v>
      </c>
      <c r="D22" s="134">
        <v>0.008897438295487128</v>
      </c>
      <c r="E22" s="134">
        <v>1.7947203518168364</v>
      </c>
      <c r="F22" s="91" t="s">
        <v>630</v>
      </c>
      <c r="G22" s="91" t="b">
        <v>0</v>
      </c>
      <c r="H22" s="91" t="b">
        <v>0</v>
      </c>
      <c r="I22" s="91" t="b">
        <v>0</v>
      </c>
      <c r="J22" s="91" t="b">
        <v>0</v>
      </c>
      <c r="K22" s="91" t="b">
        <v>0</v>
      </c>
      <c r="L22" s="91" t="b">
        <v>0</v>
      </c>
    </row>
    <row r="23" spans="1:12" ht="15">
      <c r="A23" s="91" t="s">
        <v>251</v>
      </c>
      <c r="B23" s="91" t="s">
        <v>618</v>
      </c>
      <c r="C23" s="91">
        <v>2</v>
      </c>
      <c r="D23" s="134">
        <v>0.008897438295487128</v>
      </c>
      <c r="E23" s="134">
        <v>1.9708116108725178</v>
      </c>
      <c r="F23" s="91" t="s">
        <v>630</v>
      </c>
      <c r="G23" s="91" t="b">
        <v>0</v>
      </c>
      <c r="H23" s="91" t="b">
        <v>0</v>
      </c>
      <c r="I23" s="91" t="b">
        <v>0</v>
      </c>
      <c r="J23" s="91" t="b">
        <v>0</v>
      </c>
      <c r="K23" s="91" t="b">
        <v>0</v>
      </c>
      <c r="L23" s="91" t="b">
        <v>0</v>
      </c>
    </row>
    <row r="24" spans="1:12" ht="15">
      <c r="A24" s="91" t="s">
        <v>618</v>
      </c>
      <c r="B24" s="91" t="s">
        <v>619</v>
      </c>
      <c r="C24" s="91">
        <v>2</v>
      </c>
      <c r="D24" s="134">
        <v>0.008897438295487128</v>
      </c>
      <c r="E24" s="134">
        <v>1.9708116108725178</v>
      </c>
      <c r="F24" s="91" t="s">
        <v>630</v>
      </c>
      <c r="G24" s="91" t="b">
        <v>0</v>
      </c>
      <c r="H24" s="91" t="b">
        <v>0</v>
      </c>
      <c r="I24" s="91" t="b">
        <v>0</v>
      </c>
      <c r="J24" s="91" t="b">
        <v>0</v>
      </c>
      <c r="K24" s="91" t="b">
        <v>0</v>
      </c>
      <c r="L24" s="91" t="b">
        <v>0</v>
      </c>
    </row>
    <row r="25" spans="1:12" ht="15">
      <c r="A25" s="91" t="s">
        <v>619</v>
      </c>
      <c r="B25" s="91" t="s">
        <v>620</v>
      </c>
      <c r="C25" s="91">
        <v>2</v>
      </c>
      <c r="D25" s="134">
        <v>0.008897438295487128</v>
      </c>
      <c r="E25" s="134">
        <v>1.9708116108725178</v>
      </c>
      <c r="F25" s="91" t="s">
        <v>630</v>
      </c>
      <c r="G25" s="91" t="b">
        <v>0</v>
      </c>
      <c r="H25" s="91" t="b">
        <v>0</v>
      </c>
      <c r="I25" s="91" t="b">
        <v>0</v>
      </c>
      <c r="J25" s="91" t="b">
        <v>0</v>
      </c>
      <c r="K25" s="91" t="b">
        <v>0</v>
      </c>
      <c r="L25" s="91" t="b">
        <v>0</v>
      </c>
    </row>
    <row r="26" spans="1:12" ht="15">
      <c r="A26" s="91" t="s">
        <v>620</v>
      </c>
      <c r="B26" s="91" t="s">
        <v>216</v>
      </c>
      <c r="C26" s="91">
        <v>2</v>
      </c>
      <c r="D26" s="134">
        <v>0.008897438295487128</v>
      </c>
      <c r="E26" s="134">
        <v>1.9708116108725178</v>
      </c>
      <c r="F26" s="91" t="s">
        <v>630</v>
      </c>
      <c r="G26" s="91" t="b">
        <v>0</v>
      </c>
      <c r="H26" s="91" t="b">
        <v>0</v>
      </c>
      <c r="I26" s="91" t="b">
        <v>0</v>
      </c>
      <c r="J26" s="91" t="b">
        <v>0</v>
      </c>
      <c r="K26" s="91" t="b">
        <v>0</v>
      </c>
      <c r="L26" s="91" t="b">
        <v>0</v>
      </c>
    </row>
    <row r="27" spans="1:12" ht="15">
      <c r="A27" s="91" t="s">
        <v>216</v>
      </c>
      <c r="B27" s="91" t="s">
        <v>249</v>
      </c>
      <c r="C27" s="91">
        <v>2</v>
      </c>
      <c r="D27" s="134">
        <v>0.008897438295487128</v>
      </c>
      <c r="E27" s="134">
        <v>1.317599097097174</v>
      </c>
      <c r="F27" s="91" t="s">
        <v>630</v>
      </c>
      <c r="G27" s="91" t="b">
        <v>0</v>
      </c>
      <c r="H27" s="91" t="b">
        <v>0</v>
      </c>
      <c r="I27" s="91" t="b">
        <v>0</v>
      </c>
      <c r="J27" s="91" t="b">
        <v>0</v>
      </c>
      <c r="K27" s="91" t="b">
        <v>0</v>
      </c>
      <c r="L27" s="91" t="b">
        <v>0</v>
      </c>
    </row>
    <row r="28" spans="1:12" ht="15">
      <c r="A28" s="91" t="s">
        <v>621</v>
      </c>
      <c r="B28" s="91" t="s">
        <v>622</v>
      </c>
      <c r="C28" s="91">
        <v>2</v>
      </c>
      <c r="D28" s="134">
        <v>0.008897438295487128</v>
      </c>
      <c r="E28" s="134">
        <v>1.9708116108725178</v>
      </c>
      <c r="F28" s="91" t="s">
        <v>630</v>
      </c>
      <c r="G28" s="91" t="b">
        <v>1</v>
      </c>
      <c r="H28" s="91" t="b">
        <v>0</v>
      </c>
      <c r="I28" s="91" t="b">
        <v>0</v>
      </c>
      <c r="J28" s="91" t="b">
        <v>1</v>
      </c>
      <c r="K28" s="91" t="b">
        <v>0</v>
      </c>
      <c r="L28" s="91" t="b">
        <v>0</v>
      </c>
    </row>
    <row r="29" spans="1:12" ht="15">
      <c r="A29" s="91" t="s">
        <v>622</v>
      </c>
      <c r="B29" s="91" t="s">
        <v>623</v>
      </c>
      <c r="C29" s="91">
        <v>2</v>
      </c>
      <c r="D29" s="134">
        <v>0.008897438295487128</v>
      </c>
      <c r="E29" s="134">
        <v>1.9708116108725178</v>
      </c>
      <c r="F29" s="91" t="s">
        <v>630</v>
      </c>
      <c r="G29" s="91" t="b">
        <v>1</v>
      </c>
      <c r="H29" s="91" t="b">
        <v>0</v>
      </c>
      <c r="I29" s="91" t="b">
        <v>0</v>
      </c>
      <c r="J29" s="91" t="b">
        <v>0</v>
      </c>
      <c r="K29" s="91" t="b">
        <v>0</v>
      </c>
      <c r="L29" s="91" t="b">
        <v>0</v>
      </c>
    </row>
    <row r="30" spans="1:12" ht="15">
      <c r="A30" s="91" t="s">
        <v>623</v>
      </c>
      <c r="B30" s="91" t="s">
        <v>609</v>
      </c>
      <c r="C30" s="91">
        <v>2</v>
      </c>
      <c r="D30" s="134">
        <v>0.008897438295487128</v>
      </c>
      <c r="E30" s="134">
        <v>1.7947203518168364</v>
      </c>
      <c r="F30" s="91" t="s">
        <v>630</v>
      </c>
      <c r="G30" s="91" t="b">
        <v>0</v>
      </c>
      <c r="H30" s="91" t="b">
        <v>0</v>
      </c>
      <c r="I30" s="91" t="b">
        <v>0</v>
      </c>
      <c r="J30" s="91" t="b">
        <v>0</v>
      </c>
      <c r="K30" s="91" t="b">
        <v>0</v>
      </c>
      <c r="L30" s="91" t="b">
        <v>0</v>
      </c>
    </row>
    <row r="31" spans="1:12" ht="15">
      <c r="A31" s="91" t="s">
        <v>609</v>
      </c>
      <c r="B31" s="91" t="s">
        <v>222</v>
      </c>
      <c r="C31" s="91">
        <v>2</v>
      </c>
      <c r="D31" s="134">
        <v>0.008897438295487128</v>
      </c>
      <c r="E31" s="134">
        <v>1.7947203518168364</v>
      </c>
      <c r="F31" s="91" t="s">
        <v>630</v>
      </c>
      <c r="G31" s="91" t="b">
        <v>0</v>
      </c>
      <c r="H31" s="91" t="b">
        <v>0</v>
      </c>
      <c r="I31" s="91" t="b">
        <v>0</v>
      </c>
      <c r="J31" s="91" t="b">
        <v>0</v>
      </c>
      <c r="K31" s="91" t="b">
        <v>0</v>
      </c>
      <c r="L31" s="91" t="b">
        <v>0</v>
      </c>
    </row>
    <row r="32" spans="1:12" ht="15">
      <c r="A32" s="91" t="s">
        <v>222</v>
      </c>
      <c r="B32" s="91" t="s">
        <v>624</v>
      </c>
      <c r="C32" s="91">
        <v>2</v>
      </c>
      <c r="D32" s="134">
        <v>0.008897438295487128</v>
      </c>
      <c r="E32" s="134">
        <v>1.9708116108725178</v>
      </c>
      <c r="F32" s="91" t="s">
        <v>630</v>
      </c>
      <c r="G32" s="91" t="b">
        <v>0</v>
      </c>
      <c r="H32" s="91" t="b">
        <v>0</v>
      </c>
      <c r="I32" s="91" t="b">
        <v>0</v>
      </c>
      <c r="J32" s="91" t="b">
        <v>0</v>
      </c>
      <c r="K32" s="91" t="b">
        <v>0</v>
      </c>
      <c r="L32" s="91" t="b">
        <v>0</v>
      </c>
    </row>
    <row r="33" spans="1:12" ht="15">
      <c r="A33" s="91" t="s">
        <v>624</v>
      </c>
      <c r="B33" s="91" t="s">
        <v>625</v>
      </c>
      <c r="C33" s="91">
        <v>2</v>
      </c>
      <c r="D33" s="134">
        <v>0.008897438295487128</v>
      </c>
      <c r="E33" s="134">
        <v>1.9708116108725178</v>
      </c>
      <c r="F33" s="91" t="s">
        <v>630</v>
      </c>
      <c r="G33" s="91" t="b">
        <v>0</v>
      </c>
      <c r="H33" s="91" t="b">
        <v>0</v>
      </c>
      <c r="I33" s="91" t="b">
        <v>0</v>
      </c>
      <c r="J33" s="91" t="b">
        <v>0</v>
      </c>
      <c r="K33" s="91" t="b">
        <v>0</v>
      </c>
      <c r="L33" s="91" t="b">
        <v>0</v>
      </c>
    </row>
    <row r="34" spans="1:12" ht="15">
      <c r="A34" s="91" t="s">
        <v>625</v>
      </c>
      <c r="B34" s="91" t="s">
        <v>626</v>
      </c>
      <c r="C34" s="91">
        <v>2</v>
      </c>
      <c r="D34" s="134">
        <v>0.008897438295487128</v>
      </c>
      <c r="E34" s="134">
        <v>1.9708116108725178</v>
      </c>
      <c r="F34" s="91" t="s">
        <v>630</v>
      </c>
      <c r="G34" s="91" t="b">
        <v>0</v>
      </c>
      <c r="H34" s="91" t="b">
        <v>0</v>
      </c>
      <c r="I34" s="91" t="b">
        <v>0</v>
      </c>
      <c r="J34" s="91" t="b">
        <v>0</v>
      </c>
      <c r="K34" s="91" t="b">
        <v>0</v>
      </c>
      <c r="L34" s="91" t="b">
        <v>0</v>
      </c>
    </row>
    <row r="35" spans="1:12" ht="15">
      <c r="A35" s="91" t="s">
        <v>626</v>
      </c>
      <c r="B35" s="91" t="s">
        <v>627</v>
      </c>
      <c r="C35" s="91">
        <v>2</v>
      </c>
      <c r="D35" s="134">
        <v>0.008897438295487128</v>
      </c>
      <c r="E35" s="134">
        <v>1.9708116108725178</v>
      </c>
      <c r="F35" s="91" t="s">
        <v>630</v>
      </c>
      <c r="G35" s="91" t="b">
        <v>0</v>
      </c>
      <c r="H35" s="91" t="b">
        <v>0</v>
      </c>
      <c r="I35" s="91" t="b">
        <v>0</v>
      </c>
      <c r="J35" s="91" t="b">
        <v>0</v>
      </c>
      <c r="K35" s="91" t="b">
        <v>0</v>
      </c>
      <c r="L35" s="91" t="b">
        <v>0</v>
      </c>
    </row>
    <row r="36" spans="1:12" ht="15">
      <c r="A36" s="91" t="s">
        <v>627</v>
      </c>
      <c r="B36" s="91" t="s">
        <v>215</v>
      </c>
      <c r="C36" s="91">
        <v>2</v>
      </c>
      <c r="D36" s="134">
        <v>0.008897438295487128</v>
      </c>
      <c r="E36" s="134">
        <v>1.9708116108725178</v>
      </c>
      <c r="F36" s="91" t="s">
        <v>630</v>
      </c>
      <c r="G36" s="91" t="b">
        <v>0</v>
      </c>
      <c r="H36" s="91" t="b">
        <v>0</v>
      </c>
      <c r="I36" s="91" t="b">
        <v>0</v>
      </c>
      <c r="J36" s="91" t="b">
        <v>0</v>
      </c>
      <c r="K36" s="91" t="b">
        <v>0</v>
      </c>
      <c r="L36" s="91" t="b">
        <v>0</v>
      </c>
    </row>
    <row r="37" spans="1:12" ht="15">
      <c r="A37" s="91" t="s">
        <v>215</v>
      </c>
      <c r="B37" s="91" t="s">
        <v>517</v>
      </c>
      <c r="C37" s="91">
        <v>2</v>
      </c>
      <c r="D37" s="134">
        <v>0.008897438295487128</v>
      </c>
      <c r="E37" s="134">
        <v>1.426743566522242</v>
      </c>
      <c r="F37" s="91" t="s">
        <v>630</v>
      </c>
      <c r="G37" s="91" t="b">
        <v>0</v>
      </c>
      <c r="H37" s="91" t="b">
        <v>0</v>
      </c>
      <c r="I37" s="91" t="b">
        <v>0</v>
      </c>
      <c r="J37" s="91" t="b">
        <v>0</v>
      </c>
      <c r="K37" s="91" t="b">
        <v>0</v>
      </c>
      <c r="L37" s="91" t="b">
        <v>0</v>
      </c>
    </row>
    <row r="38" spans="1:12" ht="15">
      <c r="A38" s="91" t="s">
        <v>216</v>
      </c>
      <c r="B38" s="91" t="s">
        <v>517</v>
      </c>
      <c r="C38" s="91">
        <v>2</v>
      </c>
      <c r="D38" s="134">
        <v>0.008897438295487128</v>
      </c>
      <c r="E38" s="134">
        <v>0.9496223118025796</v>
      </c>
      <c r="F38" s="91" t="s">
        <v>630</v>
      </c>
      <c r="G38" s="91" t="b">
        <v>0</v>
      </c>
      <c r="H38" s="91" t="b">
        <v>0</v>
      </c>
      <c r="I38" s="91" t="b">
        <v>0</v>
      </c>
      <c r="J38" s="91" t="b">
        <v>0</v>
      </c>
      <c r="K38" s="91" t="b">
        <v>0</v>
      </c>
      <c r="L38" s="91" t="b">
        <v>0</v>
      </c>
    </row>
    <row r="39" spans="1:12" ht="15">
      <c r="A39" s="91" t="s">
        <v>217</v>
      </c>
      <c r="B39" s="91" t="s">
        <v>517</v>
      </c>
      <c r="C39" s="91">
        <v>3</v>
      </c>
      <c r="D39" s="134">
        <v>0.013012397855990792</v>
      </c>
      <c r="E39" s="134">
        <v>1.0342845971600858</v>
      </c>
      <c r="F39" s="91" t="s">
        <v>469</v>
      </c>
      <c r="G39" s="91" t="b">
        <v>0</v>
      </c>
      <c r="H39" s="91" t="b">
        <v>0</v>
      </c>
      <c r="I39" s="91" t="b">
        <v>0</v>
      </c>
      <c r="J39" s="91" t="b">
        <v>0</v>
      </c>
      <c r="K39" s="91" t="b">
        <v>0</v>
      </c>
      <c r="L39" s="91" t="b">
        <v>0</v>
      </c>
    </row>
    <row r="40" spans="1:12" ht="15">
      <c r="A40" s="91" t="s">
        <v>517</v>
      </c>
      <c r="B40" s="91" t="s">
        <v>520</v>
      </c>
      <c r="C40" s="91">
        <v>3</v>
      </c>
      <c r="D40" s="134">
        <v>0.013012397855990792</v>
      </c>
      <c r="E40" s="134">
        <v>1.101231386790699</v>
      </c>
      <c r="F40" s="91" t="s">
        <v>469</v>
      </c>
      <c r="G40" s="91" t="b">
        <v>0</v>
      </c>
      <c r="H40" s="91" t="b">
        <v>0</v>
      </c>
      <c r="I40" s="91" t="b">
        <v>0</v>
      </c>
      <c r="J40" s="91" t="b">
        <v>0</v>
      </c>
      <c r="K40" s="91" t="b">
        <v>0</v>
      </c>
      <c r="L40" s="91" t="b">
        <v>0</v>
      </c>
    </row>
    <row r="41" spans="1:12" ht="15">
      <c r="A41" s="91" t="s">
        <v>520</v>
      </c>
      <c r="B41" s="91" t="s">
        <v>521</v>
      </c>
      <c r="C41" s="91">
        <v>3</v>
      </c>
      <c r="D41" s="134">
        <v>0.013012397855990792</v>
      </c>
      <c r="E41" s="134">
        <v>1.5272001190629803</v>
      </c>
      <c r="F41" s="91" t="s">
        <v>469</v>
      </c>
      <c r="G41" s="91" t="b">
        <v>0</v>
      </c>
      <c r="H41" s="91" t="b">
        <v>0</v>
      </c>
      <c r="I41" s="91" t="b">
        <v>0</v>
      </c>
      <c r="J41" s="91" t="b">
        <v>0</v>
      </c>
      <c r="K41" s="91" t="b">
        <v>0</v>
      </c>
      <c r="L41" s="91" t="b">
        <v>0</v>
      </c>
    </row>
    <row r="42" spans="1:12" ht="15">
      <c r="A42" s="91" t="s">
        <v>521</v>
      </c>
      <c r="B42" s="91" t="s">
        <v>522</v>
      </c>
      <c r="C42" s="91">
        <v>3</v>
      </c>
      <c r="D42" s="134">
        <v>0.013012397855990792</v>
      </c>
      <c r="E42" s="134">
        <v>1.5272001190629803</v>
      </c>
      <c r="F42" s="91" t="s">
        <v>469</v>
      </c>
      <c r="G42" s="91" t="b">
        <v>0</v>
      </c>
      <c r="H42" s="91" t="b">
        <v>0</v>
      </c>
      <c r="I42" s="91" t="b">
        <v>0</v>
      </c>
      <c r="J42" s="91" t="b">
        <v>0</v>
      </c>
      <c r="K42" s="91" t="b">
        <v>0</v>
      </c>
      <c r="L42" s="91" t="b">
        <v>0</v>
      </c>
    </row>
    <row r="43" spans="1:12" ht="15">
      <c r="A43" s="91" t="s">
        <v>522</v>
      </c>
      <c r="B43" s="91" t="s">
        <v>523</v>
      </c>
      <c r="C43" s="91">
        <v>3</v>
      </c>
      <c r="D43" s="134">
        <v>0.013012397855990792</v>
      </c>
      <c r="E43" s="134">
        <v>1.5272001190629803</v>
      </c>
      <c r="F43" s="91" t="s">
        <v>469</v>
      </c>
      <c r="G43" s="91" t="b">
        <v>0</v>
      </c>
      <c r="H43" s="91" t="b">
        <v>0</v>
      </c>
      <c r="I43" s="91" t="b">
        <v>0</v>
      </c>
      <c r="J43" s="91" t="b">
        <v>0</v>
      </c>
      <c r="K43" s="91" t="b">
        <v>0</v>
      </c>
      <c r="L43" s="91" t="b">
        <v>0</v>
      </c>
    </row>
    <row r="44" spans="1:12" ht="15">
      <c r="A44" s="91" t="s">
        <v>523</v>
      </c>
      <c r="B44" s="91" t="s">
        <v>524</v>
      </c>
      <c r="C44" s="91">
        <v>3</v>
      </c>
      <c r="D44" s="134">
        <v>0.013012397855990792</v>
      </c>
      <c r="E44" s="134">
        <v>1.5272001190629803</v>
      </c>
      <c r="F44" s="91" t="s">
        <v>469</v>
      </c>
      <c r="G44" s="91" t="b">
        <v>0</v>
      </c>
      <c r="H44" s="91" t="b">
        <v>0</v>
      </c>
      <c r="I44" s="91" t="b">
        <v>0</v>
      </c>
      <c r="J44" s="91" t="b">
        <v>0</v>
      </c>
      <c r="K44" s="91" t="b">
        <v>0</v>
      </c>
      <c r="L44" s="91" t="b">
        <v>0</v>
      </c>
    </row>
    <row r="45" spans="1:12" ht="15">
      <c r="A45" s="91" t="s">
        <v>524</v>
      </c>
      <c r="B45" s="91" t="s">
        <v>525</v>
      </c>
      <c r="C45" s="91">
        <v>3</v>
      </c>
      <c r="D45" s="134">
        <v>0.013012397855990792</v>
      </c>
      <c r="E45" s="134">
        <v>1.5272001190629803</v>
      </c>
      <c r="F45" s="91" t="s">
        <v>469</v>
      </c>
      <c r="G45" s="91" t="b">
        <v>0</v>
      </c>
      <c r="H45" s="91" t="b">
        <v>0</v>
      </c>
      <c r="I45" s="91" t="b">
        <v>0</v>
      </c>
      <c r="J45" s="91" t="b">
        <v>0</v>
      </c>
      <c r="K45" s="91" t="b">
        <v>0</v>
      </c>
      <c r="L45" s="91" t="b">
        <v>0</v>
      </c>
    </row>
    <row r="46" spans="1:12" ht="15">
      <c r="A46" s="91" t="s">
        <v>525</v>
      </c>
      <c r="B46" s="91" t="s">
        <v>610</v>
      </c>
      <c r="C46" s="91">
        <v>3</v>
      </c>
      <c r="D46" s="134">
        <v>0.013012397855990792</v>
      </c>
      <c r="E46" s="134">
        <v>1.5272001190629803</v>
      </c>
      <c r="F46" s="91" t="s">
        <v>469</v>
      </c>
      <c r="G46" s="91" t="b">
        <v>0</v>
      </c>
      <c r="H46" s="91" t="b">
        <v>0</v>
      </c>
      <c r="I46" s="91" t="b">
        <v>0</v>
      </c>
      <c r="J46" s="91" t="b">
        <v>0</v>
      </c>
      <c r="K46" s="91" t="b">
        <v>0</v>
      </c>
      <c r="L46" s="91" t="b">
        <v>0</v>
      </c>
    </row>
    <row r="47" spans="1:12" ht="15">
      <c r="A47" s="91" t="s">
        <v>610</v>
      </c>
      <c r="B47" s="91" t="s">
        <v>611</v>
      </c>
      <c r="C47" s="91">
        <v>3</v>
      </c>
      <c r="D47" s="134">
        <v>0.013012397855990792</v>
      </c>
      <c r="E47" s="134">
        <v>1.5272001190629803</v>
      </c>
      <c r="F47" s="91" t="s">
        <v>469</v>
      </c>
      <c r="G47" s="91" t="b">
        <v>0</v>
      </c>
      <c r="H47" s="91" t="b">
        <v>0</v>
      </c>
      <c r="I47" s="91" t="b">
        <v>0</v>
      </c>
      <c r="J47" s="91" t="b">
        <v>0</v>
      </c>
      <c r="K47" s="91" t="b">
        <v>0</v>
      </c>
      <c r="L47" s="91" t="b">
        <v>0</v>
      </c>
    </row>
    <row r="48" spans="1:12" ht="15">
      <c r="A48" s="91" t="s">
        <v>611</v>
      </c>
      <c r="B48" s="91" t="s">
        <v>612</v>
      </c>
      <c r="C48" s="91">
        <v>3</v>
      </c>
      <c r="D48" s="134">
        <v>0.013012397855990792</v>
      </c>
      <c r="E48" s="134">
        <v>1.5272001190629803</v>
      </c>
      <c r="F48" s="91" t="s">
        <v>469</v>
      </c>
      <c r="G48" s="91" t="b">
        <v>0</v>
      </c>
      <c r="H48" s="91" t="b">
        <v>0</v>
      </c>
      <c r="I48" s="91" t="b">
        <v>0</v>
      </c>
      <c r="J48" s="91" t="b">
        <v>0</v>
      </c>
      <c r="K48" s="91" t="b">
        <v>0</v>
      </c>
      <c r="L48" s="91" t="b">
        <v>0</v>
      </c>
    </row>
    <row r="49" spans="1:12" ht="15">
      <c r="A49" s="91" t="s">
        <v>612</v>
      </c>
      <c r="B49" s="91" t="s">
        <v>518</v>
      </c>
      <c r="C49" s="91">
        <v>3</v>
      </c>
      <c r="D49" s="134">
        <v>0.013012397855990792</v>
      </c>
      <c r="E49" s="134">
        <v>1.3053513694466237</v>
      </c>
      <c r="F49" s="91" t="s">
        <v>469</v>
      </c>
      <c r="G49" s="91" t="b">
        <v>0</v>
      </c>
      <c r="H49" s="91" t="b">
        <v>0</v>
      </c>
      <c r="I49" s="91" t="b">
        <v>0</v>
      </c>
      <c r="J49" s="91" t="b">
        <v>0</v>
      </c>
      <c r="K49" s="91" t="b">
        <v>0</v>
      </c>
      <c r="L49" s="91" t="b">
        <v>0</v>
      </c>
    </row>
    <row r="50" spans="1:12" ht="15">
      <c r="A50" s="91" t="s">
        <v>518</v>
      </c>
      <c r="B50" s="91" t="s">
        <v>613</v>
      </c>
      <c r="C50" s="91">
        <v>3</v>
      </c>
      <c r="D50" s="134">
        <v>0.013012397855990792</v>
      </c>
      <c r="E50" s="134">
        <v>1.3053513694466237</v>
      </c>
      <c r="F50" s="91" t="s">
        <v>469</v>
      </c>
      <c r="G50" s="91" t="b">
        <v>0</v>
      </c>
      <c r="H50" s="91" t="b">
        <v>0</v>
      </c>
      <c r="I50" s="91" t="b">
        <v>0</v>
      </c>
      <c r="J50" s="91" t="b">
        <v>0</v>
      </c>
      <c r="K50" s="91" t="b">
        <v>0</v>
      </c>
      <c r="L50" s="91" t="b">
        <v>0</v>
      </c>
    </row>
    <row r="51" spans="1:12" ht="15">
      <c r="A51" s="91" t="s">
        <v>613</v>
      </c>
      <c r="B51" s="91" t="s">
        <v>614</v>
      </c>
      <c r="C51" s="91">
        <v>3</v>
      </c>
      <c r="D51" s="134">
        <v>0.013012397855990792</v>
      </c>
      <c r="E51" s="134">
        <v>1.5272001190629803</v>
      </c>
      <c r="F51" s="91" t="s">
        <v>469</v>
      </c>
      <c r="G51" s="91" t="b">
        <v>0</v>
      </c>
      <c r="H51" s="91" t="b">
        <v>0</v>
      </c>
      <c r="I51" s="91" t="b">
        <v>0</v>
      </c>
      <c r="J51" s="91" t="b">
        <v>0</v>
      </c>
      <c r="K51" s="91" t="b">
        <v>0</v>
      </c>
      <c r="L51" s="91" t="b">
        <v>0</v>
      </c>
    </row>
    <row r="52" spans="1:12" ht="15">
      <c r="A52" s="91" t="s">
        <v>621</v>
      </c>
      <c r="B52" s="91" t="s">
        <v>622</v>
      </c>
      <c r="C52" s="91">
        <v>2</v>
      </c>
      <c r="D52" s="134">
        <v>0.011876591159551704</v>
      </c>
      <c r="E52" s="134">
        <v>1.7032913781186614</v>
      </c>
      <c r="F52" s="91" t="s">
        <v>469</v>
      </c>
      <c r="G52" s="91" t="b">
        <v>1</v>
      </c>
      <c r="H52" s="91" t="b">
        <v>0</v>
      </c>
      <c r="I52" s="91" t="b">
        <v>0</v>
      </c>
      <c r="J52" s="91" t="b">
        <v>1</v>
      </c>
      <c r="K52" s="91" t="b">
        <v>0</v>
      </c>
      <c r="L52" s="91" t="b">
        <v>0</v>
      </c>
    </row>
    <row r="53" spans="1:12" ht="15">
      <c r="A53" s="91" t="s">
        <v>622</v>
      </c>
      <c r="B53" s="91" t="s">
        <v>623</v>
      </c>
      <c r="C53" s="91">
        <v>2</v>
      </c>
      <c r="D53" s="134">
        <v>0.011876591159551704</v>
      </c>
      <c r="E53" s="134">
        <v>1.7032913781186614</v>
      </c>
      <c r="F53" s="91" t="s">
        <v>469</v>
      </c>
      <c r="G53" s="91" t="b">
        <v>1</v>
      </c>
      <c r="H53" s="91" t="b">
        <v>0</v>
      </c>
      <c r="I53" s="91" t="b">
        <v>0</v>
      </c>
      <c r="J53" s="91" t="b">
        <v>0</v>
      </c>
      <c r="K53" s="91" t="b">
        <v>0</v>
      </c>
      <c r="L53" s="91" t="b">
        <v>0</v>
      </c>
    </row>
    <row r="54" spans="1:12" ht="15">
      <c r="A54" s="91" t="s">
        <v>623</v>
      </c>
      <c r="B54" s="91" t="s">
        <v>609</v>
      </c>
      <c r="C54" s="91">
        <v>2</v>
      </c>
      <c r="D54" s="134">
        <v>0.011876591159551704</v>
      </c>
      <c r="E54" s="134">
        <v>1.52720011906298</v>
      </c>
      <c r="F54" s="91" t="s">
        <v>469</v>
      </c>
      <c r="G54" s="91" t="b">
        <v>0</v>
      </c>
      <c r="H54" s="91" t="b">
        <v>0</v>
      </c>
      <c r="I54" s="91" t="b">
        <v>0</v>
      </c>
      <c r="J54" s="91" t="b">
        <v>0</v>
      </c>
      <c r="K54" s="91" t="b">
        <v>0</v>
      </c>
      <c r="L54" s="91" t="b">
        <v>0</v>
      </c>
    </row>
    <row r="55" spans="1:12" ht="15">
      <c r="A55" s="91" t="s">
        <v>609</v>
      </c>
      <c r="B55" s="91" t="s">
        <v>222</v>
      </c>
      <c r="C55" s="91">
        <v>2</v>
      </c>
      <c r="D55" s="134">
        <v>0.011876591159551704</v>
      </c>
      <c r="E55" s="134">
        <v>1.52720011906298</v>
      </c>
      <c r="F55" s="91" t="s">
        <v>469</v>
      </c>
      <c r="G55" s="91" t="b">
        <v>0</v>
      </c>
      <c r="H55" s="91" t="b">
        <v>0</v>
      </c>
      <c r="I55" s="91" t="b">
        <v>0</v>
      </c>
      <c r="J55" s="91" t="b">
        <v>0</v>
      </c>
      <c r="K55" s="91" t="b">
        <v>0</v>
      </c>
      <c r="L55" s="91" t="b">
        <v>0</v>
      </c>
    </row>
    <row r="56" spans="1:12" ht="15">
      <c r="A56" s="91" t="s">
        <v>222</v>
      </c>
      <c r="B56" s="91" t="s">
        <v>624</v>
      </c>
      <c r="C56" s="91">
        <v>2</v>
      </c>
      <c r="D56" s="134">
        <v>0.011876591159551704</v>
      </c>
      <c r="E56" s="134">
        <v>1.7032913781186614</v>
      </c>
      <c r="F56" s="91" t="s">
        <v>469</v>
      </c>
      <c r="G56" s="91" t="b">
        <v>0</v>
      </c>
      <c r="H56" s="91" t="b">
        <v>0</v>
      </c>
      <c r="I56" s="91" t="b">
        <v>0</v>
      </c>
      <c r="J56" s="91" t="b">
        <v>0</v>
      </c>
      <c r="K56" s="91" t="b">
        <v>0</v>
      </c>
      <c r="L56" s="91" t="b">
        <v>0</v>
      </c>
    </row>
    <row r="57" spans="1:12" ht="15">
      <c r="A57" s="91" t="s">
        <v>624</v>
      </c>
      <c r="B57" s="91" t="s">
        <v>625</v>
      </c>
      <c r="C57" s="91">
        <v>2</v>
      </c>
      <c r="D57" s="134">
        <v>0.011876591159551704</v>
      </c>
      <c r="E57" s="134">
        <v>1.7032913781186614</v>
      </c>
      <c r="F57" s="91" t="s">
        <v>469</v>
      </c>
      <c r="G57" s="91" t="b">
        <v>0</v>
      </c>
      <c r="H57" s="91" t="b">
        <v>0</v>
      </c>
      <c r="I57" s="91" t="b">
        <v>0</v>
      </c>
      <c r="J57" s="91" t="b">
        <v>0</v>
      </c>
      <c r="K57" s="91" t="b">
        <v>0</v>
      </c>
      <c r="L57" s="91" t="b">
        <v>0</v>
      </c>
    </row>
    <row r="58" spans="1:12" ht="15">
      <c r="A58" s="91" t="s">
        <v>625</v>
      </c>
      <c r="B58" s="91" t="s">
        <v>626</v>
      </c>
      <c r="C58" s="91">
        <v>2</v>
      </c>
      <c r="D58" s="134">
        <v>0.011876591159551704</v>
      </c>
      <c r="E58" s="134">
        <v>1.7032913781186614</v>
      </c>
      <c r="F58" s="91" t="s">
        <v>469</v>
      </c>
      <c r="G58" s="91" t="b">
        <v>0</v>
      </c>
      <c r="H58" s="91" t="b">
        <v>0</v>
      </c>
      <c r="I58" s="91" t="b">
        <v>0</v>
      </c>
      <c r="J58" s="91" t="b">
        <v>0</v>
      </c>
      <c r="K58" s="91" t="b">
        <v>0</v>
      </c>
      <c r="L58" s="91" t="b">
        <v>0</v>
      </c>
    </row>
    <row r="59" spans="1:12" ht="15">
      <c r="A59" s="91" t="s">
        <v>626</v>
      </c>
      <c r="B59" s="91" t="s">
        <v>627</v>
      </c>
      <c r="C59" s="91">
        <v>2</v>
      </c>
      <c r="D59" s="134">
        <v>0.011876591159551704</v>
      </c>
      <c r="E59" s="134">
        <v>1.7032913781186614</v>
      </c>
      <c r="F59" s="91" t="s">
        <v>469</v>
      </c>
      <c r="G59" s="91" t="b">
        <v>0</v>
      </c>
      <c r="H59" s="91" t="b">
        <v>0</v>
      </c>
      <c r="I59" s="91" t="b">
        <v>0</v>
      </c>
      <c r="J59" s="91" t="b">
        <v>0</v>
      </c>
      <c r="K59" s="91" t="b">
        <v>0</v>
      </c>
      <c r="L59" s="91" t="b">
        <v>0</v>
      </c>
    </row>
    <row r="60" spans="1:12" ht="15">
      <c r="A60" s="91" t="s">
        <v>627</v>
      </c>
      <c r="B60" s="91" t="s">
        <v>215</v>
      </c>
      <c r="C60" s="91">
        <v>2</v>
      </c>
      <c r="D60" s="134">
        <v>0.011876591159551704</v>
      </c>
      <c r="E60" s="134">
        <v>1.7032913781186614</v>
      </c>
      <c r="F60" s="91" t="s">
        <v>469</v>
      </c>
      <c r="G60" s="91" t="b">
        <v>0</v>
      </c>
      <c r="H60" s="91" t="b">
        <v>0</v>
      </c>
      <c r="I60" s="91" t="b">
        <v>0</v>
      </c>
      <c r="J60" s="91" t="b">
        <v>0</v>
      </c>
      <c r="K60" s="91" t="b">
        <v>0</v>
      </c>
      <c r="L60" s="91" t="b">
        <v>0</v>
      </c>
    </row>
    <row r="61" spans="1:12" ht="15">
      <c r="A61" s="91" t="s">
        <v>215</v>
      </c>
      <c r="B61" s="91" t="s">
        <v>517</v>
      </c>
      <c r="C61" s="91">
        <v>2</v>
      </c>
      <c r="D61" s="134">
        <v>0.011876591159551704</v>
      </c>
      <c r="E61" s="134">
        <v>1.1592233337683857</v>
      </c>
      <c r="F61" s="91" t="s">
        <v>469</v>
      </c>
      <c r="G61" s="91" t="b">
        <v>0</v>
      </c>
      <c r="H61" s="91" t="b">
        <v>0</v>
      </c>
      <c r="I61" s="91" t="b">
        <v>0</v>
      </c>
      <c r="J61" s="91" t="b">
        <v>0</v>
      </c>
      <c r="K61" s="91" t="b">
        <v>0</v>
      </c>
      <c r="L61" s="91" t="b">
        <v>0</v>
      </c>
    </row>
    <row r="62" spans="1:12" ht="15">
      <c r="A62" s="91" t="s">
        <v>517</v>
      </c>
      <c r="B62" s="91" t="s">
        <v>616</v>
      </c>
      <c r="C62" s="91">
        <v>2</v>
      </c>
      <c r="D62" s="134">
        <v>0.011876591159551704</v>
      </c>
      <c r="E62" s="134">
        <v>1.101231386790699</v>
      </c>
      <c r="F62" s="91" t="s">
        <v>469</v>
      </c>
      <c r="G62" s="91" t="b">
        <v>0</v>
      </c>
      <c r="H62" s="91" t="b">
        <v>0</v>
      </c>
      <c r="I62" s="91" t="b">
        <v>0</v>
      </c>
      <c r="J62" s="91" t="b">
        <v>0</v>
      </c>
      <c r="K62" s="91" t="b">
        <v>0</v>
      </c>
      <c r="L62" s="91" t="b">
        <v>0</v>
      </c>
    </row>
    <row r="63" spans="1:12" ht="15">
      <c r="A63" s="91" t="s">
        <v>616</v>
      </c>
      <c r="B63" s="91" t="s">
        <v>617</v>
      </c>
      <c r="C63" s="91">
        <v>2</v>
      </c>
      <c r="D63" s="134">
        <v>0.011876591159551704</v>
      </c>
      <c r="E63" s="134">
        <v>1.7032913781186614</v>
      </c>
      <c r="F63" s="91" t="s">
        <v>469</v>
      </c>
      <c r="G63" s="91" t="b">
        <v>0</v>
      </c>
      <c r="H63" s="91" t="b">
        <v>0</v>
      </c>
      <c r="I63" s="91" t="b">
        <v>0</v>
      </c>
      <c r="J63" s="91" t="b">
        <v>0</v>
      </c>
      <c r="K63" s="91" t="b">
        <v>0</v>
      </c>
      <c r="L63" s="91" t="b">
        <v>0</v>
      </c>
    </row>
    <row r="64" spans="1:12" ht="15">
      <c r="A64" s="91" t="s">
        <v>617</v>
      </c>
      <c r="B64" s="91" t="s">
        <v>251</v>
      </c>
      <c r="C64" s="91">
        <v>2</v>
      </c>
      <c r="D64" s="134">
        <v>0.011876591159551704</v>
      </c>
      <c r="E64" s="134">
        <v>1.52720011906298</v>
      </c>
      <c r="F64" s="91" t="s">
        <v>469</v>
      </c>
      <c r="G64" s="91" t="b">
        <v>0</v>
      </c>
      <c r="H64" s="91" t="b">
        <v>0</v>
      </c>
      <c r="I64" s="91" t="b">
        <v>0</v>
      </c>
      <c r="J64" s="91" t="b">
        <v>0</v>
      </c>
      <c r="K64" s="91" t="b">
        <v>0</v>
      </c>
      <c r="L64" s="91" t="b">
        <v>0</v>
      </c>
    </row>
    <row r="65" spans="1:12" ht="15">
      <c r="A65" s="91" t="s">
        <v>251</v>
      </c>
      <c r="B65" s="91" t="s">
        <v>618</v>
      </c>
      <c r="C65" s="91">
        <v>2</v>
      </c>
      <c r="D65" s="134">
        <v>0.011876591159551704</v>
      </c>
      <c r="E65" s="134">
        <v>1.7032913781186614</v>
      </c>
      <c r="F65" s="91" t="s">
        <v>469</v>
      </c>
      <c r="G65" s="91" t="b">
        <v>0</v>
      </c>
      <c r="H65" s="91" t="b">
        <v>0</v>
      </c>
      <c r="I65" s="91" t="b">
        <v>0</v>
      </c>
      <c r="J65" s="91" t="b">
        <v>0</v>
      </c>
      <c r="K65" s="91" t="b">
        <v>0</v>
      </c>
      <c r="L65" s="91" t="b">
        <v>0</v>
      </c>
    </row>
    <row r="66" spans="1:12" ht="15">
      <c r="A66" s="91" t="s">
        <v>618</v>
      </c>
      <c r="B66" s="91" t="s">
        <v>619</v>
      </c>
      <c r="C66" s="91">
        <v>2</v>
      </c>
      <c r="D66" s="134">
        <v>0.011876591159551704</v>
      </c>
      <c r="E66" s="134">
        <v>1.7032913781186614</v>
      </c>
      <c r="F66" s="91" t="s">
        <v>469</v>
      </c>
      <c r="G66" s="91" t="b">
        <v>0</v>
      </c>
      <c r="H66" s="91" t="b">
        <v>0</v>
      </c>
      <c r="I66" s="91" t="b">
        <v>0</v>
      </c>
      <c r="J66" s="91" t="b">
        <v>0</v>
      </c>
      <c r="K66" s="91" t="b">
        <v>0</v>
      </c>
      <c r="L66" s="91" t="b">
        <v>0</v>
      </c>
    </row>
    <row r="67" spans="1:12" ht="15">
      <c r="A67" s="91" t="s">
        <v>619</v>
      </c>
      <c r="B67" s="91" t="s">
        <v>620</v>
      </c>
      <c r="C67" s="91">
        <v>2</v>
      </c>
      <c r="D67" s="134">
        <v>0.011876591159551704</v>
      </c>
      <c r="E67" s="134">
        <v>1.7032913781186614</v>
      </c>
      <c r="F67" s="91" t="s">
        <v>469</v>
      </c>
      <c r="G67" s="91" t="b">
        <v>0</v>
      </c>
      <c r="H67" s="91" t="b">
        <v>0</v>
      </c>
      <c r="I67" s="91" t="b">
        <v>0</v>
      </c>
      <c r="J67" s="91" t="b">
        <v>0</v>
      </c>
      <c r="K67" s="91" t="b">
        <v>0</v>
      </c>
      <c r="L67" s="91" t="b">
        <v>0</v>
      </c>
    </row>
    <row r="68" spans="1:12" ht="15">
      <c r="A68" s="91" t="s">
        <v>620</v>
      </c>
      <c r="B68" s="91" t="s">
        <v>216</v>
      </c>
      <c r="C68" s="91">
        <v>2</v>
      </c>
      <c r="D68" s="134">
        <v>0.011876591159551704</v>
      </c>
      <c r="E68" s="134">
        <v>1.7032913781186614</v>
      </c>
      <c r="F68" s="91" t="s">
        <v>469</v>
      </c>
      <c r="G68" s="91" t="b">
        <v>0</v>
      </c>
      <c r="H68" s="91" t="b">
        <v>0</v>
      </c>
      <c r="I68" s="91" t="b">
        <v>0</v>
      </c>
      <c r="J68" s="91" t="b">
        <v>0</v>
      </c>
      <c r="K68" s="91" t="b">
        <v>0</v>
      </c>
      <c r="L68" s="91" t="b">
        <v>0</v>
      </c>
    </row>
    <row r="69" spans="1:12" ht="15">
      <c r="A69" s="91" t="s">
        <v>216</v>
      </c>
      <c r="B69" s="91" t="s">
        <v>249</v>
      </c>
      <c r="C69" s="91">
        <v>2</v>
      </c>
      <c r="D69" s="134">
        <v>0.011876591159551704</v>
      </c>
      <c r="E69" s="134">
        <v>1.0500788643433177</v>
      </c>
      <c r="F69" s="91" t="s">
        <v>469</v>
      </c>
      <c r="G69" s="91" t="b">
        <v>0</v>
      </c>
      <c r="H69" s="91" t="b">
        <v>0</v>
      </c>
      <c r="I69" s="91" t="b">
        <v>0</v>
      </c>
      <c r="J69" s="91" t="b">
        <v>0</v>
      </c>
      <c r="K69" s="91" t="b">
        <v>0</v>
      </c>
      <c r="L69" s="91" t="b">
        <v>0</v>
      </c>
    </row>
    <row r="70" spans="1:12" ht="15">
      <c r="A70" s="91" t="s">
        <v>216</v>
      </c>
      <c r="B70" s="91" t="s">
        <v>517</v>
      </c>
      <c r="C70" s="91">
        <v>2</v>
      </c>
      <c r="D70" s="134">
        <v>0.011876591159551704</v>
      </c>
      <c r="E70" s="134">
        <v>0.6821020790487233</v>
      </c>
      <c r="F70" s="91" t="s">
        <v>469</v>
      </c>
      <c r="G70" s="91" t="b">
        <v>0</v>
      </c>
      <c r="H70" s="91" t="b">
        <v>0</v>
      </c>
      <c r="I70" s="91" t="b">
        <v>0</v>
      </c>
      <c r="J70" s="91" t="b">
        <v>0</v>
      </c>
      <c r="K70" s="91" t="b">
        <v>0</v>
      </c>
      <c r="L70" s="91" t="b">
        <v>0</v>
      </c>
    </row>
    <row r="71" spans="1:12" ht="15">
      <c r="A71" s="91" t="s">
        <v>253</v>
      </c>
      <c r="B71" s="91" t="s">
        <v>527</v>
      </c>
      <c r="C71" s="91">
        <v>2</v>
      </c>
      <c r="D71" s="134">
        <v>0.0177076468037636</v>
      </c>
      <c r="E71" s="134">
        <v>1</v>
      </c>
      <c r="F71" s="91" t="s">
        <v>470</v>
      </c>
      <c r="G71" s="91" t="b">
        <v>0</v>
      </c>
      <c r="H71" s="91" t="b">
        <v>0</v>
      </c>
      <c r="I71" s="91" t="b">
        <v>0</v>
      </c>
      <c r="J71" s="91" t="b">
        <v>0</v>
      </c>
      <c r="K71" s="91" t="b">
        <v>0</v>
      </c>
      <c r="L71" s="91" t="b">
        <v>0</v>
      </c>
    </row>
    <row r="72" spans="1:12" ht="15">
      <c r="A72" s="91" t="s">
        <v>527</v>
      </c>
      <c r="B72" s="91" t="s">
        <v>528</v>
      </c>
      <c r="C72" s="91">
        <v>2</v>
      </c>
      <c r="D72" s="134">
        <v>0.0177076468037636</v>
      </c>
      <c r="E72" s="134">
        <v>1.1760912590556813</v>
      </c>
      <c r="F72" s="91" t="s">
        <v>470</v>
      </c>
      <c r="G72" s="91" t="b">
        <v>0</v>
      </c>
      <c r="H72" s="91" t="b">
        <v>0</v>
      </c>
      <c r="I72" s="91" t="b">
        <v>0</v>
      </c>
      <c r="J72" s="91" t="b">
        <v>0</v>
      </c>
      <c r="K72" s="91" t="b">
        <v>0</v>
      </c>
      <c r="L72" s="91" t="b">
        <v>0</v>
      </c>
    </row>
    <row r="73" spans="1:12" ht="15">
      <c r="A73" s="91" t="s">
        <v>528</v>
      </c>
      <c r="B73" s="91" t="s">
        <v>529</v>
      </c>
      <c r="C73" s="91">
        <v>2</v>
      </c>
      <c r="D73" s="134">
        <v>0.0177076468037636</v>
      </c>
      <c r="E73" s="134">
        <v>1.1760912590556813</v>
      </c>
      <c r="F73" s="91" t="s">
        <v>470</v>
      </c>
      <c r="G73" s="91" t="b">
        <v>0</v>
      </c>
      <c r="H73" s="91" t="b">
        <v>0</v>
      </c>
      <c r="I73" s="91" t="b">
        <v>0</v>
      </c>
      <c r="J73" s="91" t="b">
        <v>0</v>
      </c>
      <c r="K73" s="91" t="b">
        <v>0</v>
      </c>
      <c r="L73" s="91" t="b">
        <v>0</v>
      </c>
    </row>
    <row r="74" spans="1:12" ht="15">
      <c r="A74" s="91" t="s">
        <v>529</v>
      </c>
      <c r="B74" s="91" t="s">
        <v>530</v>
      </c>
      <c r="C74" s="91">
        <v>2</v>
      </c>
      <c r="D74" s="134">
        <v>0.0177076468037636</v>
      </c>
      <c r="E74" s="134">
        <v>1.1760912590556813</v>
      </c>
      <c r="F74" s="91" t="s">
        <v>470</v>
      </c>
      <c r="G74" s="91" t="b">
        <v>0</v>
      </c>
      <c r="H74" s="91" t="b">
        <v>0</v>
      </c>
      <c r="I74" s="91" t="b">
        <v>0</v>
      </c>
      <c r="J74" s="91" t="b">
        <v>0</v>
      </c>
      <c r="K74" s="91" t="b">
        <v>0</v>
      </c>
      <c r="L74" s="91" t="b">
        <v>0</v>
      </c>
    </row>
    <row r="75" spans="1:12" ht="15">
      <c r="A75" s="91" t="s">
        <v>532</v>
      </c>
      <c r="B75" s="91" t="s">
        <v>533</v>
      </c>
      <c r="C75" s="91">
        <v>2</v>
      </c>
      <c r="D75" s="134">
        <v>0.005969195222226483</v>
      </c>
      <c r="E75" s="134">
        <v>1.271066772286538</v>
      </c>
      <c r="F75" s="91" t="s">
        <v>471</v>
      </c>
      <c r="G75" s="91" t="b">
        <v>0</v>
      </c>
      <c r="H75" s="91" t="b">
        <v>0</v>
      </c>
      <c r="I75" s="91" t="b">
        <v>0</v>
      </c>
      <c r="J75" s="91" t="b">
        <v>0</v>
      </c>
      <c r="K75" s="91" t="b">
        <v>0</v>
      </c>
      <c r="L7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655</v>
      </c>
      <c r="B1" s="13" t="s">
        <v>34</v>
      </c>
    </row>
    <row r="2" spans="1:2" ht="15">
      <c r="A2" s="125" t="s">
        <v>216</v>
      </c>
      <c r="B2" s="85">
        <v>28</v>
      </c>
    </row>
    <row r="3" spans="1:2" ht="15">
      <c r="A3" s="125" t="s">
        <v>218</v>
      </c>
      <c r="B3" s="85">
        <v>2</v>
      </c>
    </row>
    <row r="4" spans="1:2" ht="15">
      <c r="A4" s="125" t="s">
        <v>224</v>
      </c>
      <c r="B4" s="85">
        <v>0</v>
      </c>
    </row>
    <row r="5" spans="1:2" ht="15">
      <c r="A5" s="125" t="s">
        <v>217</v>
      </c>
      <c r="B5" s="85">
        <v>0</v>
      </c>
    </row>
    <row r="6" spans="1:2" ht="15">
      <c r="A6" s="125" t="s">
        <v>221</v>
      </c>
      <c r="B6" s="85">
        <v>0</v>
      </c>
    </row>
    <row r="7" spans="1:2" ht="15">
      <c r="A7" s="125" t="s">
        <v>220</v>
      </c>
      <c r="B7" s="85">
        <v>0</v>
      </c>
    </row>
    <row r="8" spans="1:2" ht="15">
      <c r="A8" s="125" t="s">
        <v>219</v>
      </c>
      <c r="B8" s="85">
        <v>0</v>
      </c>
    </row>
    <row r="9" spans="1:2" ht="15">
      <c r="A9" s="125" t="s">
        <v>214</v>
      </c>
      <c r="B9" s="85">
        <v>0</v>
      </c>
    </row>
    <row r="10" spans="1:2" ht="15">
      <c r="A10" s="125" t="s">
        <v>213</v>
      </c>
      <c r="B10" s="85">
        <v>0</v>
      </c>
    </row>
    <row r="11" spans="1:2" ht="15">
      <c r="A11" s="125" t="s">
        <v>212</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663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320</v>
      </c>
      <c r="AF2" s="13" t="s">
        <v>321</v>
      </c>
      <c r="AG2" s="13" t="s">
        <v>322</v>
      </c>
      <c r="AH2" s="13" t="s">
        <v>323</v>
      </c>
      <c r="AI2" s="13" t="s">
        <v>324</v>
      </c>
      <c r="AJ2" s="13" t="s">
        <v>325</v>
      </c>
      <c r="AK2" s="13" t="s">
        <v>326</v>
      </c>
      <c r="AL2" s="13" t="s">
        <v>327</v>
      </c>
      <c r="AM2" s="13" t="s">
        <v>328</v>
      </c>
      <c r="AN2" s="13" t="s">
        <v>329</v>
      </c>
      <c r="AO2" s="13" t="s">
        <v>330</v>
      </c>
      <c r="AP2" s="13" t="s">
        <v>331</v>
      </c>
      <c r="AQ2" s="13" t="s">
        <v>332</v>
      </c>
      <c r="AR2" s="13" t="s">
        <v>333</v>
      </c>
      <c r="AS2" s="13" t="s">
        <v>334</v>
      </c>
      <c r="AT2" s="13" t="s">
        <v>192</v>
      </c>
      <c r="AU2" s="13" t="s">
        <v>335</v>
      </c>
      <c r="AV2" s="13" t="s">
        <v>336</v>
      </c>
      <c r="AW2" s="13" t="s">
        <v>337</v>
      </c>
      <c r="AX2" s="13" t="s">
        <v>338</v>
      </c>
      <c r="AY2" s="13" t="s">
        <v>339</v>
      </c>
      <c r="AZ2" s="13" t="s">
        <v>340</v>
      </c>
      <c r="BA2" s="13" t="s">
        <v>475</v>
      </c>
      <c r="BB2" s="131" t="s">
        <v>579</v>
      </c>
      <c r="BC2" s="131" t="s">
        <v>580</v>
      </c>
      <c r="BD2" s="131" t="s">
        <v>581</v>
      </c>
      <c r="BE2" s="131" t="s">
        <v>582</v>
      </c>
      <c r="BF2" s="131" t="s">
        <v>583</v>
      </c>
      <c r="BG2" s="131" t="s">
        <v>584</v>
      </c>
      <c r="BH2" s="131" t="s">
        <v>585</v>
      </c>
      <c r="BI2" s="131" t="s">
        <v>595</v>
      </c>
      <c r="BJ2" s="131" t="s">
        <v>597</v>
      </c>
      <c r="BK2" s="131" t="s">
        <v>607</v>
      </c>
      <c r="BL2" s="131" t="s">
        <v>643</v>
      </c>
      <c r="BM2" s="131" t="s">
        <v>644</v>
      </c>
      <c r="BN2" s="131" t="s">
        <v>645</v>
      </c>
      <c r="BO2" s="131" t="s">
        <v>646</v>
      </c>
      <c r="BP2" s="131" t="s">
        <v>647</v>
      </c>
      <c r="BQ2" s="131" t="s">
        <v>648</v>
      </c>
      <c r="BR2" s="131" t="s">
        <v>649</v>
      </c>
      <c r="BS2" s="131" t="s">
        <v>650</v>
      </c>
      <c r="BT2" s="131" t="s">
        <v>652</v>
      </c>
      <c r="BU2" s="3"/>
      <c r="BV2" s="3"/>
    </row>
    <row r="3" spans="1:74" ht="41.45" customHeight="1">
      <c r="A3" s="50" t="s">
        <v>212</v>
      </c>
      <c r="C3" s="53"/>
      <c r="D3" s="53" t="s">
        <v>64</v>
      </c>
      <c r="E3" s="54">
        <v>162</v>
      </c>
      <c r="F3" s="55">
        <v>100</v>
      </c>
      <c r="G3" s="112" t="s">
        <v>258</v>
      </c>
      <c r="H3" s="53"/>
      <c r="I3" s="57" t="s">
        <v>212</v>
      </c>
      <c r="J3" s="56"/>
      <c r="K3" s="56"/>
      <c r="L3" s="114" t="s">
        <v>417</v>
      </c>
      <c r="M3" s="59">
        <v>1</v>
      </c>
      <c r="N3" s="60">
        <v>6558.7978515625</v>
      </c>
      <c r="O3" s="60">
        <v>8528.55859375</v>
      </c>
      <c r="P3" s="58"/>
      <c r="Q3" s="61"/>
      <c r="R3" s="61"/>
      <c r="S3" s="51"/>
      <c r="T3" s="51">
        <v>1</v>
      </c>
      <c r="U3" s="51">
        <v>1</v>
      </c>
      <c r="V3" s="52">
        <v>0</v>
      </c>
      <c r="W3" s="52">
        <v>0</v>
      </c>
      <c r="X3" s="52">
        <v>0</v>
      </c>
      <c r="Y3" s="52">
        <v>0.999961</v>
      </c>
      <c r="Z3" s="52">
        <v>0</v>
      </c>
      <c r="AA3" s="52" t="s">
        <v>654</v>
      </c>
      <c r="AB3" s="62">
        <v>3</v>
      </c>
      <c r="AC3" s="62"/>
      <c r="AD3" s="63"/>
      <c r="AE3" s="85" t="s">
        <v>341</v>
      </c>
      <c r="AF3" s="85">
        <v>117</v>
      </c>
      <c r="AG3" s="85">
        <v>73</v>
      </c>
      <c r="AH3" s="85">
        <v>173</v>
      </c>
      <c r="AI3" s="85">
        <v>142</v>
      </c>
      <c r="AJ3" s="85"/>
      <c r="AK3" s="85" t="s">
        <v>353</v>
      </c>
      <c r="AL3" s="85" t="s">
        <v>365</v>
      </c>
      <c r="AM3" s="85"/>
      <c r="AN3" s="85"/>
      <c r="AO3" s="87">
        <v>41162.48809027778</v>
      </c>
      <c r="AP3" s="89" t="s">
        <v>383</v>
      </c>
      <c r="AQ3" s="85" t="b">
        <v>1</v>
      </c>
      <c r="AR3" s="85" t="b">
        <v>0</v>
      </c>
      <c r="AS3" s="85" t="b">
        <v>1</v>
      </c>
      <c r="AT3" s="85" t="s">
        <v>305</v>
      </c>
      <c r="AU3" s="85">
        <v>1</v>
      </c>
      <c r="AV3" s="89" t="s">
        <v>396</v>
      </c>
      <c r="AW3" s="85" t="b">
        <v>0</v>
      </c>
      <c r="AX3" s="85" t="s">
        <v>403</v>
      </c>
      <c r="AY3" s="89" t="s">
        <v>404</v>
      </c>
      <c r="AZ3" s="85" t="s">
        <v>66</v>
      </c>
      <c r="BA3" s="85" t="str">
        <f>REPLACE(INDEX(GroupVertices[Group],MATCH(Vertices[[#This Row],[Vertex]],GroupVertices[Vertex],0)),1,1,"")</f>
        <v>3</v>
      </c>
      <c r="BB3" s="51" t="s">
        <v>242</v>
      </c>
      <c r="BC3" s="51" t="s">
        <v>242</v>
      </c>
      <c r="BD3" s="51" t="s">
        <v>245</v>
      </c>
      <c r="BE3" s="51" t="s">
        <v>245</v>
      </c>
      <c r="BF3" s="51" t="s">
        <v>248</v>
      </c>
      <c r="BG3" s="51" t="s">
        <v>248</v>
      </c>
      <c r="BH3" s="132" t="s">
        <v>586</v>
      </c>
      <c r="BI3" s="132" t="s">
        <v>586</v>
      </c>
      <c r="BJ3" s="132" t="s">
        <v>598</v>
      </c>
      <c r="BK3" s="132" t="s">
        <v>598</v>
      </c>
      <c r="BL3" s="132">
        <v>0</v>
      </c>
      <c r="BM3" s="135">
        <v>0</v>
      </c>
      <c r="BN3" s="132">
        <v>0</v>
      </c>
      <c r="BO3" s="135">
        <v>0</v>
      </c>
      <c r="BP3" s="132">
        <v>0</v>
      </c>
      <c r="BQ3" s="135">
        <v>0</v>
      </c>
      <c r="BR3" s="132">
        <v>8</v>
      </c>
      <c r="BS3" s="135">
        <v>100</v>
      </c>
      <c r="BT3" s="132">
        <v>8</v>
      </c>
      <c r="BU3" s="3"/>
      <c r="BV3" s="3"/>
    </row>
    <row r="4" spans="1:77" ht="41.45" customHeight="1">
      <c r="A4" s="14" t="s">
        <v>213</v>
      </c>
      <c r="C4" s="15"/>
      <c r="D4" s="15" t="s">
        <v>64</v>
      </c>
      <c r="E4" s="93">
        <v>273.21484918793504</v>
      </c>
      <c r="F4" s="81">
        <v>99.62580138688996</v>
      </c>
      <c r="G4" s="112" t="s">
        <v>259</v>
      </c>
      <c r="H4" s="15"/>
      <c r="I4" s="16" t="s">
        <v>213</v>
      </c>
      <c r="J4" s="66"/>
      <c r="K4" s="66"/>
      <c r="L4" s="114" t="s">
        <v>418</v>
      </c>
      <c r="M4" s="94">
        <v>125.70792446247111</v>
      </c>
      <c r="N4" s="95">
        <v>1878.7882080078125</v>
      </c>
      <c r="O4" s="95">
        <v>509.2429504394531</v>
      </c>
      <c r="P4" s="77"/>
      <c r="Q4" s="96"/>
      <c r="R4" s="96"/>
      <c r="S4" s="97"/>
      <c r="T4" s="51">
        <v>0</v>
      </c>
      <c r="U4" s="51">
        <v>1</v>
      </c>
      <c r="V4" s="52">
        <v>0</v>
      </c>
      <c r="W4" s="52">
        <v>0.090909</v>
      </c>
      <c r="X4" s="52">
        <v>0.09905</v>
      </c>
      <c r="Y4" s="52">
        <v>0.52407</v>
      </c>
      <c r="Z4" s="52">
        <v>0</v>
      </c>
      <c r="AA4" s="52">
        <v>0</v>
      </c>
      <c r="AB4" s="82">
        <v>4</v>
      </c>
      <c r="AC4" s="82"/>
      <c r="AD4" s="98"/>
      <c r="AE4" s="85" t="s">
        <v>342</v>
      </c>
      <c r="AF4" s="85">
        <v>288</v>
      </c>
      <c r="AG4" s="85">
        <v>359</v>
      </c>
      <c r="AH4" s="85">
        <v>8064</v>
      </c>
      <c r="AI4" s="85">
        <v>55944</v>
      </c>
      <c r="AJ4" s="85"/>
      <c r="AK4" s="85"/>
      <c r="AL4" s="85" t="s">
        <v>366</v>
      </c>
      <c r="AM4" s="85"/>
      <c r="AN4" s="85"/>
      <c r="AO4" s="87">
        <v>41033.33476851852</v>
      </c>
      <c r="AP4" s="89" t="s">
        <v>384</v>
      </c>
      <c r="AQ4" s="85" t="b">
        <v>1</v>
      </c>
      <c r="AR4" s="85" t="b">
        <v>0</v>
      </c>
      <c r="AS4" s="85" t="b">
        <v>1</v>
      </c>
      <c r="AT4" s="85" t="s">
        <v>305</v>
      </c>
      <c r="AU4" s="85">
        <v>16</v>
      </c>
      <c r="AV4" s="89" t="s">
        <v>396</v>
      </c>
      <c r="AW4" s="85" t="b">
        <v>0</v>
      </c>
      <c r="AX4" s="85" t="s">
        <v>403</v>
      </c>
      <c r="AY4" s="89" t="s">
        <v>405</v>
      </c>
      <c r="AZ4" s="85" t="s">
        <v>66</v>
      </c>
      <c r="BA4" s="85" t="str">
        <f>REPLACE(INDEX(GroupVertices[Group],MATCH(Vertices[[#This Row],[Vertex]],GroupVertices[Vertex],0)),1,1,"")</f>
        <v>1</v>
      </c>
      <c r="BB4" s="51"/>
      <c r="BC4" s="51"/>
      <c r="BD4" s="51"/>
      <c r="BE4" s="51"/>
      <c r="BF4" s="51"/>
      <c r="BG4" s="51"/>
      <c r="BH4" s="132" t="s">
        <v>587</v>
      </c>
      <c r="BI4" s="132" t="s">
        <v>587</v>
      </c>
      <c r="BJ4" s="132" t="s">
        <v>599</v>
      </c>
      <c r="BK4" s="132" t="s">
        <v>599</v>
      </c>
      <c r="BL4" s="132">
        <v>0</v>
      </c>
      <c r="BM4" s="135">
        <v>0</v>
      </c>
      <c r="BN4" s="132">
        <v>0</v>
      </c>
      <c r="BO4" s="135">
        <v>0</v>
      </c>
      <c r="BP4" s="132">
        <v>0</v>
      </c>
      <c r="BQ4" s="135">
        <v>0</v>
      </c>
      <c r="BR4" s="132">
        <v>21</v>
      </c>
      <c r="BS4" s="135">
        <v>100</v>
      </c>
      <c r="BT4" s="132">
        <v>21</v>
      </c>
      <c r="BU4" s="2"/>
      <c r="BV4" s="3"/>
      <c r="BW4" s="3"/>
      <c r="BX4" s="3"/>
      <c r="BY4" s="3"/>
    </row>
    <row r="5" spans="1:77" ht="41.45" customHeight="1">
      <c r="A5" s="14" t="s">
        <v>216</v>
      </c>
      <c r="C5" s="15"/>
      <c r="D5" s="15" t="s">
        <v>64</v>
      </c>
      <c r="E5" s="93">
        <v>175.61020881670532</v>
      </c>
      <c r="F5" s="81">
        <v>99.9542064634306</v>
      </c>
      <c r="G5" s="112" t="s">
        <v>262</v>
      </c>
      <c r="H5" s="15"/>
      <c r="I5" s="16" t="s">
        <v>216</v>
      </c>
      <c r="J5" s="66"/>
      <c r="K5" s="66"/>
      <c r="L5" s="114" t="s">
        <v>419</v>
      </c>
      <c r="M5" s="94">
        <v>16.261459287365348</v>
      </c>
      <c r="N5" s="95">
        <v>2755.162109375</v>
      </c>
      <c r="O5" s="95">
        <v>4924.52978515625</v>
      </c>
      <c r="P5" s="77"/>
      <c r="Q5" s="96"/>
      <c r="R5" s="96"/>
      <c r="S5" s="97"/>
      <c r="T5" s="51">
        <v>5</v>
      </c>
      <c r="U5" s="51">
        <v>5</v>
      </c>
      <c r="V5" s="52">
        <v>28</v>
      </c>
      <c r="W5" s="52">
        <v>0.166667</v>
      </c>
      <c r="X5" s="52">
        <v>0.314721</v>
      </c>
      <c r="Y5" s="52">
        <v>3.080602</v>
      </c>
      <c r="Z5" s="52">
        <v>0.03333333333333333</v>
      </c>
      <c r="AA5" s="52">
        <v>0.3333333333333333</v>
      </c>
      <c r="AB5" s="82">
        <v>5</v>
      </c>
      <c r="AC5" s="82"/>
      <c r="AD5" s="98"/>
      <c r="AE5" s="85" t="s">
        <v>343</v>
      </c>
      <c r="AF5" s="85">
        <v>359</v>
      </c>
      <c r="AG5" s="85">
        <v>108</v>
      </c>
      <c r="AH5" s="85">
        <v>81</v>
      </c>
      <c r="AI5" s="85">
        <v>87</v>
      </c>
      <c r="AJ5" s="85"/>
      <c r="AK5" s="85" t="s">
        <v>354</v>
      </c>
      <c r="AL5" s="85" t="s">
        <v>367</v>
      </c>
      <c r="AM5" s="85"/>
      <c r="AN5" s="85"/>
      <c r="AO5" s="87">
        <v>42983.718993055554</v>
      </c>
      <c r="AP5" s="89" t="s">
        <v>385</v>
      </c>
      <c r="AQ5" s="85" t="b">
        <v>1</v>
      </c>
      <c r="AR5" s="85" t="b">
        <v>0</v>
      </c>
      <c r="AS5" s="85" t="b">
        <v>0</v>
      </c>
      <c r="AT5" s="85" t="s">
        <v>305</v>
      </c>
      <c r="AU5" s="85">
        <v>0</v>
      </c>
      <c r="AV5" s="85"/>
      <c r="AW5" s="85" t="b">
        <v>0</v>
      </c>
      <c r="AX5" s="85" t="s">
        <v>403</v>
      </c>
      <c r="AY5" s="89" t="s">
        <v>406</v>
      </c>
      <c r="AZ5" s="85" t="s">
        <v>66</v>
      </c>
      <c r="BA5" s="85" t="str">
        <f>REPLACE(INDEX(GroupVertices[Group],MATCH(Vertices[[#This Row],[Vertex]],GroupVertices[Vertex],0)),1,1,"")</f>
        <v>1</v>
      </c>
      <c r="BB5" s="51" t="s">
        <v>243</v>
      </c>
      <c r="BC5" s="51" t="s">
        <v>243</v>
      </c>
      <c r="BD5" s="51" t="s">
        <v>246</v>
      </c>
      <c r="BE5" s="51" t="s">
        <v>246</v>
      </c>
      <c r="BF5" s="51" t="s">
        <v>509</v>
      </c>
      <c r="BG5" s="51" t="s">
        <v>509</v>
      </c>
      <c r="BH5" s="132" t="s">
        <v>588</v>
      </c>
      <c r="BI5" s="132" t="s">
        <v>596</v>
      </c>
      <c r="BJ5" s="132" t="s">
        <v>600</v>
      </c>
      <c r="BK5" s="132" t="s">
        <v>600</v>
      </c>
      <c r="BL5" s="132">
        <v>4</v>
      </c>
      <c r="BM5" s="135">
        <v>4.395604395604396</v>
      </c>
      <c r="BN5" s="132">
        <v>0</v>
      </c>
      <c r="BO5" s="135">
        <v>0</v>
      </c>
      <c r="BP5" s="132">
        <v>0</v>
      </c>
      <c r="BQ5" s="135">
        <v>0</v>
      </c>
      <c r="BR5" s="132">
        <v>87</v>
      </c>
      <c r="BS5" s="135">
        <v>95.6043956043956</v>
      </c>
      <c r="BT5" s="132">
        <v>91</v>
      </c>
      <c r="BU5" s="2"/>
      <c r="BV5" s="3"/>
      <c r="BW5" s="3"/>
      <c r="BX5" s="3"/>
      <c r="BY5" s="3"/>
    </row>
    <row r="6" spans="1:77" ht="41.45" customHeight="1">
      <c r="A6" s="14" t="s">
        <v>214</v>
      </c>
      <c r="C6" s="15"/>
      <c r="D6" s="15" t="s">
        <v>64</v>
      </c>
      <c r="E6" s="93">
        <v>464.5354988399072</v>
      </c>
      <c r="F6" s="81">
        <v>98.98207510139997</v>
      </c>
      <c r="G6" s="112" t="s">
        <v>260</v>
      </c>
      <c r="H6" s="15"/>
      <c r="I6" s="16" t="s">
        <v>214</v>
      </c>
      <c r="J6" s="66"/>
      <c r="K6" s="66"/>
      <c r="L6" s="114" t="s">
        <v>420</v>
      </c>
      <c r="M6" s="94">
        <v>340.2404378734354</v>
      </c>
      <c r="N6" s="95">
        <v>5282.123046875</v>
      </c>
      <c r="O6" s="95">
        <v>6223.04345703125</v>
      </c>
      <c r="P6" s="77"/>
      <c r="Q6" s="96"/>
      <c r="R6" s="96"/>
      <c r="S6" s="97"/>
      <c r="T6" s="51">
        <v>0</v>
      </c>
      <c r="U6" s="51">
        <v>1</v>
      </c>
      <c r="V6" s="52">
        <v>0</v>
      </c>
      <c r="W6" s="52">
        <v>0.090909</v>
      </c>
      <c r="X6" s="52">
        <v>0.09905</v>
      </c>
      <c r="Y6" s="52">
        <v>0.52407</v>
      </c>
      <c r="Z6" s="52">
        <v>0</v>
      </c>
      <c r="AA6" s="52">
        <v>0</v>
      </c>
      <c r="AB6" s="82">
        <v>6</v>
      </c>
      <c r="AC6" s="82"/>
      <c r="AD6" s="98"/>
      <c r="AE6" s="85" t="s">
        <v>344</v>
      </c>
      <c r="AF6" s="85">
        <v>3873</v>
      </c>
      <c r="AG6" s="85">
        <v>851</v>
      </c>
      <c r="AH6" s="85">
        <v>3005</v>
      </c>
      <c r="AI6" s="85">
        <v>937</v>
      </c>
      <c r="AJ6" s="85"/>
      <c r="AK6" s="85" t="s">
        <v>355</v>
      </c>
      <c r="AL6" s="85" t="s">
        <v>368</v>
      </c>
      <c r="AM6" s="85"/>
      <c r="AN6" s="85"/>
      <c r="AO6" s="87">
        <v>41246.92238425926</v>
      </c>
      <c r="AP6" s="89" t="s">
        <v>386</v>
      </c>
      <c r="AQ6" s="85" t="b">
        <v>1</v>
      </c>
      <c r="AR6" s="85" t="b">
        <v>0</v>
      </c>
      <c r="AS6" s="85" t="b">
        <v>1</v>
      </c>
      <c r="AT6" s="85" t="s">
        <v>305</v>
      </c>
      <c r="AU6" s="85">
        <v>7</v>
      </c>
      <c r="AV6" s="89" t="s">
        <v>396</v>
      </c>
      <c r="AW6" s="85" t="b">
        <v>0</v>
      </c>
      <c r="AX6" s="85" t="s">
        <v>403</v>
      </c>
      <c r="AY6" s="89" t="s">
        <v>407</v>
      </c>
      <c r="AZ6" s="85" t="s">
        <v>66</v>
      </c>
      <c r="BA6" s="85" t="str">
        <f>REPLACE(INDEX(GroupVertices[Group],MATCH(Vertices[[#This Row],[Vertex]],GroupVertices[Vertex],0)),1,1,"")</f>
        <v>1</v>
      </c>
      <c r="BB6" s="51"/>
      <c r="BC6" s="51"/>
      <c r="BD6" s="51"/>
      <c r="BE6" s="51"/>
      <c r="BF6" s="51"/>
      <c r="BG6" s="51"/>
      <c r="BH6" s="132" t="s">
        <v>587</v>
      </c>
      <c r="BI6" s="132" t="s">
        <v>587</v>
      </c>
      <c r="BJ6" s="132" t="s">
        <v>599</v>
      </c>
      <c r="BK6" s="132" t="s">
        <v>599</v>
      </c>
      <c r="BL6" s="132">
        <v>0</v>
      </c>
      <c r="BM6" s="135">
        <v>0</v>
      </c>
      <c r="BN6" s="132">
        <v>0</v>
      </c>
      <c r="BO6" s="135">
        <v>0</v>
      </c>
      <c r="BP6" s="132">
        <v>0</v>
      </c>
      <c r="BQ6" s="135">
        <v>0</v>
      </c>
      <c r="BR6" s="132">
        <v>21</v>
      </c>
      <c r="BS6" s="135">
        <v>100</v>
      </c>
      <c r="BT6" s="132">
        <v>21</v>
      </c>
      <c r="BU6" s="2"/>
      <c r="BV6" s="3"/>
      <c r="BW6" s="3"/>
      <c r="BX6" s="3"/>
      <c r="BY6" s="3"/>
    </row>
    <row r="7" spans="1:77" ht="41.45" customHeight="1">
      <c r="A7" s="14" t="s">
        <v>215</v>
      </c>
      <c r="C7" s="15"/>
      <c r="D7" s="15" t="s">
        <v>64</v>
      </c>
      <c r="E7" s="93">
        <v>254.938283062645</v>
      </c>
      <c r="F7" s="81">
        <v>99.68729556456888</v>
      </c>
      <c r="G7" s="112" t="s">
        <v>261</v>
      </c>
      <c r="H7" s="15"/>
      <c r="I7" s="16" t="s">
        <v>215</v>
      </c>
      <c r="J7" s="66"/>
      <c r="K7" s="66"/>
      <c r="L7" s="114" t="s">
        <v>421</v>
      </c>
      <c r="M7" s="94">
        <v>105.21396484800907</v>
      </c>
      <c r="N7" s="95">
        <v>631.892333984375</v>
      </c>
      <c r="O7" s="95">
        <v>7461.99609375</v>
      </c>
      <c r="P7" s="77"/>
      <c r="Q7" s="96"/>
      <c r="R7" s="96"/>
      <c r="S7" s="97"/>
      <c r="T7" s="51">
        <v>1</v>
      </c>
      <c r="U7" s="51">
        <v>2</v>
      </c>
      <c r="V7" s="52">
        <v>0</v>
      </c>
      <c r="W7" s="52">
        <v>0.1</v>
      </c>
      <c r="X7" s="52">
        <v>0.144539</v>
      </c>
      <c r="Y7" s="52">
        <v>0.911422</v>
      </c>
      <c r="Z7" s="52">
        <v>0.5</v>
      </c>
      <c r="AA7" s="52">
        <v>0.5</v>
      </c>
      <c r="AB7" s="82">
        <v>7</v>
      </c>
      <c r="AC7" s="82"/>
      <c r="AD7" s="98"/>
      <c r="AE7" s="85" t="s">
        <v>345</v>
      </c>
      <c r="AF7" s="85">
        <v>131</v>
      </c>
      <c r="AG7" s="85">
        <v>312</v>
      </c>
      <c r="AH7" s="85">
        <v>570</v>
      </c>
      <c r="AI7" s="85">
        <v>149</v>
      </c>
      <c r="AJ7" s="85"/>
      <c r="AK7" s="85" t="s">
        <v>356</v>
      </c>
      <c r="AL7" s="85" t="s">
        <v>369</v>
      </c>
      <c r="AM7" s="89" t="s">
        <v>376</v>
      </c>
      <c r="AN7" s="85"/>
      <c r="AO7" s="87">
        <v>41868.773194444446</v>
      </c>
      <c r="AP7" s="89" t="s">
        <v>387</v>
      </c>
      <c r="AQ7" s="85" t="b">
        <v>0</v>
      </c>
      <c r="AR7" s="85" t="b">
        <v>0</v>
      </c>
      <c r="AS7" s="85" t="b">
        <v>1</v>
      </c>
      <c r="AT7" s="85" t="s">
        <v>305</v>
      </c>
      <c r="AU7" s="85">
        <v>2</v>
      </c>
      <c r="AV7" s="89" t="s">
        <v>396</v>
      </c>
      <c r="AW7" s="85" t="b">
        <v>0</v>
      </c>
      <c r="AX7" s="85" t="s">
        <v>403</v>
      </c>
      <c r="AY7" s="89" t="s">
        <v>408</v>
      </c>
      <c r="AZ7" s="85" t="s">
        <v>66</v>
      </c>
      <c r="BA7" s="85" t="str">
        <f>REPLACE(INDEX(GroupVertices[Group],MATCH(Vertices[[#This Row],[Vertex]],GroupVertices[Vertex],0)),1,1,"")</f>
        <v>1</v>
      </c>
      <c r="BB7" s="51"/>
      <c r="BC7" s="51"/>
      <c r="BD7" s="51"/>
      <c r="BE7" s="51"/>
      <c r="BF7" s="51"/>
      <c r="BG7" s="51"/>
      <c r="BH7" s="132" t="s">
        <v>589</v>
      </c>
      <c r="BI7" s="132" t="s">
        <v>589</v>
      </c>
      <c r="BJ7" s="132" t="s">
        <v>601</v>
      </c>
      <c r="BK7" s="132" t="s">
        <v>601</v>
      </c>
      <c r="BL7" s="132">
        <v>2</v>
      </c>
      <c r="BM7" s="135">
        <v>10.526315789473685</v>
      </c>
      <c r="BN7" s="132">
        <v>0</v>
      </c>
      <c r="BO7" s="135">
        <v>0</v>
      </c>
      <c r="BP7" s="132">
        <v>0</v>
      </c>
      <c r="BQ7" s="135">
        <v>0</v>
      </c>
      <c r="BR7" s="132">
        <v>17</v>
      </c>
      <c r="BS7" s="135">
        <v>89.47368421052632</v>
      </c>
      <c r="BT7" s="132">
        <v>19</v>
      </c>
      <c r="BU7" s="2"/>
      <c r="BV7" s="3"/>
      <c r="BW7" s="3"/>
      <c r="BX7" s="3"/>
      <c r="BY7" s="3"/>
    </row>
    <row r="8" spans="1:77" ht="41.45" customHeight="1">
      <c r="A8" s="14" t="s">
        <v>222</v>
      </c>
      <c r="C8" s="15"/>
      <c r="D8" s="15" t="s">
        <v>64</v>
      </c>
      <c r="E8" s="93">
        <v>402.7062645011601</v>
      </c>
      <c r="F8" s="81">
        <v>99.19010859610101</v>
      </c>
      <c r="G8" s="112" t="s">
        <v>398</v>
      </c>
      <c r="H8" s="15"/>
      <c r="I8" s="16" t="s">
        <v>222</v>
      </c>
      <c r="J8" s="66"/>
      <c r="K8" s="66"/>
      <c r="L8" s="114" t="s">
        <v>422</v>
      </c>
      <c r="M8" s="94">
        <v>270.90980853940425</v>
      </c>
      <c r="N8" s="95">
        <v>321.6052551269531</v>
      </c>
      <c r="O8" s="95">
        <v>4645.40380859375</v>
      </c>
      <c r="P8" s="77"/>
      <c r="Q8" s="96"/>
      <c r="R8" s="96"/>
      <c r="S8" s="97"/>
      <c r="T8" s="51">
        <v>2</v>
      </c>
      <c r="U8" s="51">
        <v>0</v>
      </c>
      <c r="V8" s="52">
        <v>0</v>
      </c>
      <c r="W8" s="52">
        <v>0.1</v>
      </c>
      <c r="X8" s="52">
        <v>0.144539</v>
      </c>
      <c r="Y8" s="52">
        <v>0.911422</v>
      </c>
      <c r="Z8" s="52">
        <v>1</v>
      </c>
      <c r="AA8" s="52">
        <v>0</v>
      </c>
      <c r="AB8" s="82">
        <v>8</v>
      </c>
      <c r="AC8" s="82"/>
      <c r="AD8" s="98"/>
      <c r="AE8" s="85" t="s">
        <v>346</v>
      </c>
      <c r="AF8" s="85">
        <v>547</v>
      </c>
      <c r="AG8" s="85">
        <v>692</v>
      </c>
      <c r="AH8" s="85">
        <v>242</v>
      </c>
      <c r="AI8" s="85">
        <v>151</v>
      </c>
      <c r="AJ8" s="85">
        <v>7200</v>
      </c>
      <c r="AK8" s="85" t="s">
        <v>357</v>
      </c>
      <c r="AL8" s="85" t="s">
        <v>369</v>
      </c>
      <c r="AM8" s="89" t="s">
        <v>377</v>
      </c>
      <c r="AN8" s="85" t="s">
        <v>382</v>
      </c>
      <c r="AO8" s="87">
        <v>40842.35240740741</v>
      </c>
      <c r="AP8" s="89" t="s">
        <v>388</v>
      </c>
      <c r="AQ8" s="85" t="b">
        <v>1</v>
      </c>
      <c r="AR8" s="85" t="b">
        <v>0</v>
      </c>
      <c r="AS8" s="85" t="b">
        <v>0</v>
      </c>
      <c r="AT8" s="85" t="s">
        <v>305</v>
      </c>
      <c r="AU8" s="85">
        <v>8</v>
      </c>
      <c r="AV8" s="89" t="s">
        <v>396</v>
      </c>
      <c r="AW8" s="85" t="b">
        <v>0</v>
      </c>
      <c r="AX8" s="85" t="s">
        <v>403</v>
      </c>
      <c r="AY8" s="89" t="s">
        <v>409</v>
      </c>
      <c r="AZ8" s="85" t="s">
        <v>65</v>
      </c>
      <c r="BA8" s="85" t="str">
        <f>REPLACE(INDEX(GroupVertices[Group],MATCH(Vertices[[#This Row],[Vertex]],GroupVertices[Vertex],0)),1,1,"")</f>
        <v>1</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223</v>
      </c>
      <c r="C9" s="15"/>
      <c r="D9" s="15" t="s">
        <v>64</v>
      </c>
      <c r="E9" s="93">
        <v>364.2088167053364</v>
      </c>
      <c r="F9" s="81">
        <v>99.31963888525448</v>
      </c>
      <c r="G9" s="112" t="s">
        <v>399</v>
      </c>
      <c r="H9" s="15"/>
      <c r="I9" s="16" t="s">
        <v>223</v>
      </c>
      <c r="J9" s="66"/>
      <c r="K9" s="66"/>
      <c r="L9" s="114" t="s">
        <v>423</v>
      </c>
      <c r="M9" s="94">
        <v>227.74168084085656</v>
      </c>
      <c r="N9" s="95">
        <v>3320.577392578125</v>
      </c>
      <c r="O9" s="95">
        <v>9436.9970703125</v>
      </c>
      <c r="P9" s="77"/>
      <c r="Q9" s="96"/>
      <c r="R9" s="96"/>
      <c r="S9" s="97"/>
      <c r="T9" s="51">
        <v>1</v>
      </c>
      <c r="U9" s="51">
        <v>0</v>
      </c>
      <c r="V9" s="52">
        <v>0</v>
      </c>
      <c r="W9" s="52">
        <v>0.090909</v>
      </c>
      <c r="X9" s="52">
        <v>0.09905</v>
      </c>
      <c r="Y9" s="52">
        <v>0.52407</v>
      </c>
      <c r="Z9" s="52">
        <v>0</v>
      </c>
      <c r="AA9" s="52">
        <v>0</v>
      </c>
      <c r="AB9" s="82">
        <v>9</v>
      </c>
      <c r="AC9" s="82"/>
      <c r="AD9" s="98"/>
      <c r="AE9" s="85" t="s">
        <v>347</v>
      </c>
      <c r="AF9" s="85">
        <v>122</v>
      </c>
      <c r="AG9" s="85">
        <v>593</v>
      </c>
      <c r="AH9" s="85">
        <v>748</v>
      </c>
      <c r="AI9" s="85">
        <v>336</v>
      </c>
      <c r="AJ9" s="85"/>
      <c r="AK9" s="85" t="s">
        <v>358</v>
      </c>
      <c r="AL9" s="85" t="s">
        <v>370</v>
      </c>
      <c r="AM9" s="85"/>
      <c r="AN9" s="85"/>
      <c r="AO9" s="87">
        <v>42397.53693287037</v>
      </c>
      <c r="AP9" s="89" t="s">
        <v>389</v>
      </c>
      <c r="AQ9" s="85" t="b">
        <v>0</v>
      </c>
      <c r="AR9" s="85" t="b">
        <v>0</v>
      </c>
      <c r="AS9" s="85" t="b">
        <v>0</v>
      </c>
      <c r="AT9" s="85" t="s">
        <v>305</v>
      </c>
      <c r="AU9" s="85">
        <v>5</v>
      </c>
      <c r="AV9" s="89" t="s">
        <v>396</v>
      </c>
      <c r="AW9" s="85" t="b">
        <v>0</v>
      </c>
      <c r="AX9" s="85" t="s">
        <v>403</v>
      </c>
      <c r="AY9" s="89" t="s">
        <v>410</v>
      </c>
      <c r="AZ9" s="85" t="s">
        <v>65</v>
      </c>
      <c r="BA9" s="85" t="str">
        <f>REPLACE(INDEX(GroupVertices[Group],MATCH(Vertices[[#This Row],[Vertex]],GroupVertices[Vertex],0)),1,1,"")</f>
        <v>1</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217</v>
      </c>
      <c r="C10" s="15"/>
      <c r="D10" s="15" t="s">
        <v>64</v>
      </c>
      <c r="E10" s="93">
        <v>704.4640371229698</v>
      </c>
      <c r="F10" s="81">
        <v>98.17480047101924</v>
      </c>
      <c r="G10" s="112" t="s">
        <v>263</v>
      </c>
      <c r="H10" s="15"/>
      <c r="I10" s="16" t="s">
        <v>217</v>
      </c>
      <c r="J10" s="66"/>
      <c r="K10" s="66"/>
      <c r="L10" s="114" t="s">
        <v>424</v>
      </c>
      <c r="M10" s="94">
        <v>609.2781630249901</v>
      </c>
      <c r="N10" s="95">
        <v>4555.4873046875</v>
      </c>
      <c r="O10" s="95">
        <v>1539.44921875</v>
      </c>
      <c r="P10" s="77"/>
      <c r="Q10" s="96"/>
      <c r="R10" s="96"/>
      <c r="S10" s="97"/>
      <c r="T10" s="51">
        <v>1</v>
      </c>
      <c r="U10" s="51">
        <v>1</v>
      </c>
      <c r="V10" s="52">
        <v>0</v>
      </c>
      <c r="W10" s="52">
        <v>0.090909</v>
      </c>
      <c r="X10" s="52">
        <v>0.09905</v>
      </c>
      <c r="Y10" s="52">
        <v>0.52407</v>
      </c>
      <c r="Z10" s="52">
        <v>0</v>
      </c>
      <c r="AA10" s="52">
        <v>1</v>
      </c>
      <c r="AB10" s="82">
        <v>10</v>
      </c>
      <c r="AC10" s="82"/>
      <c r="AD10" s="98"/>
      <c r="AE10" s="85" t="s">
        <v>348</v>
      </c>
      <c r="AF10" s="85">
        <v>993</v>
      </c>
      <c r="AG10" s="85">
        <v>1468</v>
      </c>
      <c r="AH10" s="85">
        <v>4140</v>
      </c>
      <c r="AI10" s="85">
        <v>2040</v>
      </c>
      <c r="AJ10" s="85"/>
      <c r="AK10" s="85" t="s">
        <v>359</v>
      </c>
      <c r="AL10" s="85" t="s">
        <v>371</v>
      </c>
      <c r="AM10" s="85"/>
      <c r="AN10" s="85"/>
      <c r="AO10" s="87">
        <v>40820.479479166665</v>
      </c>
      <c r="AP10" s="89" t="s">
        <v>390</v>
      </c>
      <c r="AQ10" s="85" t="b">
        <v>1</v>
      </c>
      <c r="AR10" s="85" t="b">
        <v>0</v>
      </c>
      <c r="AS10" s="85" t="b">
        <v>1</v>
      </c>
      <c r="AT10" s="85" t="s">
        <v>305</v>
      </c>
      <c r="AU10" s="85">
        <v>11</v>
      </c>
      <c r="AV10" s="89" t="s">
        <v>396</v>
      </c>
      <c r="AW10" s="85" t="b">
        <v>0</v>
      </c>
      <c r="AX10" s="85" t="s">
        <v>403</v>
      </c>
      <c r="AY10" s="89" t="s">
        <v>411</v>
      </c>
      <c r="AZ10" s="85" t="s">
        <v>66</v>
      </c>
      <c r="BA10" s="85" t="str">
        <f>REPLACE(INDEX(GroupVertices[Group],MATCH(Vertices[[#This Row],[Vertex]],GroupVertices[Vertex],0)),1,1,"")</f>
        <v>1</v>
      </c>
      <c r="BB10" s="51"/>
      <c r="BC10" s="51"/>
      <c r="BD10" s="51"/>
      <c r="BE10" s="51"/>
      <c r="BF10" s="51" t="s">
        <v>249</v>
      </c>
      <c r="BG10" s="51" t="s">
        <v>249</v>
      </c>
      <c r="BH10" s="132" t="s">
        <v>590</v>
      </c>
      <c r="BI10" s="132" t="s">
        <v>590</v>
      </c>
      <c r="BJ10" s="132" t="s">
        <v>602</v>
      </c>
      <c r="BK10" s="132" t="s">
        <v>602</v>
      </c>
      <c r="BL10" s="132">
        <v>0</v>
      </c>
      <c r="BM10" s="135">
        <v>0</v>
      </c>
      <c r="BN10" s="132">
        <v>0</v>
      </c>
      <c r="BO10" s="135">
        <v>0</v>
      </c>
      <c r="BP10" s="132">
        <v>0</v>
      </c>
      <c r="BQ10" s="135">
        <v>0</v>
      </c>
      <c r="BR10" s="132">
        <v>17</v>
      </c>
      <c r="BS10" s="135">
        <v>100</v>
      </c>
      <c r="BT10" s="132">
        <v>17</v>
      </c>
      <c r="BU10" s="2"/>
      <c r="BV10" s="3"/>
      <c r="BW10" s="3"/>
      <c r="BX10" s="3"/>
      <c r="BY10" s="3"/>
    </row>
    <row r="11" spans="1:77" ht="41.45" customHeight="1">
      <c r="A11" s="14" t="s">
        <v>218</v>
      </c>
      <c r="C11" s="15"/>
      <c r="D11" s="15" t="s">
        <v>64</v>
      </c>
      <c r="E11" s="93">
        <v>1000</v>
      </c>
      <c r="F11" s="81">
        <v>70</v>
      </c>
      <c r="G11" s="112" t="s">
        <v>264</v>
      </c>
      <c r="H11" s="15"/>
      <c r="I11" s="16" t="s">
        <v>218</v>
      </c>
      <c r="J11" s="66"/>
      <c r="K11" s="66"/>
      <c r="L11" s="114" t="s">
        <v>425</v>
      </c>
      <c r="M11" s="94">
        <v>9999</v>
      </c>
      <c r="N11" s="95">
        <v>6558.7978515625</v>
      </c>
      <c r="O11" s="95">
        <v>1470.441162109375</v>
      </c>
      <c r="P11" s="77"/>
      <c r="Q11" s="96"/>
      <c r="R11" s="96"/>
      <c r="S11" s="97"/>
      <c r="T11" s="51">
        <v>2</v>
      </c>
      <c r="U11" s="51">
        <v>2</v>
      </c>
      <c r="V11" s="52">
        <v>2</v>
      </c>
      <c r="W11" s="52">
        <v>0.5</v>
      </c>
      <c r="X11" s="52">
        <v>1E-06</v>
      </c>
      <c r="Y11" s="52">
        <v>1.457714</v>
      </c>
      <c r="Z11" s="52">
        <v>0</v>
      </c>
      <c r="AA11" s="52">
        <v>0</v>
      </c>
      <c r="AB11" s="82">
        <v>11</v>
      </c>
      <c r="AC11" s="82"/>
      <c r="AD11" s="98"/>
      <c r="AE11" s="85" t="s">
        <v>218</v>
      </c>
      <c r="AF11" s="85">
        <v>1427</v>
      </c>
      <c r="AG11" s="85">
        <v>23002</v>
      </c>
      <c r="AH11" s="85">
        <v>12500</v>
      </c>
      <c r="AI11" s="85">
        <v>2029</v>
      </c>
      <c r="AJ11" s="85"/>
      <c r="AK11" s="85" t="s">
        <v>360</v>
      </c>
      <c r="AL11" s="85" t="s">
        <v>372</v>
      </c>
      <c r="AM11" s="89" t="s">
        <v>378</v>
      </c>
      <c r="AN11" s="85"/>
      <c r="AO11" s="87">
        <v>40258.52166666667</v>
      </c>
      <c r="AP11" s="89" t="s">
        <v>391</v>
      </c>
      <c r="AQ11" s="85" t="b">
        <v>1</v>
      </c>
      <c r="AR11" s="85" t="b">
        <v>0</v>
      </c>
      <c r="AS11" s="85" t="b">
        <v>0</v>
      </c>
      <c r="AT11" s="85" t="s">
        <v>305</v>
      </c>
      <c r="AU11" s="85">
        <v>990</v>
      </c>
      <c r="AV11" s="89" t="s">
        <v>396</v>
      </c>
      <c r="AW11" s="85" t="b">
        <v>0</v>
      </c>
      <c r="AX11" s="85" t="s">
        <v>403</v>
      </c>
      <c r="AY11" s="89" t="s">
        <v>412</v>
      </c>
      <c r="AZ11" s="85" t="s">
        <v>66</v>
      </c>
      <c r="BA11" s="85" t="str">
        <f>REPLACE(INDEX(GroupVertices[Group],MATCH(Vertices[[#This Row],[Vertex]],GroupVertices[Vertex],0)),1,1,"")</f>
        <v>2</v>
      </c>
      <c r="BB11" s="51" t="s">
        <v>244</v>
      </c>
      <c r="BC11" s="51" t="s">
        <v>244</v>
      </c>
      <c r="BD11" s="51" t="s">
        <v>247</v>
      </c>
      <c r="BE11" s="51" t="s">
        <v>247</v>
      </c>
      <c r="BF11" s="51"/>
      <c r="BG11" s="51"/>
      <c r="BH11" s="132" t="s">
        <v>591</v>
      </c>
      <c r="BI11" s="132" t="s">
        <v>591</v>
      </c>
      <c r="BJ11" s="132" t="s">
        <v>603</v>
      </c>
      <c r="BK11" s="132" t="s">
        <v>603</v>
      </c>
      <c r="BL11" s="132">
        <v>1</v>
      </c>
      <c r="BM11" s="135">
        <v>5</v>
      </c>
      <c r="BN11" s="132">
        <v>0</v>
      </c>
      <c r="BO11" s="135">
        <v>0</v>
      </c>
      <c r="BP11" s="132">
        <v>0</v>
      </c>
      <c r="BQ11" s="135">
        <v>0</v>
      </c>
      <c r="BR11" s="132">
        <v>19</v>
      </c>
      <c r="BS11" s="135">
        <v>95</v>
      </c>
      <c r="BT11" s="132">
        <v>20</v>
      </c>
      <c r="BU11" s="2"/>
      <c r="BV11" s="3"/>
      <c r="BW11" s="3"/>
      <c r="BX11" s="3"/>
      <c r="BY11" s="3"/>
    </row>
    <row r="12" spans="1:77" ht="41.45" customHeight="1">
      <c r="A12" s="14" t="s">
        <v>224</v>
      </c>
      <c r="C12" s="15"/>
      <c r="D12" s="15" t="s">
        <v>64</v>
      </c>
      <c r="E12" s="93">
        <v>211.38561484918793</v>
      </c>
      <c r="F12" s="81">
        <v>99.833834881591</v>
      </c>
      <c r="G12" s="112" t="s">
        <v>400</v>
      </c>
      <c r="H12" s="15"/>
      <c r="I12" s="16" t="s">
        <v>224</v>
      </c>
      <c r="J12" s="66"/>
      <c r="K12" s="66"/>
      <c r="L12" s="114" t="s">
        <v>426</v>
      </c>
      <c r="M12" s="94">
        <v>56.37729512843997</v>
      </c>
      <c r="N12" s="95">
        <v>6558.7978515625</v>
      </c>
      <c r="O12" s="95">
        <v>3705.51171875</v>
      </c>
      <c r="P12" s="77"/>
      <c r="Q12" s="96"/>
      <c r="R12" s="96"/>
      <c r="S12" s="97"/>
      <c r="T12" s="51">
        <v>1</v>
      </c>
      <c r="U12" s="51">
        <v>0</v>
      </c>
      <c r="V12" s="52">
        <v>0</v>
      </c>
      <c r="W12" s="52">
        <v>0.333333</v>
      </c>
      <c r="X12" s="52">
        <v>0</v>
      </c>
      <c r="Y12" s="52">
        <v>0.563016</v>
      </c>
      <c r="Z12" s="52">
        <v>0</v>
      </c>
      <c r="AA12" s="52">
        <v>0</v>
      </c>
      <c r="AB12" s="82">
        <v>12</v>
      </c>
      <c r="AC12" s="82"/>
      <c r="AD12" s="98"/>
      <c r="AE12" s="85" t="s">
        <v>349</v>
      </c>
      <c r="AF12" s="85">
        <v>694</v>
      </c>
      <c r="AG12" s="85">
        <v>200</v>
      </c>
      <c r="AH12" s="85">
        <v>10823</v>
      </c>
      <c r="AI12" s="85">
        <v>85</v>
      </c>
      <c r="AJ12" s="85"/>
      <c r="AK12" s="85" t="s">
        <v>361</v>
      </c>
      <c r="AL12" s="85" t="s">
        <v>373</v>
      </c>
      <c r="AM12" s="89" t="s">
        <v>379</v>
      </c>
      <c r="AN12" s="85"/>
      <c r="AO12" s="87">
        <v>42769.87230324074</v>
      </c>
      <c r="AP12" s="89" t="s">
        <v>392</v>
      </c>
      <c r="AQ12" s="85" t="b">
        <v>1</v>
      </c>
      <c r="AR12" s="85" t="b">
        <v>0</v>
      </c>
      <c r="AS12" s="85" t="b">
        <v>0</v>
      </c>
      <c r="AT12" s="85" t="s">
        <v>305</v>
      </c>
      <c r="AU12" s="85">
        <v>2</v>
      </c>
      <c r="AV12" s="85"/>
      <c r="AW12" s="85" t="b">
        <v>0</v>
      </c>
      <c r="AX12" s="85" t="s">
        <v>403</v>
      </c>
      <c r="AY12" s="89" t="s">
        <v>413</v>
      </c>
      <c r="AZ12" s="85" t="s">
        <v>65</v>
      </c>
      <c r="BA12" s="85" t="str">
        <f>REPLACE(INDEX(GroupVertices[Group],MATCH(Vertices[[#This Row],[Vertex]],GroupVertices[Vertex],0)),1,1,"")</f>
        <v>2</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219</v>
      </c>
      <c r="C13" s="15"/>
      <c r="D13" s="15" t="s">
        <v>64</v>
      </c>
      <c r="E13" s="93">
        <v>1000</v>
      </c>
      <c r="F13" s="81">
        <v>97.18042653408348</v>
      </c>
      <c r="G13" s="112" t="s">
        <v>265</v>
      </c>
      <c r="H13" s="15"/>
      <c r="I13" s="16" t="s">
        <v>219</v>
      </c>
      <c r="J13" s="66"/>
      <c r="K13" s="66"/>
      <c r="L13" s="114" t="s">
        <v>427</v>
      </c>
      <c r="M13" s="94">
        <v>940.6698504077806</v>
      </c>
      <c r="N13" s="95">
        <v>8722.3251953125</v>
      </c>
      <c r="O13" s="95">
        <v>3705.51171875</v>
      </c>
      <c r="P13" s="77"/>
      <c r="Q13" s="96"/>
      <c r="R13" s="96"/>
      <c r="S13" s="97"/>
      <c r="T13" s="51">
        <v>1</v>
      </c>
      <c r="U13" s="51">
        <v>2</v>
      </c>
      <c r="V13" s="52">
        <v>0</v>
      </c>
      <c r="W13" s="52">
        <v>0.333333</v>
      </c>
      <c r="X13" s="52">
        <v>0</v>
      </c>
      <c r="Y13" s="52">
        <v>0.979153</v>
      </c>
      <c r="Z13" s="52">
        <v>0</v>
      </c>
      <c r="AA13" s="52">
        <v>0</v>
      </c>
      <c r="AB13" s="82">
        <v>13</v>
      </c>
      <c r="AC13" s="82"/>
      <c r="AD13" s="98"/>
      <c r="AE13" s="85" t="s">
        <v>350</v>
      </c>
      <c r="AF13" s="85">
        <v>3649</v>
      </c>
      <c r="AG13" s="85">
        <v>2228</v>
      </c>
      <c r="AH13" s="85">
        <v>27151</v>
      </c>
      <c r="AI13" s="85">
        <v>32427</v>
      </c>
      <c r="AJ13" s="85"/>
      <c r="AK13" s="85" t="s">
        <v>362</v>
      </c>
      <c r="AL13" s="85" t="s">
        <v>374</v>
      </c>
      <c r="AM13" s="89" t="s">
        <v>380</v>
      </c>
      <c r="AN13" s="85"/>
      <c r="AO13" s="87">
        <v>39901.39763888889</v>
      </c>
      <c r="AP13" s="89" t="s">
        <v>393</v>
      </c>
      <c r="AQ13" s="85" t="b">
        <v>0</v>
      </c>
      <c r="AR13" s="85" t="b">
        <v>0</v>
      </c>
      <c r="AS13" s="85" t="b">
        <v>0</v>
      </c>
      <c r="AT13" s="85" t="s">
        <v>305</v>
      </c>
      <c r="AU13" s="85">
        <v>50</v>
      </c>
      <c r="AV13" s="89" t="s">
        <v>397</v>
      </c>
      <c r="AW13" s="85" t="b">
        <v>0</v>
      </c>
      <c r="AX13" s="85" t="s">
        <v>403</v>
      </c>
      <c r="AY13" s="89" t="s">
        <v>414</v>
      </c>
      <c r="AZ13" s="85" t="s">
        <v>66</v>
      </c>
      <c r="BA13" s="85" t="str">
        <f>REPLACE(INDEX(GroupVertices[Group],MATCH(Vertices[[#This Row],[Vertex]],GroupVertices[Vertex],0)),1,1,"")</f>
        <v>2</v>
      </c>
      <c r="BB13" s="51"/>
      <c r="BC13" s="51"/>
      <c r="BD13" s="51"/>
      <c r="BE13" s="51"/>
      <c r="BF13" s="51"/>
      <c r="BG13" s="51"/>
      <c r="BH13" s="132" t="s">
        <v>592</v>
      </c>
      <c r="BI13" s="132" t="s">
        <v>592</v>
      </c>
      <c r="BJ13" s="132" t="s">
        <v>604</v>
      </c>
      <c r="BK13" s="132" t="s">
        <v>604</v>
      </c>
      <c r="BL13" s="132">
        <v>1</v>
      </c>
      <c r="BM13" s="135">
        <v>2.7027027027027026</v>
      </c>
      <c r="BN13" s="132">
        <v>1</v>
      </c>
      <c r="BO13" s="135">
        <v>2.7027027027027026</v>
      </c>
      <c r="BP13" s="132">
        <v>0</v>
      </c>
      <c r="BQ13" s="135">
        <v>0</v>
      </c>
      <c r="BR13" s="132">
        <v>35</v>
      </c>
      <c r="BS13" s="135">
        <v>94.5945945945946</v>
      </c>
      <c r="BT13" s="132">
        <v>37</v>
      </c>
      <c r="BU13" s="2"/>
      <c r="BV13" s="3"/>
      <c r="BW13" s="3"/>
      <c r="BX13" s="3"/>
      <c r="BY13" s="3"/>
    </row>
    <row r="14" spans="1:77" ht="41.45" customHeight="1">
      <c r="A14" s="14" t="s">
        <v>220</v>
      </c>
      <c r="C14" s="15"/>
      <c r="D14" s="15" t="s">
        <v>64</v>
      </c>
      <c r="E14" s="93">
        <v>236.27285382830627</v>
      </c>
      <c r="F14" s="81">
        <v>99.75009812900693</v>
      </c>
      <c r="G14" s="112" t="s">
        <v>401</v>
      </c>
      <c r="H14" s="15"/>
      <c r="I14" s="16" t="s">
        <v>220</v>
      </c>
      <c r="J14" s="66"/>
      <c r="K14" s="66"/>
      <c r="L14" s="114" t="s">
        <v>428</v>
      </c>
      <c r="M14" s="94">
        <v>84.2839635396223</v>
      </c>
      <c r="N14" s="95">
        <v>6558.7978515625</v>
      </c>
      <c r="O14" s="95">
        <v>6293.48828125</v>
      </c>
      <c r="P14" s="77"/>
      <c r="Q14" s="96"/>
      <c r="R14" s="96"/>
      <c r="S14" s="97"/>
      <c r="T14" s="51">
        <v>1</v>
      </c>
      <c r="U14" s="51">
        <v>1</v>
      </c>
      <c r="V14" s="52">
        <v>0</v>
      </c>
      <c r="W14" s="52">
        <v>0</v>
      </c>
      <c r="X14" s="52">
        <v>0</v>
      </c>
      <c r="Y14" s="52">
        <v>0.999961</v>
      </c>
      <c r="Z14" s="52">
        <v>0</v>
      </c>
      <c r="AA14" s="52" t="s">
        <v>654</v>
      </c>
      <c r="AB14" s="82">
        <v>14</v>
      </c>
      <c r="AC14" s="82"/>
      <c r="AD14" s="98"/>
      <c r="AE14" s="85" t="s">
        <v>351</v>
      </c>
      <c r="AF14" s="85">
        <v>739</v>
      </c>
      <c r="AG14" s="85">
        <v>264</v>
      </c>
      <c r="AH14" s="85">
        <v>952</v>
      </c>
      <c r="AI14" s="85">
        <v>353</v>
      </c>
      <c r="AJ14" s="85"/>
      <c r="AK14" s="85" t="s">
        <v>363</v>
      </c>
      <c r="AL14" s="85" t="s">
        <v>375</v>
      </c>
      <c r="AM14" s="89" t="s">
        <v>381</v>
      </c>
      <c r="AN14" s="85"/>
      <c r="AO14" s="87">
        <v>41393.99667824074</v>
      </c>
      <c r="AP14" s="89" t="s">
        <v>394</v>
      </c>
      <c r="AQ14" s="85" t="b">
        <v>0</v>
      </c>
      <c r="AR14" s="85" t="b">
        <v>0</v>
      </c>
      <c r="AS14" s="85" t="b">
        <v>0</v>
      </c>
      <c r="AT14" s="85" t="s">
        <v>305</v>
      </c>
      <c r="AU14" s="85">
        <v>6</v>
      </c>
      <c r="AV14" s="89" t="s">
        <v>396</v>
      </c>
      <c r="AW14" s="85" t="b">
        <v>0</v>
      </c>
      <c r="AX14" s="85" t="s">
        <v>403</v>
      </c>
      <c r="AY14" s="89" t="s">
        <v>415</v>
      </c>
      <c r="AZ14" s="85" t="s">
        <v>66</v>
      </c>
      <c r="BA14" s="85" t="str">
        <f>REPLACE(INDEX(GroupVertices[Group],MATCH(Vertices[[#This Row],[Vertex]],GroupVertices[Vertex],0)),1,1,"")</f>
        <v>3</v>
      </c>
      <c r="BB14" s="51"/>
      <c r="BC14" s="51"/>
      <c r="BD14" s="51"/>
      <c r="BE14" s="51"/>
      <c r="BF14" s="51" t="s">
        <v>252</v>
      </c>
      <c r="BG14" s="51" t="s">
        <v>252</v>
      </c>
      <c r="BH14" s="132" t="s">
        <v>593</v>
      </c>
      <c r="BI14" s="132" t="s">
        <v>593</v>
      </c>
      <c r="BJ14" s="132" t="s">
        <v>605</v>
      </c>
      <c r="BK14" s="132" t="s">
        <v>605</v>
      </c>
      <c r="BL14" s="132">
        <v>0</v>
      </c>
      <c r="BM14" s="135">
        <v>0</v>
      </c>
      <c r="BN14" s="132">
        <v>0</v>
      </c>
      <c r="BO14" s="135">
        <v>0</v>
      </c>
      <c r="BP14" s="132">
        <v>0</v>
      </c>
      <c r="BQ14" s="135">
        <v>0</v>
      </c>
      <c r="BR14" s="132">
        <v>23</v>
      </c>
      <c r="BS14" s="135">
        <v>100</v>
      </c>
      <c r="BT14" s="132">
        <v>23</v>
      </c>
      <c r="BU14" s="2"/>
      <c r="BV14" s="3"/>
      <c r="BW14" s="3"/>
      <c r="BX14" s="3"/>
      <c r="BY14" s="3"/>
    </row>
    <row r="15" spans="1:77" ht="41.45" customHeight="1">
      <c r="A15" s="99" t="s">
        <v>221</v>
      </c>
      <c r="C15" s="100"/>
      <c r="D15" s="100" t="s">
        <v>64</v>
      </c>
      <c r="E15" s="101">
        <v>193.49791183294664</v>
      </c>
      <c r="F15" s="102">
        <v>99.89402067251079</v>
      </c>
      <c r="G15" s="113" t="s">
        <v>402</v>
      </c>
      <c r="H15" s="100"/>
      <c r="I15" s="103" t="s">
        <v>221</v>
      </c>
      <c r="J15" s="104"/>
      <c r="K15" s="104"/>
      <c r="L15" s="115" t="s">
        <v>429</v>
      </c>
      <c r="M15" s="105">
        <v>36.319377207902654</v>
      </c>
      <c r="N15" s="106">
        <v>8722.3251953125</v>
      </c>
      <c r="O15" s="106">
        <v>8528.55859375</v>
      </c>
      <c r="P15" s="107"/>
      <c r="Q15" s="108"/>
      <c r="R15" s="108"/>
      <c r="S15" s="109"/>
      <c r="T15" s="51">
        <v>1</v>
      </c>
      <c r="U15" s="51">
        <v>1</v>
      </c>
      <c r="V15" s="52">
        <v>0</v>
      </c>
      <c r="W15" s="52">
        <v>0</v>
      </c>
      <c r="X15" s="52">
        <v>0</v>
      </c>
      <c r="Y15" s="52">
        <v>0.999961</v>
      </c>
      <c r="Z15" s="52">
        <v>0</v>
      </c>
      <c r="AA15" s="52" t="s">
        <v>654</v>
      </c>
      <c r="AB15" s="110">
        <v>15</v>
      </c>
      <c r="AC15" s="110"/>
      <c r="AD15" s="111"/>
      <c r="AE15" s="85" t="s">
        <v>352</v>
      </c>
      <c r="AF15" s="85">
        <v>414</v>
      </c>
      <c r="AG15" s="85">
        <v>154</v>
      </c>
      <c r="AH15" s="85">
        <v>820</v>
      </c>
      <c r="AI15" s="85">
        <v>7073</v>
      </c>
      <c r="AJ15" s="85"/>
      <c r="AK15" s="85" t="s">
        <v>364</v>
      </c>
      <c r="AL15" s="85"/>
      <c r="AM15" s="85"/>
      <c r="AN15" s="85"/>
      <c r="AO15" s="87">
        <v>42721.41273148148</v>
      </c>
      <c r="AP15" s="89" t="s">
        <v>395</v>
      </c>
      <c r="AQ15" s="85" t="b">
        <v>0</v>
      </c>
      <c r="AR15" s="85" t="b">
        <v>0</v>
      </c>
      <c r="AS15" s="85" t="b">
        <v>0</v>
      </c>
      <c r="AT15" s="85" t="s">
        <v>305</v>
      </c>
      <c r="AU15" s="85">
        <v>5</v>
      </c>
      <c r="AV15" s="89" t="s">
        <v>396</v>
      </c>
      <c r="AW15" s="85" t="b">
        <v>0</v>
      </c>
      <c r="AX15" s="85" t="s">
        <v>403</v>
      </c>
      <c r="AY15" s="89" t="s">
        <v>416</v>
      </c>
      <c r="AZ15" s="85" t="s">
        <v>66</v>
      </c>
      <c r="BA15" s="85" t="str">
        <f>REPLACE(INDEX(GroupVertices[Group],MATCH(Vertices[[#This Row],[Vertex]],GroupVertices[Vertex],0)),1,1,"")</f>
        <v>3</v>
      </c>
      <c r="BB15" s="51"/>
      <c r="BC15" s="51"/>
      <c r="BD15" s="51"/>
      <c r="BE15" s="51"/>
      <c r="BF15" s="51" t="s">
        <v>253</v>
      </c>
      <c r="BG15" s="51" t="s">
        <v>253</v>
      </c>
      <c r="BH15" s="132" t="s">
        <v>594</v>
      </c>
      <c r="BI15" s="132" t="s">
        <v>594</v>
      </c>
      <c r="BJ15" s="132" t="s">
        <v>606</v>
      </c>
      <c r="BK15" s="132" t="s">
        <v>606</v>
      </c>
      <c r="BL15" s="132">
        <v>3</v>
      </c>
      <c r="BM15" s="135">
        <v>6.521739130434782</v>
      </c>
      <c r="BN15" s="132">
        <v>2</v>
      </c>
      <c r="BO15" s="135">
        <v>4.3478260869565215</v>
      </c>
      <c r="BP15" s="132">
        <v>0</v>
      </c>
      <c r="BQ15" s="135">
        <v>0</v>
      </c>
      <c r="BR15" s="132">
        <v>41</v>
      </c>
      <c r="BS15" s="135">
        <v>89.1304347826087</v>
      </c>
      <c r="BT15" s="132">
        <v>46</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
    <dataValidation allowBlank="1" showInputMessage="1" promptTitle="Vertex Tooltip" prompt="Enter optional text that will pop up when the mouse is hovered over the vertex." errorTitle="Invalid Vertex Image Key" sqref="L3:L1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
    <dataValidation allowBlank="1" showInputMessage="1" promptTitle="Vertex Label Fill Color" prompt="To select an optional fill color for the Label shape, right-click and select Select Color on the right-click menu." sqref="J3:J15"/>
    <dataValidation allowBlank="1" showInputMessage="1" promptTitle="Vertex Image File" prompt="Enter the path to an image file.  Hover over the column header for examples." errorTitle="Invalid Vertex Image Key" sqref="G3:G15"/>
    <dataValidation allowBlank="1" showInputMessage="1" promptTitle="Vertex Color" prompt="To select an optional vertex color, right-click and select Select Color on the right-click menu." sqref="C3:C15"/>
    <dataValidation allowBlank="1" showInputMessage="1" promptTitle="Vertex Opacity" prompt="Enter an optional vertex opacity between 0 (transparent) and 100 (opaque)." errorTitle="Invalid Vertex Opacity" error="The optional vertex opacity must be a whole number between 0 and 10." sqref="F3:F15"/>
    <dataValidation type="list" allowBlank="1" showInputMessage="1" showErrorMessage="1" promptTitle="Vertex Shape" prompt="Select an optional vertex shape." errorTitle="Invalid Vertex Shape" error="You have entered an invalid vertex shape.  Try selecting from the drop-down list instead." sqref="D3:D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
      <formula1>ValidVertexLabelPositions</formula1>
    </dataValidation>
    <dataValidation allowBlank="1" showInputMessage="1" showErrorMessage="1" promptTitle="Vertex Name" prompt="Enter the name of the vertex." sqref="A3:A15"/>
  </dataValidations>
  <hyperlinks>
    <hyperlink ref="AM7" r:id="rId1" display="http://t.co/nKJ7dAYxCi"/>
    <hyperlink ref="AM8" r:id="rId2" display="https://t.co/TcocJc1i5Z"/>
    <hyperlink ref="AM11" r:id="rId3" display="https://bits.coop/"/>
    <hyperlink ref="AM12" r:id="rId4" display="https://t.co/qrf4gGTwhF"/>
    <hyperlink ref="AM13" r:id="rId5" display="https://t.co/rKRDwAmS83"/>
    <hyperlink ref="AM14" r:id="rId6" display="http://t.co/nzQsteEadh"/>
    <hyperlink ref="AP3" r:id="rId7" display="https://pbs.twimg.com/profile_banners/815046390/1420371399"/>
    <hyperlink ref="AP4" r:id="rId8" display="https://pbs.twimg.com/profile_banners/570634097/1464410678"/>
    <hyperlink ref="AP5" r:id="rId9" display="https://pbs.twimg.com/profile_banners/905117158149152775/1545569626"/>
    <hyperlink ref="AP6" r:id="rId10" display="https://pbs.twimg.com/profile_banners/987513594/1414225842"/>
    <hyperlink ref="AP7" r:id="rId11" display="https://pbs.twimg.com/profile_banners/2740274719/1433771486"/>
    <hyperlink ref="AP8" r:id="rId12" display="https://pbs.twimg.com/profile_banners/398588007/1453120296"/>
    <hyperlink ref="AP9" r:id="rId13" display="https://pbs.twimg.com/profile_banners/4857048615/1539947023"/>
    <hyperlink ref="AP10" r:id="rId14" display="https://pbs.twimg.com/profile_banners/384817561/1549105228"/>
    <hyperlink ref="AP11" r:id="rId15" display="https://pbs.twimg.com/profile_banners/125027291/1515024002"/>
    <hyperlink ref="AP12" r:id="rId16" display="https://pbs.twimg.com/profile_banners/827621713496010752/1486241893"/>
    <hyperlink ref="AP13" r:id="rId17" display="https://pbs.twimg.com/profile_banners/27403903/1549668331"/>
    <hyperlink ref="AP14" r:id="rId18" display="https://pbs.twimg.com/profile_banners/1390750795/1433379273"/>
    <hyperlink ref="AP15" r:id="rId19" display="https://pbs.twimg.com/profile_banners/810060550281383936/1489288023"/>
    <hyperlink ref="AV3" r:id="rId20" display="http://abs.twimg.com/images/themes/theme1/bg.png"/>
    <hyperlink ref="AV4" r:id="rId21" display="http://abs.twimg.com/images/themes/theme1/bg.png"/>
    <hyperlink ref="AV6" r:id="rId22" display="http://abs.twimg.com/images/themes/theme1/bg.png"/>
    <hyperlink ref="AV7" r:id="rId23" display="http://abs.twimg.com/images/themes/theme1/bg.png"/>
    <hyperlink ref="AV8" r:id="rId24" display="http://abs.twimg.com/images/themes/theme1/bg.png"/>
    <hyperlink ref="AV9" r:id="rId25" display="http://abs.twimg.com/images/themes/theme1/bg.png"/>
    <hyperlink ref="AV10" r:id="rId26" display="http://abs.twimg.com/images/themes/theme1/bg.png"/>
    <hyperlink ref="AV11" r:id="rId27" display="http://abs.twimg.com/images/themes/theme1/bg.png"/>
    <hyperlink ref="AV13" r:id="rId28" display="http://abs.twimg.com/images/themes/theme9/bg.gif"/>
    <hyperlink ref="AV14" r:id="rId29" display="http://abs.twimg.com/images/themes/theme1/bg.png"/>
    <hyperlink ref="AV15" r:id="rId30" display="http://abs.twimg.com/images/themes/theme1/bg.png"/>
    <hyperlink ref="G3" r:id="rId31" display="http://pbs.twimg.com/profile_images/551704282102108160/tke4j9rF_normal.jpeg"/>
    <hyperlink ref="G4" r:id="rId32" display="http://pbs.twimg.com/profile_images/857455982892507140/whbecoeT_normal.jpg"/>
    <hyperlink ref="G5" r:id="rId33" display="http://pbs.twimg.com/profile_images/1076823079593148416/fEvk5Yi3_normal.jpg"/>
    <hyperlink ref="G6" r:id="rId34" display="http://pbs.twimg.com/profile_images/893152913106784256/zFI65ejV_normal.jpg"/>
    <hyperlink ref="G7" r:id="rId35" display="http://pbs.twimg.com/profile_images/607899806862868480/jULxA4fR_normal.jpg"/>
    <hyperlink ref="G8" r:id="rId36" display="http://pbs.twimg.com/profile_images/689062590719352832/4-41KKFO_normal.jpg"/>
    <hyperlink ref="G9" r:id="rId37" display="http://pbs.twimg.com/profile_images/1053240394723610624/nA8teUPV_normal.jpg"/>
    <hyperlink ref="G10" r:id="rId38" display="http://pbs.twimg.com/profile_images/1091675146950230016/8gXND4J0_normal.jpg"/>
    <hyperlink ref="G11" r:id="rId39" display="http://pbs.twimg.com/profile_images/3342514715/3fde89df63ea4dacf9de71369019df22_normal.png"/>
    <hyperlink ref="G12" r:id="rId40" display="http://pbs.twimg.com/profile_images/1103468049682771968/Cl3JEu0z_normal.png"/>
    <hyperlink ref="G13" r:id="rId41" display="http://pbs.twimg.com/profile_images/1104531763244589056/v5ZDu1C1_normal.jpg"/>
    <hyperlink ref="G14" r:id="rId42" display="http://pbs.twimg.com/profile_images/3593359459/adb432622ea756f98f14a93dc74baac5_normal.gif"/>
    <hyperlink ref="G15" r:id="rId43" display="http://pbs.twimg.com/profile_images/1033217251778777088/dI-EM8ZY_normal.jpg"/>
    <hyperlink ref="AY3" r:id="rId44" display="https://twitter.com/djyung8686"/>
    <hyperlink ref="AY4" r:id="rId45" display="https://twitter.com/rlouw451"/>
    <hyperlink ref="AY5" r:id="rId46" display="https://twitter.com/matha_live"/>
    <hyperlink ref="AY6" r:id="rId47" display="https://twitter.com/lmorepa"/>
    <hyperlink ref="AY7" r:id="rId48" display="https://twitter.com/bedfitview"/>
    <hyperlink ref="AY8" r:id="rId49" display="https://twitter.com/dischem21"/>
    <hyperlink ref="AY9" r:id="rId50" display="https://twitter.com/jeppemarathon"/>
    <hyperlink ref="AY10" r:id="rId51" display="https://twitter.com/dmathipa"/>
    <hyperlink ref="AY11" r:id="rId52" display="https://twitter.com/substack"/>
    <hyperlink ref="AY12" r:id="rId53" display="https://twitter.com/mooresilverlake"/>
    <hyperlink ref="AY13" r:id="rId54" display="https://twitter.com/timedoctor"/>
    <hyperlink ref="AY14" r:id="rId55" display="https://twitter.com/palshawaii"/>
    <hyperlink ref="AY15" r:id="rId56" display="https://twitter.com/skyemikki"/>
  </hyperlinks>
  <printOptions/>
  <pageMargins left="0.7" right="0.7" top="0.75" bottom="0.75" header="0.3" footer="0.3"/>
  <pageSetup horizontalDpi="600" verticalDpi="600" orientation="portrait" r:id="rId61"/>
  <drawing r:id="rId60"/>
  <legacyDrawing r:id="rId58"/>
  <tableParts>
    <tablePart r:id="rId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493</v>
      </c>
      <c r="Z2" s="13" t="s">
        <v>498</v>
      </c>
      <c r="AA2" s="13" t="s">
        <v>508</v>
      </c>
      <c r="AB2" s="13" t="s">
        <v>534</v>
      </c>
      <c r="AC2" s="13" t="s">
        <v>557</v>
      </c>
      <c r="AD2" s="13" t="s">
        <v>568</v>
      </c>
      <c r="AE2" s="13" t="s">
        <v>569</v>
      </c>
      <c r="AF2" s="13" t="s">
        <v>575</v>
      </c>
      <c r="AG2" s="67" t="s">
        <v>643</v>
      </c>
      <c r="AH2" s="67" t="s">
        <v>644</v>
      </c>
      <c r="AI2" s="67" t="s">
        <v>645</v>
      </c>
      <c r="AJ2" s="67" t="s">
        <v>646</v>
      </c>
      <c r="AK2" s="67" t="s">
        <v>647</v>
      </c>
      <c r="AL2" s="67" t="s">
        <v>648</v>
      </c>
      <c r="AM2" s="67" t="s">
        <v>649</v>
      </c>
      <c r="AN2" s="67" t="s">
        <v>650</v>
      </c>
      <c r="AO2" s="67" t="s">
        <v>653</v>
      </c>
    </row>
    <row r="3" spans="1:41" ht="15">
      <c r="A3" s="126" t="s">
        <v>469</v>
      </c>
      <c r="B3" s="127" t="s">
        <v>472</v>
      </c>
      <c r="C3" s="127" t="s">
        <v>56</v>
      </c>
      <c r="D3" s="118"/>
      <c r="E3" s="117"/>
      <c r="F3" s="119" t="s">
        <v>658</v>
      </c>
      <c r="G3" s="120"/>
      <c r="H3" s="120"/>
      <c r="I3" s="121">
        <v>3</v>
      </c>
      <c r="J3" s="122"/>
      <c r="K3" s="51">
        <v>7</v>
      </c>
      <c r="L3" s="51">
        <v>8</v>
      </c>
      <c r="M3" s="51">
        <v>5</v>
      </c>
      <c r="N3" s="51">
        <v>13</v>
      </c>
      <c r="O3" s="51">
        <v>2</v>
      </c>
      <c r="P3" s="52">
        <v>0.2857142857142857</v>
      </c>
      <c r="Q3" s="52">
        <v>0.4444444444444444</v>
      </c>
      <c r="R3" s="51">
        <v>1</v>
      </c>
      <c r="S3" s="51">
        <v>0</v>
      </c>
      <c r="T3" s="51">
        <v>7</v>
      </c>
      <c r="U3" s="51">
        <v>13</v>
      </c>
      <c r="V3" s="51">
        <v>2</v>
      </c>
      <c r="W3" s="52">
        <v>1.428571</v>
      </c>
      <c r="X3" s="52">
        <v>0.21428571428571427</v>
      </c>
      <c r="Y3" s="85" t="s">
        <v>243</v>
      </c>
      <c r="Z3" s="85" t="s">
        <v>246</v>
      </c>
      <c r="AA3" s="85" t="s">
        <v>509</v>
      </c>
      <c r="AB3" s="91" t="s">
        <v>535</v>
      </c>
      <c r="AC3" s="91" t="s">
        <v>558</v>
      </c>
      <c r="AD3" s="91" t="s">
        <v>217</v>
      </c>
      <c r="AE3" s="91" t="s">
        <v>570</v>
      </c>
      <c r="AF3" s="91" t="s">
        <v>576</v>
      </c>
      <c r="AG3" s="132">
        <v>6</v>
      </c>
      <c r="AH3" s="135">
        <v>3.5502958579881656</v>
      </c>
      <c r="AI3" s="132">
        <v>0</v>
      </c>
      <c r="AJ3" s="135">
        <v>0</v>
      </c>
      <c r="AK3" s="132">
        <v>0</v>
      </c>
      <c r="AL3" s="135">
        <v>0</v>
      </c>
      <c r="AM3" s="132">
        <v>163</v>
      </c>
      <c r="AN3" s="135">
        <v>96.44970414201184</v>
      </c>
      <c r="AO3" s="132">
        <v>169</v>
      </c>
    </row>
    <row r="4" spans="1:41" ht="15">
      <c r="A4" s="126" t="s">
        <v>470</v>
      </c>
      <c r="B4" s="127" t="s">
        <v>473</v>
      </c>
      <c r="C4" s="127" t="s">
        <v>56</v>
      </c>
      <c r="D4" s="123"/>
      <c r="E4" s="100"/>
      <c r="F4" s="103" t="s">
        <v>659</v>
      </c>
      <c r="G4" s="107"/>
      <c r="H4" s="107"/>
      <c r="I4" s="124">
        <v>4</v>
      </c>
      <c r="J4" s="110"/>
      <c r="K4" s="51">
        <v>3</v>
      </c>
      <c r="L4" s="51">
        <v>4</v>
      </c>
      <c r="M4" s="51">
        <v>0</v>
      </c>
      <c r="N4" s="51">
        <v>4</v>
      </c>
      <c r="O4" s="51">
        <v>2</v>
      </c>
      <c r="P4" s="52">
        <v>0</v>
      </c>
      <c r="Q4" s="52">
        <v>0</v>
      </c>
      <c r="R4" s="51">
        <v>1</v>
      </c>
      <c r="S4" s="51">
        <v>0</v>
      </c>
      <c r="T4" s="51">
        <v>3</v>
      </c>
      <c r="U4" s="51">
        <v>4</v>
      </c>
      <c r="V4" s="51">
        <v>2</v>
      </c>
      <c r="W4" s="52">
        <v>0.888889</v>
      </c>
      <c r="X4" s="52">
        <v>0.3333333333333333</v>
      </c>
      <c r="Y4" s="85" t="s">
        <v>244</v>
      </c>
      <c r="Z4" s="85" t="s">
        <v>247</v>
      </c>
      <c r="AA4" s="85"/>
      <c r="AB4" s="91" t="s">
        <v>536</v>
      </c>
      <c r="AC4" s="91" t="s">
        <v>559</v>
      </c>
      <c r="AD4" s="91" t="s">
        <v>224</v>
      </c>
      <c r="AE4" s="91" t="s">
        <v>218</v>
      </c>
      <c r="AF4" s="91" t="s">
        <v>577</v>
      </c>
      <c r="AG4" s="132">
        <v>2</v>
      </c>
      <c r="AH4" s="135">
        <v>3.508771929824561</v>
      </c>
      <c r="AI4" s="132">
        <v>1</v>
      </c>
      <c r="AJ4" s="135">
        <v>1.7543859649122806</v>
      </c>
      <c r="AK4" s="132">
        <v>0</v>
      </c>
      <c r="AL4" s="135">
        <v>0</v>
      </c>
      <c r="AM4" s="132">
        <v>54</v>
      </c>
      <c r="AN4" s="135">
        <v>94.73684210526316</v>
      </c>
      <c r="AO4" s="132">
        <v>57</v>
      </c>
    </row>
    <row r="5" spans="1:41" ht="15">
      <c r="A5" s="126" t="s">
        <v>471</v>
      </c>
      <c r="B5" s="127" t="s">
        <v>474</v>
      </c>
      <c r="C5" s="127" t="s">
        <v>56</v>
      </c>
      <c r="D5" s="123"/>
      <c r="E5" s="100"/>
      <c r="F5" s="103" t="s">
        <v>660</v>
      </c>
      <c r="G5" s="107"/>
      <c r="H5" s="107"/>
      <c r="I5" s="124">
        <v>5</v>
      </c>
      <c r="J5" s="110"/>
      <c r="K5" s="51">
        <v>3</v>
      </c>
      <c r="L5" s="51">
        <v>3</v>
      </c>
      <c r="M5" s="51">
        <v>0</v>
      </c>
      <c r="N5" s="51">
        <v>3</v>
      </c>
      <c r="O5" s="51">
        <v>3</v>
      </c>
      <c r="P5" s="52" t="s">
        <v>654</v>
      </c>
      <c r="Q5" s="52" t="s">
        <v>654</v>
      </c>
      <c r="R5" s="51">
        <v>3</v>
      </c>
      <c r="S5" s="51">
        <v>3</v>
      </c>
      <c r="T5" s="51">
        <v>1</v>
      </c>
      <c r="U5" s="51">
        <v>1</v>
      </c>
      <c r="V5" s="51">
        <v>0</v>
      </c>
      <c r="W5" s="52">
        <v>0</v>
      </c>
      <c r="X5" s="52">
        <v>0</v>
      </c>
      <c r="Y5" s="85" t="s">
        <v>242</v>
      </c>
      <c r="Z5" s="85" t="s">
        <v>245</v>
      </c>
      <c r="AA5" s="85" t="s">
        <v>510</v>
      </c>
      <c r="AB5" s="91" t="s">
        <v>537</v>
      </c>
      <c r="AC5" s="91" t="s">
        <v>556</v>
      </c>
      <c r="AD5" s="91"/>
      <c r="AE5" s="91"/>
      <c r="AF5" s="91" t="s">
        <v>578</v>
      </c>
      <c r="AG5" s="132">
        <v>3</v>
      </c>
      <c r="AH5" s="135">
        <v>3.896103896103896</v>
      </c>
      <c r="AI5" s="132">
        <v>2</v>
      </c>
      <c r="AJ5" s="135">
        <v>2.5974025974025974</v>
      </c>
      <c r="AK5" s="132">
        <v>0</v>
      </c>
      <c r="AL5" s="135">
        <v>0</v>
      </c>
      <c r="AM5" s="132">
        <v>72</v>
      </c>
      <c r="AN5" s="135">
        <v>93.50649350649351</v>
      </c>
      <c r="AO5" s="132">
        <v>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469</v>
      </c>
      <c r="B2" s="91" t="s">
        <v>216</v>
      </c>
      <c r="C2" s="85">
        <f>VLOOKUP(GroupVertices[[#This Row],[Vertex]],Vertices[],MATCH("ID",Vertices[[#Headers],[Vertex]:[Vertex Content Word Count]],0),FALSE)</f>
        <v>5</v>
      </c>
    </row>
    <row r="3" spans="1:3" ht="15">
      <c r="A3" s="85" t="s">
        <v>469</v>
      </c>
      <c r="B3" s="91" t="s">
        <v>217</v>
      </c>
      <c r="C3" s="85">
        <f>VLOOKUP(GroupVertices[[#This Row],[Vertex]],Vertices[],MATCH("ID",Vertices[[#Headers],[Vertex]:[Vertex Content Word Count]],0),FALSE)</f>
        <v>10</v>
      </c>
    </row>
    <row r="4" spans="1:3" ht="15">
      <c r="A4" s="85" t="s">
        <v>469</v>
      </c>
      <c r="B4" s="91" t="s">
        <v>223</v>
      </c>
      <c r="C4" s="85">
        <f>VLOOKUP(GroupVertices[[#This Row],[Vertex]],Vertices[],MATCH("ID",Vertices[[#Headers],[Vertex]:[Vertex Content Word Count]],0),FALSE)</f>
        <v>9</v>
      </c>
    </row>
    <row r="5" spans="1:3" ht="15">
      <c r="A5" s="85" t="s">
        <v>469</v>
      </c>
      <c r="B5" s="91" t="s">
        <v>222</v>
      </c>
      <c r="C5" s="85">
        <f>VLOOKUP(GroupVertices[[#This Row],[Vertex]],Vertices[],MATCH("ID",Vertices[[#Headers],[Vertex]:[Vertex Content Word Count]],0),FALSE)</f>
        <v>8</v>
      </c>
    </row>
    <row r="6" spans="1:3" ht="15">
      <c r="A6" s="85" t="s">
        <v>469</v>
      </c>
      <c r="B6" s="91" t="s">
        <v>215</v>
      </c>
      <c r="C6" s="85">
        <f>VLOOKUP(GroupVertices[[#This Row],[Vertex]],Vertices[],MATCH("ID",Vertices[[#Headers],[Vertex]:[Vertex Content Word Count]],0),FALSE)</f>
        <v>7</v>
      </c>
    </row>
    <row r="7" spans="1:3" ht="15">
      <c r="A7" s="85" t="s">
        <v>469</v>
      </c>
      <c r="B7" s="91" t="s">
        <v>214</v>
      </c>
      <c r="C7" s="85">
        <f>VLOOKUP(GroupVertices[[#This Row],[Vertex]],Vertices[],MATCH("ID",Vertices[[#Headers],[Vertex]:[Vertex Content Word Count]],0),FALSE)</f>
        <v>6</v>
      </c>
    </row>
    <row r="8" spans="1:3" ht="15">
      <c r="A8" s="85" t="s">
        <v>469</v>
      </c>
      <c r="B8" s="91" t="s">
        <v>213</v>
      </c>
      <c r="C8" s="85">
        <f>VLOOKUP(GroupVertices[[#This Row],[Vertex]],Vertices[],MATCH("ID",Vertices[[#Headers],[Vertex]:[Vertex Content Word Count]],0),FALSE)</f>
        <v>4</v>
      </c>
    </row>
    <row r="9" spans="1:3" ht="15">
      <c r="A9" s="85" t="s">
        <v>470</v>
      </c>
      <c r="B9" s="91" t="s">
        <v>219</v>
      </c>
      <c r="C9" s="85">
        <f>VLOOKUP(GroupVertices[[#This Row],[Vertex]],Vertices[],MATCH("ID",Vertices[[#Headers],[Vertex]:[Vertex Content Word Count]],0),FALSE)</f>
        <v>13</v>
      </c>
    </row>
    <row r="10" spans="1:3" ht="15">
      <c r="A10" s="85" t="s">
        <v>470</v>
      </c>
      <c r="B10" s="91" t="s">
        <v>218</v>
      </c>
      <c r="C10" s="85">
        <f>VLOOKUP(GroupVertices[[#This Row],[Vertex]],Vertices[],MATCH("ID",Vertices[[#Headers],[Vertex]:[Vertex Content Word Count]],0),FALSE)</f>
        <v>11</v>
      </c>
    </row>
    <row r="11" spans="1:3" ht="15">
      <c r="A11" s="85" t="s">
        <v>470</v>
      </c>
      <c r="B11" s="91" t="s">
        <v>224</v>
      </c>
      <c r="C11" s="85">
        <f>VLOOKUP(GroupVertices[[#This Row],[Vertex]],Vertices[],MATCH("ID",Vertices[[#Headers],[Vertex]:[Vertex Content Word Count]],0),FALSE)</f>
        <v>12</v>
      </c>
    </row>
    <row r="12" spans="1:3" ht="15">
      <c r="A12" s="85" t="s">
        <v>471</v>
      </c>
      <c r="B12" s="91" t="s">
        <v>212</v>
      </c>
      <c r="C12" s="85">
        <f>VLOOKUP(GroupVertices[[#This Row],[Vertex]],Vertices[],MATCH("ID",Vertices[[#Headers],[Vertex]:[Vertex Content Word Count]],0),FALSE)</f>
        <v>3</v>
      </c>
    </row>
    <row r="13" spans="1:3" ht="15">
      <c r="A13" s="85" t="s">
        <v>471</v>
      </c>
      <c r="B13" s="91" t="s">
        <v>220</v>
      </c>
      <c r="C13" s="85">
        <f>VLOOKUP(GroupVertices[[#This Row],[Vertex]],Vertices[],MATCH("ID",Vertices[[#Headers],[Vertex]:[Vertex Content Word Count]],0),FALSE)</f>
        <v>14</v>
      </c>
    </row>
    <row r="14" spans="1:3" ht="15">
      <c r="A14" s="85" t="s">
        <v>471</v>
      </c>
      <c r="B14" s="91" t="s">
        <v>221</v>
      </c>
      <c r="C14" s="85">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481</v>
      </c>
      <c r="B2" s="36" t="s">
        <v>430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0.52407</v>
      </c>
      <c r="Q2" s="40">
        <f>COUNTIF(Vertices[PageRank],"&gt;= "&amp;P2)-COUNTIF(Vertices[PageRank],"&gt;="&amp;P3)</f>
        <v>5</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0.509090909090909</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0.005722199999999999</v>
      </c>
      <c r="O3" s="42">
        <f>COUNTIF(Vertices[Eigenvector Centrality],"&gt;= "&amp;N3)-COUNTIF(Vertices[Eigenvector Centrality],"&gt;="&amp;N4)</f>
        <v>0</v>
      </c>
      <c r="P3" s="41">
        <f aca="true" t="shared" si="7" ref="P3:P26">P2+($P$57-$P$2)/BinDivisor</f>
        <v>0.5705524000000001</v>
      </c>
      <c r="Q3" s="42">
        <f>COUNTIF(Vertices[PageRank],"&gt;= "&amp;P3)-COUNTIF(Vertices[PageRank],"&gt;="&amp;P4)</f>
        <v>0</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0.18181818181818182</v>
      </c>
      <c r="G4" s="40">
        <f>COUNTIF(Vertices[In-Degree],"&gt;= "&amp;F4)-COUNTIF(Vertices[In-Degree],"&gt;="&amp;F5)</f>
        <v>0</v>
      </c>
      <c r="H4" s="39">
        <f t="shared" si="3"/>
        <v>0.18181818181818182</v>
      </c>
      <c r="I4" s="40">
        <f>COUNTIF(Vertices[Out-Degree],"&gt;= "&amp;H4)-COUNTIF(Vertices[Out-Degree],"&gt;="&amp;H5)</f>
        <v>0</v>
      </c>
      <c r="J4" s="39">
        <f t="shared" si="4"/>
        <v>1.018181818181818</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0.011444399999999999</v>
      </c>
      <c r="O4" s="40">
        <f>COUNTIF(Vertices[Eigenvector Centrality],"&gt;= "&amp;N4)-COUNTIF(Vertices[Eigenvector Centrality],"&gt;="&amp;N5)</f>
        <v>0</v>
      </c>
      <c r="P4" s="39">
        <f t="shared" si="7"/>
        <v>0.6170348000000001</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0.2727272727272727</v>
      </c>
      <c r="G5" s="42">
        <f>COUNTIF(Vertices[In-Degree],"&gt;= "&amp;F5)-COUNTIF(Vertices[In-Degree],"&gt;="&amp;F6)</f>
        <v>0</v>
      </c>
      <c r="H5" s="41">
        <f t="shared" si="3"/>
        <v>0.2727272727272727</v>
      </c>
      <c r="I5" s="42">
        <f>COUNTIF(Vertices[Out-Degree],"&gt;= "&amp;H5)-COUNTIF(Vertices[Out-Degree],"&gt;="&amp;H6)</f>
        <v>0</v>
      </c>
      <c r="J5" s="41">
        <f t="shared" si="4"/>
        <v>1.5272727272727271</v>
      </c>
      <c r="K5" s="42">
        <f>COUNTIF(Vertices[Betweenness Centrality],"&gt;= "&amp;J5)-COUNTIF(Vertices[Betweenness Centrality],"&gt;="&amp;J6)</f>
        <v>1</v>
      </c>
      <c r="L5" s="41">
        <f t="shared" si="5"/>
        <v>0.02727272727272727</v>
      </c>
      <c r="M5" s="42">
        <f>COUNTIF(Vertices[Closeness Centrality],"&gt;= "&amp;L5)-COUNTIF(Vertices[Closeness Centrality],"&gt;="&amp;L6)</f>
        <v>0</v>
      </c>
      <c r="N5" s="41">
        <f t="shared" si="6"/>
        <v>0.017166599999999997</v>
      </c>
      <c r="O5" s="42">
        <f>COUNTIF(Vertices[Eigenvector Centrality],"&gt;= "&amp;N5)-COUNTIF(Vertices[Eigenvector Centrality],"&gt;="&amp;N6)</f>
        <v>0</v>
      </c>
      <c r="P5" s="41">
        <f t="shared" si="7"/>
        <v>0.6635172000000001</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0.36363636363636365</v>
      </c>
      <c r="G6" s="40">
        <f>COUNTIF(Vertices[In-Degree],"&gt;= "&amp;F6)-COUNTIF(Vertices[In-Degree],"&gt;="&amp;F7)</f>
        <v>0</v>
      </c>
      <c r="H6" s="39">
        <f t="shared" si="3"/>
        <v>0.36363636363636365</v>
      </c>
      <c r="I6" s="40">
        <f>COUNTIF(Vertices[Out-Degree],"&gt;= "&amp;H6)-COUNTIF(Vertices[Out-Degree],"&gt;="&amp;H7)</f>
        <v>0</v>
      </c>
      <c r="J6" s="39">
        <f t="shared" si="4"/>
        <v>2.036363636363636</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0.022888799999999997</v>
      </c>
      <c r="O6" s="40">
        <f>COUNTIF(Vertices[Eigenvector Centrality],"&gt;= "&amp;N6)-COUNTIF(Vertices[Eigenvector Centrality],"&gt;="&amp;N7)</f>
        <v>0</v>
      </c>
      <c r="P6" s="39">
        <f t="shared" si="7"/>
        <v>0.7099996000000002</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0.4545454545454546</v>
      </c>
      <c r="G7" s="42">
        <f>COUNTIF(Vertices[In-Degree],"&gt;= "&amp;F7)-COUNTIF(Vertices[In-Degree],"&gt;="&amp;F8)</f>
        <v>0</v>
      </c>
      <c r="H7" s="41">
        <f t="shared" si="3"/>
        <v>0.4545454545454546</v>
      </c>
      <c r="I7" s="42">
        <f>COUNTIF(Vertices[Out-Degree],"&gt;= "&amp;H7)-COUNTIF(Vertices[Out-Degree],"&gt;="&amp;H8)</f>
        <v>0</v>
      </c>
      <c r="J7" s="41">
        <f t="shared" si="4"/>
        <v>2.545454545454545</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0.028610999999999998</v>
      </c>
      <c r="O7" s="42">
        <f>COUNTIF(Vertices[Eigenvector Centrality],"&gt;= "&amp;N7)-COUNTIF(Vertices[Eigenvector Centrality],"&gt;="&amp;N8)</f>
        <v>0</v>
      </c>
      <c r="P7" s="41">
        <f t="shared" si="7"/>
        <v>0.7564820000000002</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0.5454545454545455</v>
      </c>
      <c r="G8" s="40">
        <f>COUNTIF(Vertices[In-Degree],"&gt;= "&amp;F8)-COUNTIF(Vertices[In-Degree],"&gt;="&amp;F9)</f>
        <v>0</v>
      </c>
      <c r="H8" s="39">
        <f t="shared" si="3"/>
        <v>0.5454545454545455</v>
      </c>
      <c r="I8" s="40">
        <f>COUNTIF(Vertices[Out-Degree],"&gt;= "&amp;H8)-COUNTIF(Vertices[Out-Degree],"&gt;="&amp;H9)</f>
        <v>0</v>
      </c>
      <c r="J8" s="39">
        <f t="shared" si="4"/>
        <v>3.054545454545454</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0.034333199999999994</v>
      </c>
      <c r="O8" s="40">
        <f>COUNTIF(Vertices[Eigenvector Centrality],"&gt;= "&amp;N8)-COUNTIF(Vertices[Eigenvector Centrality],"&gt;="&amp;N9)</f>
        <v>0</v>
      </c>
      <c r="P8" s="39">
        <f t="shared" si="7"/>
        <v>0.8029644000000002</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0.6363636363636365</v>
      </c>
      <c r="G9" s="42">
        <f>COUNTIF(Vertices[In-Degree],"&gt;= "&amp;F9)-COUNTIF(Vertices[In-Degree],"&gt;="&amp;F10)</f>
        <v>0</v>
      </c>
      <c r="H9" s="41">
        <f t="shared" si="3"/>
        <v>0.6363636363636365</v>
      </c>
      <c r="I9" s="42">
        <f>COUNTIF(Vertices[Out-Degree],"&gt;= "&amp;H9)-COUNTIF(Vertices[Out-Degree],"&gt;="&amp;H10)</f>
        <v>0</v>
      </c>
      <c r="J9" s="41">
        <f t="shared" si="4"/>
        <v>3.5636363636363626</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0.04005539999999999</v>
      </c>
      <c r="O9" s="42">
        <f>COUNTIF(Vertices[Eigenvector Centrality],"&gt;= "&amp;N9)-COUNTIF(Vertices[Eigenvector Centrality],"&gt;="&amp;N10)</f>
        <v>0</v>
      </c>
      <c r="P9" s="41">
        <f t="shared" si="7"/>
        <v>0.8494468000000003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7</v>
      </c>
      <c r="D10" s="34">
        <f t="shared" si="1"/>
        <v>0</v>
      </c>
      <c r="E10" s="3">
        <f>COUNTIF(Vertices[Degree],"&gt;= "&amp;D10)-COUNTIF(Vertices[Degree],"&gt;="&amp;D11)</f>
        <v>0</v>
      </c>
      <c r="F10" s="39">
        <f t="shared" si="2"/>
        <v>0.7272727272727274</v>
      </c>
      <c r="G10" s="40">
        <f>COUNTIF(Vertices[In-Degree],"&gt;= "&amp;F10)-COUNTIF(Vertices[In-Degree],"&gt;="&amp;F11)</f>
        <v>0</v>
      </c>
      <c r="H10" s="39">
        <f t="shared" si="3"/>
        <v>0.7272727272727274</v>
      </c>
      <c r="I10" s="40">
        <f>COUNTIF(Vertices[Out-Degree],"&gt;= "&amp;H10)-COUNTIF(Vertices[Out-Degree],"&gt;="&amp;H11)</f>
        <v>0</v>
      </c>
      <c r="J10" s="39">
        <f t="shared" si="4"/>
        <v>4.072727272727271</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0.04577759999999999</v>
      </c>
      <c r="O10" s="40">
        <f>COUNTIF(Vertices[Eigenvector Centrality],"&gt;= "&amp;N10)-COUNTIF(Vertices[Eigenvector Centrality],"&gt;="&amp;N11)</f>
        <v>0</v>
      </c>
      <c r="P10" s="39">
        <f t="shared" si="7"/>
        <v>0.8959292000000003</v>
      </c>
      <c r="Q10" s="40">
        <f>COUNTIF(Vertices[PageRank],"&gt;= "&amp;P10)-COUNTIF(Vertices[PageRank],"&gt;="&amp;P11)</f>
        <v>2</v>
      </c>
      <c r="R10" s="39">
        <f t="shared" si="8"/>
        <v>0.14545454545454548</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0.8181818181818183</v>
      </c>
      <c r="G11" s="42">
        <f>COUNTIF(Vertices[In-Degree],"&gt;= "&amp;F11)-COUNTIF(Vertices[In-Degree],"&gt;="&amp;F12)</f>
        <v>0</v>
      </c>
      <c r="H11" s="41">
        <f t="shared" si="3"/>
        <v>0.8181818181818183</v>
      </c>
      <c r="I11" s="42">
        <f>COUNTIF(Vertices[Out-Degree],"&gt;= "&amp;H11)-COUNTIF(Vertices[Out-Degree],"&gt;="&amp;H12)</f>
        <v>0</v>
      </c>
      <c r="J11" s="41">
        <f t="shared" si="4"/>
        <v>4.58181818181818</v>
      </c>
      <c r="K11" s="42">
        <f>COUNTIF(Vertices[Betweenness Centrality],"&gt;= "&amp;J11)-COUNTIF(Vertices[Betweenness Centrality],"&gt;="&amp;J12)</f>
        <v>0</v>
      </c>
      <c r="L11" s="41">
        <f t="shared" si="5"/>
        <v>0.08181818181818183</v>
      </c>
      <c r="M11" s="42">
        <f>COUNTIF(Vertices[Closeness Centrality],"&gt;= "&amp;L11)-COUNTIF(Vertices[Closeness Centrality],"&gt;="&amp;L12)</f>
        <v>4</v>
      </c>
      <c r="N11" s="41">
        <f t="shared" si="6"/>
        <v>0.051499799999999984</v>
      </c>
      <c r="O11" s="42">
        <f>COUNTIF(Vertices[Eigenvector Centrality],"&gt;= "&amp;N11)-COUNTIF(Vertices[Eigenvector Centrality],"&gt;="&amp;N12)</f>
        <v>0</v>
      </c>
      <c r="P11" s="41">
        <f t="shared" si="7"/>
        <v>0.9424116000000003</v>
      </c>
      <c r="Q11" s="42">
        <f>COUNTIF(Vertices[PageRank],"&gt;= "&amp;P11)-COUNTIF(Vertices[PageRank],"&gt;="&amp;P12)</f>
        <v>1</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0.2222222222222222</v>
      </c>
      <c r="D12" s="34">
        <f t="shared" si="1"/>
        <v>0</v>
      </c>
      <c r="E12" s="3">
        <f>COUNTIF(Vertices[Degree],"&gt;= "&amp;D12)-COUNTIF(Vertices[Degree],"&gt;="&amp;D13)</f>
        <v>0</v>
      </c>
      <c r="F12" s="39">
        <f t="shared" si="2"/>
        <v>0.9090909090909093</v>
      </c>
      <c r="G12" s="40">
        <f>COUNTIF(Vertices[In-Degree],"&gt;= "&amp;F12)-COUNTIF(Vertices[In-Degree],"&gt;="&amp;F13)</f>
        <v>0</v>
      </c>
      <c r="H12" s="39">
        <f t="shared" si="3"/>
        <v>0.9090909090909093</v>
      </c>
      <c r="I12" s="40">
        <f>COUNTIF(Vertices[Out-Degree],"&gt;= "&amp;H12)-COUNTIF(Vertices[Out-Degree],"&gt;="&amp;H13)</f>
        <v>0</v>
      </c>
      <c r="J12" s="39">
        <f t="shared" si="4"/>
        <v>5.090909090909089</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0.05722199999999998</v>
      </c>
      <c r="O12" s="40">
        <f>COUNTIF(Vertices[Eigenvector Centrality],"&gt;= "&amp;N12)-COUNTIF(Vertices[Eigenvector Centrality],"&gt;="&amp;N13)</f>
        <v>0</v>
      </c>
      <c r="P12" s="39">
        <f t="shared" si="7"/>
        <v>0.9888940000000004</v>
      </c>
      <c r="Q12" s="40">
        <f>COUNTIF(Vertices[PageRank],"&gt;= "&amp;P12)-COUNTIF(Vertices[PageRank],"&gt;="&amp;P13)</f>
        <v>3</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0.36363636363636365</v>
      </c>
      <c r="D13" s="34">
        <f t="shared" si="1"/>
        <v>0</v>
      </c>
      <c r="E13" s="3">
        <f>COUNTIF(Vertices[Degree],"&gt;= "&amp;D13)-COUNTIF(Vertices[Degree],"&gt;="&amp;D14)</f>
        <v>0</v>
      </c>
      <c r="F13" s="41">
        <f t="shared" si="2"/>
        <v>1.0000000000000002</v>
      </c>
      <c r="G13" s="42">
        <f>COUNTIF(Vertices[In-Degree],"&gt;= "&amp;F13)-COUNTIF(Vertices[In-Degree],"&gt;="&amp;F14)</f>
        <v>8</v>
      </c>
      <c r="H13" s="41">
        <f t="shared" si="3"/>
        <v>1.0000000000000002</v>
      </c>
      <c r="I13" s="42">
        <f>COUNTIF(Vertices[Out-Degree],"&gt;= "&amp;H13)-COUNTIF(Vertices[Out-Degree],"&gt;="&amp;H14)</f>
        <v>6</v>
      </c>
      <c r="J13" s="41">
        <f t="shared" si="4"/>
        <v>5.599999999999998</v>
      </c>
      <c r="K13" s="42">
        <f>COUNTIF(Vertices[Betweenness Centrality],"&gt;= "&amp;J13)-COUNTIF(Vertices[Betweenness Centrality],"&gt;="&amp;J14)</f>
        <v>0</v>
      </c>
      <c r="L13" s="41">
        <f t="shared" si="5"/>
        <v>0.10000000000000002</v>
      </c>
      <c r="M13" s="42">
        <f>COUNTIF(Vertices[Closeness Centrality],"&gt;= "&amp;L13)-COUNTIF(Vertices[Closeness Centrality],"&gt;="&amp;L14)</f>
        <v>2</v>
      </c>
      <c r="N13" s="41">
        <f t="shared" si="6"/>
        <v>0.06294419999999998</v>
      </c>
      <c r="O13" s="42">
        <f>COUNTIF(Vertices[Eigenvector Centrality],"&gt;= "&amp;N13)-COUNTIF(Vertices[Eigenvector Centrality],"&gt;="&amp;N14)</f>
        <v>0</v>
      </c>
      <c r="P13" s="41">
        <f t="shared" si="7"/>
        <v>1.0353764000000003</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1.090909090909091</v>
      </c>
      <c r="G14" s="40">
        <f>COUNTIF(Vertices[In-Degree],"&gt;= "&amp;F14)-COUNTIF(Vertices[In-Degree],"&gt;="&amp;F15)</f>
        <v>0</v>
      </c>
      <c r="H14" s="39">
        <f t="shared" si="3"/>
        <v>1.090909090909091</v>
      </c>
      <c r="I14" s="40">
        <f>COUNTIF(Vertices[Out-Degree],"&gt;= "&amp;H14)-COUNTIF(Vertices[Out-Degree],"&gt;="&amp;H15)</f>
        <v>0</v>
      </c>
      <c r="J14" s="39">
        <f t="shared" si="4"/>
        <v>6.109090909090907</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0.06866639999999997</v>
      </c>
      <c r="O14" s="40">
        <f>COUNTIF(Vertices[Eigenvector Centrality],"&gt;= "&amp;N14)-COUNTIF(Vertices[Eigenvector Centrality],"&gt;="&amp;N15)</f>
        <v>0</v>
      </c>
      <c r="P14" s="39">
        <f t="shared" si="7"/>
        <v>1.0818588000000002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5</v>
      </c>
      <c r="D15" s="34">
        <f t="shared" si="1"/>
        <v>0</v>
      </c>
      <c r="E15" s="3">
        <f>COUNTIF(Vertices[Degree],"&gt;= "&amp;D15)-COUNTIF(Vertices[Degree],"&gt;="&amp;D16)</f>
        <v>0</v>
      </c>
      <c r="F15" s="41">
        <f t="shared" si="2"/>
        <v>1.1818181818181819</v>
      </c>
      <c r="G15" s="42">
        <f>COUNTIF(Vertices[In-Degree],"&gt;= "&amp;F15)-COUNTIF(Vertices[In-Degree],"&gt;="&amp;F16)</f>
        <v>0</v>
      </c>
      <c r="H15" s="41">
        <f t="shared" si="3"/>
        <v>1.1818181818181819</v>
      </c>
      <c r="I15" s="42">
        <f>COUNTIF(Vertices[Out-Degree],"&gt;= "&amp;H15)-COUNTIF(Vertices[Out-Degree],"&gt;="&amp;H16)</f>
        <v>0</v>
      </c>
      <c r="J15" s="41">
        <f t="shared" si="4"/>
        <v>6.6181818181818155</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0.07438859999999997</v>
      </c>
      <c r="O15" s="42">
        <f>COUNTIF(Vertices[Eigenvector Centrality],"&gt;= "&amp;N15)-COUNTIF(Vertices[Eigenvector Centrality],"&gt;="&amp;N16)</f>
        <v>0</v>
      </c>
      <c r="P15" s="41">
        <f t="shared" si="7"/>
        <v>1.1283412000000002</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3</v>
      </c>
      <c r="D16" s="34">
        <f t="shared" si="1"/>
        <v>0</v>
      </c>
      <c r="E16" s="3">
        <f>COUNTIF(Vertices[Degree],"&gt;= "&amp;D16)-COUNTIF(Vertices[Degree],"&gt;="&amp;D17)</f>
        <v>0</v>
      </c>
      <c r="F16" s="39">
        <f t="shared" si="2"/>
        <v>1.2727272727272727</v>
      </c>
      <c r="G16" s="40">
        <f>COUNTIF(Vertices[In-Degree],"&gt;= "&amp;F16)-COUNTIF(Vertices[In-Degree],"&gt;="&amp;F17)</f>
        <v>0</v>
      </c>
      <c r="H16" s="39">
        <f t="shared" si="3"/>
        <v>1.2727272727272727</v>
      </c>
      <c r="I16" s="40">
        <f>COUNTIF(Vertices[Out-Degree],"&gt;= "&amp;H16)-COUNTIF(Vertices[Out-Degree],"&gt;="&amp;H17)</f>
        <v>0</v>
      </c>
      <c r="J16" s="39">
        <f t="shared" si="4"/>
        <v>7.127272727272724</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0.08011079999999997</v>
      </c>
      <c r="O16" s="40">
        <f>COUNTIF(Vertices[Eigenvector Centrality],"&gt;= "&amp;N16)-COUNTIF(Vertices[Eigenvector Centrality],"&gt;="&amp;N17)</f>
        <v>0</v>
      </c>
      <c r="P16" s="39">
        <f t="shared" si="7"/>
        <v>1.1748236</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7</v>
      </c>
      <c r="D17" s="34">
        <f t="shared" si="1"/>
        <v>0</v>
      </c>
      <c r="E17" s="3">
        <f>COUNTIF(Vertices[Degree],"&gt;= "&amp;D17)-COUNTIF(Vertices[Degree],"&gt;="&amp;D18)</f>
        <v>0</v>
      </c>
      <c r="F17" s="41">
        <f t="shared" si="2"/>
        <v>1.3636363636363635</v>
      </c>
      <c r="G17" s="42">
        <f>COUNTIF(Vertices[In-Degree],"&gt;= "&amp;F17)-COUNTIF(Vertices[In-Degree],"&gt;="&amp;F18)</f>
        <v>0</v>
      </c>
      <c r="H17" s="41">
        <f t="shared" si="3"/>
        <v>1.3636363636363635</v>
      </c>
      <c r="I17" s="42">
        <f>COUNTIF(Vertices[Out-Degree],"&gt;= "&amp;H17)-COUNTIF(Vertices[Out-Degree],"&gt;="&amp;H18)</f>
        <v>0</v>
      </c>
      <c r="J17" s="41">
        <f t="shared" si="4"/>
        <v>7.636363636363633</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0.08583299999999996</v>
      </c>
      <c r="O17" s="42">
        <f>COUNTIF(Vertices[Eigenvector Centrality],"&gt;= "&amp;N17)-COUNTIF(Vertices[Eigenvector Centrality],"&gt;="&amp;N18)</f>
        <v>0</v>
      </c>
      <c r="P17" s="41">
        <f t="shared" si="7"/>
        <v>1.221306</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13</v>
      </c>
      <c r="D18" s="34">
        <f t="shared" si="1"/>
        <v>0</v>
      </c>
      <c r="E18" s="3">
        <f>COUNTIF(Vertices[Degree],"&gt;= "&amp;D18)-COUNTIF(Vertices[Degree],"&gt;="&amp;D19)</f>
        <v>0</v>
      </c>
      <c r="F18" s="39">
        <f t="shared" si="2"/>
        <v>1.4545454545454544</v>
      </c>
      <c r="G18" s="40">
        <f>COUNTIF(Vertices[In-Degree],"&gt;= "&amp;F18)-COUNTIF(Vertices[In-Degree],"&gt;="&amp;F19)</f>
        <v>0</v>
      </c>
      <c r="H18" s="39">
        <f t="shared" si="3"/>
        <v>1.4545454545454544</v>
      </c>
      <c r="I18" s="40">
        <f>COUNTIF(Vertices[Out-Degree],"&gt;= "&amp;H18)-COUNTIF(Vertices[Out-Degree],"&gt;="&amp;H19)</f>
        <v>0</v>
      </c>
      <c r="J18" s="39">
        <f t="shared" si="4"/>
        <v>8.145454545454543</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0.09155519999999996</v>
      </c>
      <c r="O18" s="40">
        <f>COUNTIF(Vertices[Eigenvector Centrality],"&gt;= "&amp;N18)-COUNTIF(Vertices[Eigenvector Centrality],"&gt;="&amp;N19)</f>
        <v>0</v>
      </c>
      <c r="P18" s="39">
        <f t="shared" si="7"/>
        <v>1.2677884</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1.5454545454545452</v>
      </c>
      <c r="G19" s="42">
        <f>COUNTIF(Vertices[In-Degree],"&gt;= "&amp;F19)-COUNTIF(Vertices[In-Degree],"&gt;="&amp;F20)</f>
        <v>0</v>
      </c>
      <c r="H19" s="41">
        <f t="shared" si="3"/>
        <v>1.5454545454545452</v>
      </c>
      <c r="I19" s="42">
        <f>COUNTIF(Vertices[Out-Degree],"&gt;= "&amp;H19)-COUNTIF(Vertices[Out-Degree],"&gt;="&amp;H20)</f>
        <v>0</v>
      </c>
      <c r="J19" s="41">
        <f t="shared" si="4"/>
        <v>8.654545454545453</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0.09727739999999996</v>
      </c>
      <c r="O19" s="42">
        <f>COUNTIF(Vertices[Eigenvector Centrality],"&gt;= "&amp;N19)-COUNTIF(Vertices[Eigenvector Centrality],"&gt;="&amp;N20)</f>
        <v>4</v>
      </c>
      <c r="P19" s="41">
        <f t="shared" si="7"/>
        <v>1.3142707999999999</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1.636363636363636</v>
      </c>
      <c r="G20" s="40">
        <f>COUNTIF(Vertices[In-Degree],"&gt;= "&amp;F20)-COUNTIF(Vertices[In-Degree],"&gt;="&amp;F21)</f>
        <v>0</v>
      </c>
      <c r="H20" s="39">
        <f t="shared" si="3"/>
        <v>1.636363636363636</v>
      </c>
      <c r="I20" s="40">
        <f>COUNTIF(Vertices[Out-Degree],"&gt;= "&amp;H20)-COUNTIF(Vertices[Out-Degree],"&gt;="&amp;H21)</f>
        <v>0</v>
      </c>
      <c r="J20" s="39">
        <f t="shared" si="4"/>
        <v>9.163636363636362</v>
      </c>
      <c r="K20" s="40">
        <f>COUNTIF(Vertices[Betweenness Centrality],"&gt;= "&amp;J20)-COUNTIF(Vertices[Betweenness Centrality],"&gt;="&amp;J21)</f>
        <v>0</v>
      </c>
      <c r="L20" s="39">
        <f t="shared" si="5"/>
        <v>0.16363636363636366</v>
      </c>
      <c r="M20" s="40">
        <f>COUNTIF(Vertices[Closeness Centrality],"&gt;= "&amp;L20)-COUNTIF(Vertices[Closeness Centrality],"&gt;="&amp;L21)</f>
        <v>1</v>
      </c>
      <c r="N20" s="39">
        <f t="shared" si="6"/>
        <v>0.10299959999999996</v>
      </c>
      <c r="O20" s="40">
        <f>COUNTIF(Vertices[Eigenvector Centrality],"&gt;= "&amp;N20)-COUNTIF(Vertices[Eigenvector Centrality],"&gt;="&amp;N21)</f>
        <v>0</v>
      </c>
      <c r="P20" s="39">
        <f t="shared" si="7"/>
        <v>1.3607531999999998</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1.278689</v>
      </c>
      <c r="D21" s="34">
        <f t="shared" si="1"/>
        <v>0</v>
      </c>
      <c r="E21" s="3">
        <f>COUNTIF(Vertices[Degree],"&gt;= "&amp;D21)-COUNTIF(Vertices[Degree],"&gt;="&amp;D22)</f>
        <v>0</v>
      </c>
      <c r="F21" s="41">
        <f t="shared" si="2"/>
        <v>1.7272727272727268</v>
      </c>
      <c r="G21" s="42">
        <f>COUNTIF(Vertices[In-Degree],"&gt;= "&amp;F21)-COUNTIF(Vertices[In-Degree],"&gt;="&amp;F22)</f>
        <v>0</v>
      </c>
      <c r="H21" s="41">
        <f t="shared" si="3"/>
        <v>1.7272727272727268</v>
      </c>
      <c r="I21" s="42">
        <f>COUNTIF(Vertices[Out-Degree],"&gt;= "&amp;H21)-COUNTIF(Vertices[Out-Degree],"&gt;="&amp;H22)</f>
        <v>0</v>
      </c>
      <c r="J21" s="41">
        <f t="shared" si="4"/>
        <v>9.672727272727272</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0.10872179999999995</v>
      </c>
      <c r="O21" s="42">
        <f>COUNTIF(Vertices[Eigenvector Centrality],"&gt;= "&amp;N21)-COUNTIF(Vertices[Eigenvector Centrality],"&gt;="&amp;N22)</f>
        <v>0</v>
      </c>
      <c r="P21" s="41">
        <f t="shared" si="7"/>
        <v>1.4072355999999997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1.8181818181818177</v>
      </c>
      <c r="G22" s="40">
        <f>COUNTIF(Vertices[In-Degree],"&gt;= "&amp;F22)-COUNTIF(Vertices[In-Degree],"&gt;="&amp;F23)</f>
        <v>0</v>
      </c>
      <c r="H22" s="39">
        <f t="shared" si="3"/>
        <v>1.8181818181818177</v>
      </c>
      <c r="I22" s="40">
        <f>COUNTIF(Vertices[Out-Degree],"&gt;= "&amp;H22)-COUNTIF(Vertices[Out-Degree],"&gt;="&amp;H23)</f>
        <v>0</v>
      </c>
      <c r="J22" s="39">
        <f t="shared" si="4"/>
        <v>10.181818181818182</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0.11444399999999995</v>
      </c>
      <c r="O22" s="40">
        <f>COUNTIF(Vertices[Eigenvector Centrality],"&gt;= "&amp;N22)-COUNTIF(Vertices[Eigenvector Centrality],"&gt;="&amp;N23)</f>
        <v>0</v>
      </c>
      <c r="P22" s="39">
        <f t="shared" si="7"/>
        <v>1.4537179999999996</v>
      </c>
      <c r="Q22" s="40">
        <f>COUNTIF(Vertices[PageRank],"&gt;= "&amp;P22)-COUNTIF(Vertices[PageRank],"&gt;="&amp;P23)</f>
        <v>1</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0.07051282051282051</v>
      </c>
      <c r="D23" s="34">
        <f t="shared" si="1"/>
        <v>0</v>
      </c>
      <c r="E23" s="3">
        <f>COUNTIF(Vertices[Degree],"&gt;= "&amp;D23)-COUNTIF(Vertices[Degree],"&gt;="&amp;D24)</f>
        <v>0</v>
      </c>
      <c r="F23" s="41">
        <f t="shared" si="2"/>
        <v>1.9090909090909085</v>
      </c>
      <c r="G23" s="42">
        <f>COUNTIF(Vertices[In-Degree],"&gt;= "&amp;F23)-COUNTIF(Vertices[In-Degree],"&gt;="&amp;F24)</f>
        <v>0</v>
      </c>
      <c r="H23" s="41">
        <f t="shared" si="3"/>
        <v>1.9090909090909085</v>
      </c>
      <c r="I23" s="42">
        <f>COUNTIF(Vertices[Out-Degree],"&gt;= "&amp;H23)-COUNTIF(Vertices[Out-Degree],"&gt;="&amp;H24)</f>
        <v>0</v>
      </c>
      <c r="J23" s="41">
        <f t="shared" si="4"/>
        <v>10.690909090909091</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0.12016619999999995</v>
      </c>
      <c r="O23" s="42">
        <f>COUNTIF(Vertices[Eigenvector Centrality],"&gt;= "&amp;N23)-COUNTIF(Vertices[Eigenvector Centrality],"&gt;="&amp;N24)</f>
        <v>0</v>
      </c>
      <c r="P23" s="41">
        <f t="shared" si="7"/>
        <v>1.5002003999999995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482</v>
      </c>
      <c r="B24" s="36">
        <v>0.43125</v>
      </c>
      <c r="D24" s="34">
        <f t="shared" si="1"/>
        <v>0</v>
      </c>
      <c r="E24" s="3">
        <f>COUNTIF(Vertices[Degree],"&gt;= "&amp;D24)-COUNTIF(Vertices[Degree],"&gt;="&amp;D25)</f>
        <v>0</v>
      </c>
      <c r="F24" s="39">
        <f t="shared" si="2"/>
        <v>1.9999999999999993</v>
      </c>
      <c r="G24" s="40">
        <f>COUNTIF(Vertices[In-Degree],"&gt;= "&amp;F24)-COUNTIF(Vertices[In-Degree],"&gt;="&amp;F25)</f>
        <v>2</v>
      </c>
      <c r="H24" s="39">
        <f t="shared" si="3"/>
        <v>1.9999999999999993</v>
      </c>
      <c r="I24" s="40">
        <f>COUNTIF(Vertices[Out-Degree],"&gt;= "&amp;H24)-COUNTIF(Vertices[Out-Degree],"&gt;="&amp;H25)</f>
        <v>3</v>
      </c>
      <c r="J24" s="39">
        <f t="shared" si="4"/>
        <v>11.200000000000001</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0.12588839999999996</v>
      </c>
      <c r="O24" s="40">
        <f>COUNTIF(Vertices[Eigenvector Centrality],"&gt;= "&amp;N24)-COUNTIF(Vertices[Eigenvector Centrality],"&gt;="&amp;N25)</f>
        <v>0</v>
      </c>
      <c r="P24" s="39">
        <f t="shared" si="7"/>
        <v>1.5466827999999995</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2.0909090909090904</v>
      </c>
      <c r="G25" s="42">
        <f>COUNTIF(Vertices[In-Degree],"&gt;= "&amp;F25)-COUNTIF(Vertices[In-Degree],"&gt;="&amp;F26)</f>
        <v>0</v>
      </c>
      <c r="H25" s="41">
        <f t="shared" si="3"/>
        <v>2.0909090909090904</v>
      </c>
      <c r="I25" s="42">
        <f>COUNTIF(Vertices[Out-Degree],"&gt;= "&amp;H25)-COUNTIF(Vertices[Out-Degree],"&gt;="&amp;H26)</f>
        <v>0</v>
      </c>
      <c r="J25" s="41">
        <f t="shared" si="4"/>
        <v>11.70909090909091</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0.13161059999999997</v>
      </c>
      <c r="O25" s="42">
        <f>COUNTIF(Vertices[Eigenvector Centrality],"&gt;= "&amp;N25)-COUNTIF(Vertices[Eigenvector Centrality],"&gt;="&amp;N26)</f>
        <v>0</v>
      </c>
      <c r="P25" s="41">
        <f t="shared" si="7"/>
        <v>1.5931651999999994</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483</v>
      </c>
      <c r="B26" s="36" t="s">
        <v>484</v>
      </c>
      <c r="D26" s="34">
        <f t="shared" si="1"/>
        <v>0</v>
      </c>
      <c r="E26" s="3">
        <f>COUNTIF(Vertices[Degree],"&gt;= "&amp;D26)-COUNTIF(Vertices[Degree],"&gt;="&amp;D28)</f>
        <v>0</v>
      </c>
      <c r="F26" s="39">
        <f t="shared" si="2"/>
        <v>2.181818181818181</v>
      </c>
      <c r="G26" s="40">
        <f>COUNTIF(Vertices[In-Degree],"&gt;= "&amp;F26)-COUNTIF(Vertices[In-Degree],"&gt;="&amp;F28)</f>
        <v>0</v>
      </c>
      <c r="H26" s="39">
        <f t="shared" si="3"/>
        <v>2.181818181818181</v>
      </c>
      <c r="I26" s="40">
        <f>COUNTIF(Vertices[Out-Degree],"&gt;= "&amp;H26)-COUNTIF(Vertices[Out-Degree],"&gt;="&amp;H28)</f>
        <v>0</v>
      </c>
      <c r="J26" s="39">
        <f t="shared" si="4"/>
        <v>12.21818181818182</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0.13733279999999998</v>
      </c>
      <c r="O26" s="40">
        <f>COUNTIF(Vertices[Eigenvector Centrality],"&gt;= "&amp;N26)-COUNTIF(Vertices[Eigenvector Centrality],"&gt;="&amp;N28)</f>
        <v>0</v>
      </c>
      <c r="P26" s="39">
        <f t="shared" si="7"/>
        <v>1.6396475999999993</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2.272727272727272</v>
      </c>
      <c r="I28" s="42">
        <f>COUNTIF(Vertices[Out-Degree],"&gt;= "&amp;H28)-COUNTIF(Vertices[Out-Degree],"&gt;="&amp;H40)</f>
        <v>0</v>
      </c>
      <c r="J28" s="41">
        <f>J26+($J$57-$J$2)/BinDivisor</f>
        <v>12.72727272727273</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0.143055</v>
      </c>
      <c r="O28" s="42">
        <f>COUNTIF(Vertices[Eigenvector Centrality],"&gt;= "&amp;N28)-COUNTIF(Vertices[Eigenvector Centrality],"&gt;="&amp;N40)</f>
        <v>2</v>
      </c>
      <c r="P28" s="41">
        <f>P26+($P$57-$P$2)/BinDivisor</f>
        <v>1.6861299999999992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2.363636363636363</v>
      </c>
      <c r="I40" s="40">
        <f>COUNTIF(Vertices[Out-Degree],"&gt;= "&amp;H40)-COUNTIF(Vertices[Out-Degree],"&gt;="&amp;H41)</f>
        <v>0</v>
      </c>
      <c r="J40" s="39">
        <f>J28+($J$57-$J$2)/BinDivisor</f>
        <v>13.23636363636364</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0.1487772</v>
      </c>
      <c r="O40" s="40">
        <f>COUNTIF(Vertices[Eigenvector Centrality],"&gt;= "&amp;N40)-COUNTIF(Vertices[Eigenvector Centrality],"&gt;="&amp;N41)</f>
        <v>0</v>
      </c>
      <c r="P40" s="39">
        <f>P28+($P$57-$P$2)/BinDivisor</f>
        <v>1.7326123999999992</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13.74545454545455</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0.1544994</v>
      </c>
      <c r="O41" s="42">
        <f>COUNTIF(Vertices[Eigenvector Centrality],"&gt;= "&amp;N41)-COUNTIF(Vertices[Eigenvector Centrality],"&gt;="&amp;N42)</f>
        <v>0</v>
      </c>
      <c r="P41" s="41">
        <f aca="true" t="shared" si="16" ref="P41:P56">P40+($P$57-$P$2)/BinDivisor</f>
        <v>1.779094799999999</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2.5454545454545445</v>
      </c>
      <c r="I42" s="40">
        <f>COUNTIF(Vertices[Out-Degree],"&gt;= "&amp;H42)-COUNTIF(Vertices[Out-Degree],"&gt;="&amp;H43)</f>
        <v>0</v>
      </c>
      <c r="J42" s="39">
        <f t="shared" si="13"/>
        <v>14.25454545454546</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0.16022160000000002</v>
      </c>
      <c r="O42" s="40">
        <f>COUNTIF(Vertices[Eigenvector Centrality],"&gt;= "&amp;N42)-COUNTIF(Vertices[Eigenvector Centrality],"&gt;="&amp;N43)</f>
        <v>0</v>
      </c>
      <c r="P42" s="39">
        <f t="shared" si="16"/>
        <v>1.825577199999999</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2.6363636363636354</v>
      </c>
      <c r="I43" s="42">
        <f>COUNTIF(Vertices[Out-Degree],"&gt;= "&amp;H43)-COUNTIF(Vertices[Out-Degree],"&gt;="&amp;H44)</f>
        <v>0</v>
      </c>
      <c r="J43" s="41">
        <f t="shared" si="13"/>
        <v>14.763636363636369</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0.16594380000000003</v>
      </c>
      <c r="O43" s="42">
        <f>COUNTIF(Vertices[Eigenvector Centrality],"&gt;= "&amp;N43)-COUNTIF(Vertices[Eigenvector Centrality],"&gt;="&amp;N44)</f>
        <v>0</v>
      </c>
      <c r="P43" s="41">
        <f t="shared" si="16"/>
        <v>1.872059599999999</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2.727272727272726</v>
      </c>
      <c r="I44" s="40">
        <f>COUNTIF(Vertices[Out-Degree],"&gt;= "&amp;H44)-COUNTIF(Vertices[Out-Degree],"&gt;="&amp;H45)</f>
        <v>0</v>
      </c>
      <c r="J44" s="39">
        <f t="shared" si="13"/>
        <v>15.272727272727279</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0.17166600000000004</v>
      </c>
      <c r="O44" s="40">
        <f>COUNTIF(Vertices[Eigenvector Centrality],"&gt;= "&amp;N44)-COUNTIF(Vertices[Eigenvector Centrality],"&gt;="&amp;N45)</f>
        <v>0</v>
      </c>
      <c r="P44" s="39">
        <f t="shared" si="16"/>
        <v>1.9185419999999989</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2.818181818181817</v>
      </c>
      <c r="I45" s="42">
        <f>COUNTIF(Vertices[Out-Degree],"&gt;= "&amp;H45)-COUNTIF(Vertices[Out-Degree],"&gt;="&amp;H46)</f>
        <v>0</v>
      </c>
      <c r="J45" s="41">
        <f t="shared" si="13"/>
        <v>15.781818181818188</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0.17738820000000005</v>
      </c>
      <c r="O45" s="42">
        <f>COUNTIF(Vertices[Eigenvector Centrality],"&gt;= "&amp;N45)-COUNTIF(Vertices[Eigenvector Centrality],"&gt;="&amp;N46)</f>
        <v>0</v>
      </c>
      <c r="P45" s="41">
        <f t="shared" si="16"/>
        <v>1.9650243999999988</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2.909090909090908</v>
      </c>
      <c r="I46" s="40">
        <f>COUNTIF(Vertices[Out-Degree],"&gt;= "&amp;H46)-COUNTIF(Vertices[Out-Degree],"&gt;="&amp;H47)</f>
        <v>0</v>
      </c>
      <c r="J46" s="39">
        <f t="shared" si="13"/>
        <v>16.290909090909096</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0.18311040000000006</v>
      </c>
      <c r="O46" s="40">
        <f>COUNTIF(Vertices[Eigenvector Centrality],"&gt;= "&amp;N46)-COUNTIF(Vertices[Eigenvector Centrality],"&gt;="&amp;N47)</f>
        <v>0</v>
      </c>
      <c r="P46" s="39">
        <f t="shared" si="16"/>
        <v>2.011506799999999</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0</v>
      </c>
      <c r="H47" s="41">
        <f t="shared" si="12"/>
        <v>2.9999999999999987</v>
      </c>
      <c r="I47" s="42">
        <f>COUNTIF(Vertices[Out-Degree],"&gt;= "&amp;H47)-COUNTIF(Vertices[Out-Degree],"&gt;="&amp;H48)</f>
        <v>0</v>
      </c>
      <c r="J47" s="41">
        <f t="shared" si="13"/>
        <v>16.800000000000004</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0.18883260000000007</v>
      </c>
      <c r="O47" s="42">
        <f>COUNTIF(Vertices[Eigenvector Centrality],"&gt;= "&amp;N47)-COUNTIF(Vertices[Eigenvector Centrality],"&gt;="&amp;N48)</f>
        <v>0</v>
      </c>
      <c r="P47" s="41">
        <f t="shared" si="16"/>
        <v>2.057989199999999</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3.0909090909090895</v>
      </c>
      <c r="I48" s="40">
        <f>COUNTIF(Vertices[Out-Degree],"&gt;= "&amp;H48)-COUNTIF(Vertices[Out-Degree],"&gt;="&amp;H49)</f>
        <v>0</v>
      </c>
      <c r="J48" s="39">
        <f t="shared" si="13"/>
        <v>17.309090909090912</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0.19455480000000008</v>
      </c>
      <c r="O48" s="40">
        <f>COUNTIF(Vertices[Eigenvector Centrality],"&gt;= "&amp;N48)-COUNTIF(Vertices[Eigenvector Centrality],"&gt;="&amp;N49)</f>
        <v>0</v>
      </c>
      <c r="P48" s="39">
        <f t="shared" si="16"/>
        <v>2.1044715999999988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3.1818181818181803</v>
      </c>
      <c r="I49" s="42">
        <f>COUNTIF(Vertices[Out-Degree],"&gt;= "&amp;H49)-COUNTIF(Vertices[Out-Degree],"&gt;="&amp;H50)</f>
        <v>0</v>
      </c>
      <c r="J49" s="41">
        <f t="shared" si="13"/>
        <v>17.81818181818182</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0.2002770000000001</v>
      </c>
      <c r="O49" s="42">
        <f>COUNTIF(Vertices[Eigenvector Centrality],"&gt;= "&amp;N49)-COUNTIF(Vertices[Eigenvector Centrality],"&gt;="&amp;N50)</f>
        <v>0</v>
      </c>
      <c r="P49" s="41">
        <f t="shared" si="16"/>
        <v>2.1509539999999987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3.272727272727271</v>
      </c>
      <c r="I50" s="40">
        <f>COUNTIF(Vertices[Out-Degree],"&gt;= "&amp;H50)-COUNTIF(Vertices[Out-Degree],"&gt;="&amp;H51)</f>
        <v>0</v>
      </c>
      <c r="J50" s="39">
        <f t="shared" si="13"/>
        <v>18.327272727272728</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0.2059992000000001</v>
      </c>
      <c r="O50" s="40">
        <f>COUNTIF(Vertices[Eigenvector Centrality],"&gt;= "&amp;N50)-COUNTIF(Vertices[Eigenvector Centrality],"&gt;="&amp;N51)</f>
        <v>0</v>
      </c>
      <c r="P50" s="39">
        <f t="shared" si="16"/>
        <v>2.1974363999999986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3.363636363636362</v>
      </c>
      <c r="I51" s="42">
        <f>COUNTIF(Vertices[Out-Degree],"&gt;= "&amp;H51)-COUNTIF(Vertices[Out-Degree],"&gt;="&amp;H52)</f>
        <v>0</v>
      </c>
      <c r="J51" s="41">
        <f t="shared" si="13"/>
        <v>18.836363636363636</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0.21172140000000012</v>
      </c>
      <c r="O51" s="42">
        <f>COUNTIF(Vertices[Eigenvector Centrality],"&gt;= "&amp;N51)-COUNTIF(Vertices[Eigenvector Centrality],"&gt;="&amp;N52)</f>
        <v>0</v>
      </c>
      <c r="P51" s="41">
        <f t="shared" si="16"/>
        <v>2.2439187999999985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3.454545454545453</v>
      </c>
      <c r="I52" s="40">
        <f>COUNTIF(Vertices[Out-Degree],"&gt;= "&amp;H52)-COUNTIF(Vertices[Out-Degree],"&gt;="&amp;H53)</f>
        <v>0</v>
      </c>
      <c r="J52" s="39">
        <f t="shared" si="13"/>
        <v>19.345454545454544</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0.21744360000000013</v>
      </c>
      <c r="O52" s="40">
        <f>COUNTIF(Vertices[Eigenvector Centrality],"&gt;= "&amp;N52)-COUNTIF(Vertices[Eigenvector Centrality],"&gt;="&amp;N53)</f>
        <v>0</v>
      </c>
      <c r="P52" s="39">
        <f t="shared" si="16"/>
        <v>2.2904011999999985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3.5454545454545436</v>
      </c>
      <c r="I53" s="42">
        <f>COUNTIF(Vertices[Out-Degree],"&gt;= "&amp;H53)-COUNTIF(Vertices[Out-Degree],"&gt;="&amp;H54)</f>
        <v>0</v>
      </c>
      <c r="J53" s="41">
        <f t="shared" si="13"/>
        <v>19.854545454545452</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0.22316580000000014</v>
      </c>
      <c r="O53" s="42">
        <f>COUNTIF(Vertices[Eigenvector Centrality],"&gt;= "&amp;N53)-COUNTIF(Vertices[Eigenvector Centrality],"&gt;="&amp;N54)</f>
        <v>0</v>
      </c>
      <c r="P53" s="41">
        <f t="shared" si="16"/>
        <v>2.3368835999999984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3.6363636363636345</v>
      </c>
      <c r="I54" s="40">
        <f>COUNTIF(Vertices[Out-Degree],"&gt;= "&amp;H54)-COUNTIF(Vertices[Out-Degree],"&gt;="&amp;H55)</f>
        <v>0</v>
      </c>
      <c r="J54" s="39">
        <f t="shared" si="13"/>
        <v>20.36363636363636</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0.22888800000000015</v>
      </c>
      <c r="O54" s="40">
        <f>COUNTIF(Vertices[Eigenvector Centrality],"&gt;= "&amp;N54)-COUNTIF(Vertices[Eigenvector Centrality],"&gt;="&amp;N55)</f>
        <v>0</v>
      </c>
      <c r="P54" s="39">
        <f t="shared" si="16"/>
        <v>2.3833659999999983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3.7272727272727253</v>
      </c>
      <c r="I55" s="42">
        <f>COUNTIF(Vertices[Out-Degree],"&gt;= "&amp;H55)-COUNTIF(Vertices[Out-Degree],"&gt;="&amp;H56)</f>
        <v>0</v>
      </c>
      <c r="J55" s="41">
        <f t="shared" si="13"/>
        <v>20.872727272727268</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0.23461020000000016</v>
      </c>
      <c r="O55" s="42">
        <f>COUNTIF(Vertices[Eigenvector Centrality],"&gt;= "&amp;N55)-COUNTIF(Vertices[Eigenvector Centrality],"&gt;="&amp;N56)</f>
        <v>0</v>
      </c>
      <c r="P55" s="41">
        <f t="shared" si="16"/>
        <v>2.4298483999999982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0</v>
      </c>
      <c r="H56" s="39">
        <f t="shared" si="12"/>
        <v>3.818181818181816</v>
      </c>
      <c r="I56" s="40">
        <f>COUNTIF(Vertices[Out-Degree],"&gt;= "&amp;H56)-COUNTIF(Vertices[Out-Degree],"&gt;="&amp;H57)</f>
        <v>0</v>
      </c>
      <c r="J56" s="39">
        <f t="shared" si="13"/>
        <v>21.381818181818176</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0.24033240000000017</v>
      </c>
      <c r="O56" s="40">
        <f>COUNTIF(Vertices[Eigenvector Centrality],"&gt;= "&amp;N56)-COUNTIF(Vertices[Eigenvector Centrality],"&gt;="&amp;N57)</f>
        <v>0</v>
      </c>
      <c r="P56" s="39">
        <f t="shared" si="16"/>
        <v>2.476330799999998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5</v>
      </c>
      <c r="I57" s="44">
        <f>COUNTIF(Vertices[Out-Degree],"&gt;= "&amp;H57)-COUNTIF(Vertices[Out-Degree],"&gt;="&amp;H58)</f>
        <v>1</v>
      </c>
      <c r="J57" s="43">
        <f>MAX(Vertices[Betweenness Centrality])</f>
        <v>28</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0.314721</v>
      </c>
      <c r="O57" s="44">
        <f>COUNTIF(Vertices[Eigenvector Centrality],"&gt;= "&amp;N57)-COUNTIF(Vertices[Eigenvector Centrality],"&gt;="&amp;N58)</f>
        <v>1</v>
      </c>
      <c r="P57" s="43">
        <f>MAX(Vertices[PageRank])</f>
        <v>3.080602</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1.3076923076923077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1.3076923076923077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28</v>
      </c>
    </row>
    <row r="99" spans="1:2" ht="15">
      <c r="A99" s="35" t="s">
        <v>102</v>
      </c>
      <c r="B99" s="49">
        <f>_xlfn.IFERROR(AVERAGE(Vertices[Betweenness Centrality]),NoMetricMessage)</f>
        <v>2.3076923076923075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0.14592069230769233</v>
      </c>
    </row>
    <row r="114" spans="1:2" ht="15">
      <c r="A114" s="35" t="s">
        <v>109</v>
      </c>
      <c r="B114" s="49">
        <f>_xlfn.IFERROR(MEDIAN(Vertices[Closeness Centrality]),NoMetricMessage)</f>
        <v>0.090909</v>
      </c>
    </row>
    <row r="125" spans="1:2" ht="15">
      <c r="A125" s="35" t="s">
        <v>112</v>
      </c>
      <c r="B125" s="49">
        <f>IF(COUNT(Vertices[Eigenvector Centrality])&gt;0,N2,NoMetricMessage)</f>
        <v>0</v>
      </c>
    </row>
    <row r="126" spans="1:2" ht="15">
      <c r="A126" s="35" t="s">
        <v>113</v>
      </c>
      <c r="B126" s="49">
        <f>IF(COUNT(Vertices[Eigenvector Centrality])&gt;0,N57,NoMetricMessage)</f>
        <v>0.314721</v>
      </c>
    </row>
    <row r="127" spans="1:2" ht="15">
      <c r="A127" s="35" t="s">
        <v>114</v>
      </c>
      <c r="B127" s="49">
        <f>_xlfn.IFERROR(AVERAGE(Vertices[Eigenvector Centrality]),NoMetricMessage)</f>
        <v>0.07692307692307691</v>
      </c>
    </row>
    <row r="128" spans="1:2" ht="15">
      <c r="A128" s="35" t="s">
        <v>115</v>
      </c>
      <c r="B128" s="49">
        <f>_xlfn.IFERROR(MEDIAN(Vertices[Eigenvector Centrality]),NoMetricMessage)</f>
        <v>0.09905</v>
      </c>
    </row>
    <row r="139" spans="1:2" ht="15">
      <c r="A139" s="35" t="s">
        <v>140</v>
      </c>
      <c r="B139" s="49">
        <f>IF(COUNT(Vertices[PageRank])&gt;0,P2,NoMetricMessage)</f>
        <v>0.52407</v>
      </c>
    </row>
    <row r="140" spans="1:2" ht="15">
      <c r="A140" s="35" t="s">
        <v>141</v>
      </c>
      <c r="B140" s="49">
        <f>IF(COUNT(Vertices[PageRank])&gt;0,P57,NoMetricMessage)</f>
        <v>3.080602</v>
      </c>
    </row>
    <row r="141" spans="1:2" ht="15">
      <c r="A141" s="35" t="s">
        <v>142</v>
      </c>
      <c r="B141" s="49">
        <f>_xlfn.IFERROR(AVERAGE(Vertices[PageRank]),NoMetricMessage)</f>
        <v>0.9999609230769231</v>
      </c>
    </row>
    <row r="142" spans="1:2" ht="15">
      <c r="A142" s="35" t="s">
        <v>143</v>
      </c>
      <c r="B142" s="49">
        <f>_xlfn.IFERROR(MEDIAN(Vertices[PageRank]),NoMetricMessage)</f>
        <v>0.911422</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0.11794871794871795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432</v>
      </c>
      <c r="K7" s="13" t="s">
        <v>433</v>
      </c>
    </row>
    <row r="8" spans="1:11" ht="409.5">
      <c r="A8"/>
      <c r="B8">
        <v>2</v>
      </c>
      <c r="C8">
        <v>2</v>
      </c>
      <c r="D8" t="s">
        <v>61</v>
      </c>
      <c r="E8" t="s">
        <v>61</v>
      </c>
      <c r="H8" t="s">
        <v>73</v>
      </c>
      <c r="J8" t="s">
        <v>434</v>
      </c>
      <c r="K8" s="13" t="s">
        <v>435</v>
      </c>
    </row>
    <row r="9" spans="1:11" ht="409.5">
      <c r="A9"/>
      <c r="B9">
        <v>3</v>
      </c>
      <c r="C9">
        <v>4</v>
      </c>
      <c r="D9" t="s">
        <v>62</v>
      </c>
      <c r="E9" t="s">
        <v>62</v>
      </c>
      <c r="H9" t="s">
        <v>74</v>
      </c>
      <c r="J9" t="s">
        <v>436</v>
      </c>
      <c r="K9" s="116" t="s">
        <v>437</v>
      </c>
    </row>
    <row r="10" spans="1:11" ht="409.5">
      <c r="A10"/>
      <c r="B10">
        <v>4</v>
      </c>
      <c r="D10" t="s">
        <v>63</v>
      </c>
      <c r="E10" t="s">
        <v>63</v>
      </c>
      <c r="H10" t="s">
        <v>75</v>
      </c>
      <c r="J10" t="s">
        <v>438</v>
      </c>
      <c r="K10" s="13" t="s">
        <v>439</v>
      </c>
    </row>
    <row r="11" spans="1:11" ht="15">
      <c r="A11"/>
      <c r="B11">
        <v>5</v>
      </c>
      <c r="D11" t="s">
        <v>46</v>
      </c>
      <c r="E11">
        <v>1</v>
      </c>
      <c r="H11" t="s">
        <v>76</v>
      </c>
      <c r="J11" t="s">
        <v>440</v>
      </c>
      <c r="K11" t="s">
        <v>441</v>
      </c>
    </row>
    <row r="12" spans="1:11" ht="15">
      <c r="A12"/>
      <c r="B12"/>
      <c r="D12" t="s">
        <v>64</v>
      </c>
      <c r="E12">
        <v>2</v>
      </c>
      <c r="H12">
        <v>0</v>
      </c>
      <c r="J12" t="s">
        <v>442</v>
      </c>
      <c r="K12" t="s">
        <v>443</v>
      </c>
    </row>
    <row r="13" spans="1:11" ht="15">
      <c r="A13"/>
      <c r="B13"/>
      <c r="D13">
        <v>1</v>
      </c>
      <c r="E13">
        <v>3</v>
      </c>
      <c r="H13">
        <v>1</v>
      </c>
      <c r="J13" t="s">
        <v>444</v>
      </c>
      <c r="K13" t="s">
        <v>445</v>
      </c>
    </row>
    <row r="14" spans="4:11" ht="15">
      <c r="D14">
        <v>2</v>
      </c>
      <c r="E14">
        <v>4</v>
      </c>
      <c r="H14">
        <v>2</v>
      </c>
      <c r="J14" t="s">
        <v>446</v>
      </c>
      <c r="K14" t="s">
        <v>447</v>
      </c>
    </row>
    <row r="15" spans="4:11" ht="15">
      <c r="D15">
        <v>3</v>
      </c>
      <c r="E15">
        <v>5</v>
      </c>
      <c r="H15">
        <v>3</v>
      </c>
      <c r="J15" t="s">
        <v>448</v>
      </c>
      <c r="K15" t="s">
        <v>449</v>
      </c>
    </row>
    <row r="16" spans="4:11" ht="15">
      <c r="D16">
        <v>4</v>
      </c>
      <c r="E16">
        <v>6</v>
      </c>
      <c r="H16">
        <v>4</v>
      </c>
      <c r="J16" t="s">
        <v>450</v>
      </c>
      <c r="K16" t="s">
        <v>451</v>
      </c>
    </row>
    <row r="17" spans="4:11" ht="15">
      <c r="D17">
        <v>5</v>
      </c>
      <c r="E17">
        <v>7</v>
      </c>
      <c r="H17">
        <v>5</v>
      </c>
      <c r="J17" t="s">
        <v>452</v>
      </c>
      <c r="K17" t="s">
        <v>453</v>
      </c>
    </row>
    <row r="18" spans="4:11" ht="15">
      <c r="D18">
        <v>6</v>
      </c>
      <c r="E18">
        <v>8</v>
      </c>
      <c r="H18">
        <v>6</v>
      </c>
      <c r="J18" t="s">
        <v>454</v>
      </c>
      <c r="K18" t="s">
        <v>455</v>
      </c>
    </row>
    <row r="19" spans="4:11" ht="15">
      <c r="D19">
        <v>7</v>
      </c>
      <c r="E19">
        <v>9</v>
      </c>
      <c r="H19">
        <v>7</v>
      </c>
      <c r="J19" t="s">
        <v>456</v>
      </c>
      <c r="K19" t="s">
        <v>457</v>
      </c>
    </row>
    <row r="20" spans="4:11" ht="15">
      <c r="D20">
        <v>8</v>
      </c>
      <c r="H20">
        <v>8</v>
      </c>
      <c r="J20" t="s">
        <v>458</v>
      </c>
      <c r="K20" t="s">
        <v>459</v>
      </c>
    </row>
    <row r="21" spans="4:11" ht="409.5">
      <c r="D21">
        <v>9</v>
      </c>
      <c r="H21">
        <v>9</v>
      </c>
      <c r="J21" t="s">
        <v>460</v>
      </c>
      <c r="K21" s="13" t="s">
        <v>461</v>
      </c>
    </row>
    <row r="22" spans="4:11" ht="409.5">
      <c r="D22">
        <v>10</v>
      </c>
      <c r="J22" t="s">
        <v>462</v>
      </c>
      <c r="K22" s="13" t="s">
        <v>463</v>
      </c>
    </row>
    <row r="23" spans="4:11" ht="409.5">
      <c r="D23">
        <v>11</v>
      </c>
      <c r="J23" t="s">
        <v>464</v>
      </c>
      <c r="K23" s="13" t="s">
        <v>465</v>
      </c>
    </row>
    <row r="24" spans="10:11" ht="409.5">
      <c r="J24" t="s">
        <v>466</v>
      </c>
      <c r="K24" s="13" t="s">
        <v>664</v>
      </c>
    </row>
    <row r="25" spans="10:11" ht="15">
      <c r="J25" t="s">
        <v>467</v>
      </c>
      <c r="K25" t="b">
        <v>0</v>
      </c>
    </row>
    <row r="26" spans="10:11" ht="15">
      <c r="J26" t="s">
        <v>661</v>
      </c>
      <c r="K26" t="s">
        <v>662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478</v>
      </c>
      <c r="B2" s="129" t="s">
        <v>479</v>
      </c>
      <c r="C2" s="67" t="s">
        <v>480</v>
      </c>
    </row>
    <row r="3" spans="1:3" ht="15">
      <c r="A3" s="128" t="s">
        <v>469</v>
      </c>
      <c r="B3" s="128" t="s">
        <v>469</v>
      </c>
      <c r="C3" s="36">
        <v>13</v>
      </c>
    </row>
    <row r="4" spans="1:3" ht="15">
      <c r="A4" s="128" t="s">
        <v>470</v>
      </c>
      <c r="B4" s="128" t="s">
        <v>470</v>
      </c>
      <c r="C4" s="36">
        <v>4</v>
      </c>
    </row>
    <row r="5" spans="1:3" ht="15">
      <c r="A5" s="128" t="s">
        <v>471</v>
      </c>
      <c r="B5" s="128" t="s">
        <v>471</v>
      </c>
      <c r="C5"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485</v>
      </c>
      <c r="B1" s="13" t="s">
        <v>486</v>
      </c>
      <c r="C1" s="13" t="s">
        <v>487</v>
      </c>
      <c r="D1" s="13" t="s">
        <v>489</v>
      </c>
      <c r="E1" s="13" t="s">
        <v>488</v>
      </c>
      <c r="F1" s="13" t="s">
        <v>491</v>
      </c>
      <c r="G1" s="13" t="s">
        <v>490</v>
      </c>
      <c r="H1" s="13" t="s">
        <v>492</v>
      </c>
    </row>
    <row r="2" spans="1:8" ht="15">
      <c r="A2" s="89" t="s">
        <v>244</v>
      </c>
      <c r="B2" s="85">
        <v>1</v>
      </c>
      <c r="C2" s="89" t="s">
        <v>243</v>
      </c>
      <c r="D2" s="85">
        <v>1</v>
      </c>
      <c r="E2" s="89" t="s">
        <v>244</v>
      </c>
      <c r="F2" s="85">
        <v>1</v>
      </c>
      <c r="G2" s="89" t="s">
        <v>242</v>
      </c>
      <c r="H2" s="85">
        <v>1</v>
      </c>
    </row>
    <row r="3" spans="1:8" ht="15">
      <c r="A3" s="89" t="s">
        <v>243</v>
      </c>
      <c r="B3" s="85">
        <v>1</v>
      </c>
      <c r="C3" s="85"/>
      <c r="D3" s="85"/>
      <c r="E3" s="85"/>
      <c r="F3" s="85"/>
      <c r="G3" s="85"/>
      <c r="H3" s="85"/>
    </row>
    <row r="4" spans="1:8" ht="15">
      <c r="A4" s="89" t="s">
        <v>242</v>
      </c>
      <c r="B4" s="85">
        <v>1</v>
      </c>
      <c r="C4" s="85"/>
      <c r="D4" s="85"/>
      <c r="E4" s="85"/>
      <c r="F4" s="85"/>
      <c r="G4" s="85"/>
      <c r="H4" s="85"/>
    </row>
    <row r="7" spans="1:8" ht="15" customHeight="1">
      <c r="A7" s="13" t="s">
        <v>494</v>
      </c>
      <c r="B7" s="13" t="s">
        <v>486</v>
      </c>
      <c r="C7" s="13" t="s">
        <v>495</v>
      </c>
      <c r="D7" s="13" t="s">
        <v>489</v>
      </c>
      <c r="E7" s="13" t="s">
        <v>496</v>
      </c>
      <c r="F7" s="13" t="s">
        <v>491</v>
      </c>
      <c r="G7" s="13" t="s">
        <v>497</v>
      </c>
      <c r="H7" s="13" t="s">
        <v>492</v>
      </c>
    </row>
    <row r="8" spans="1:8" ht="15">
      <c r="A8" s="85" t="s">
        <v>247</v>
      </c>
      <c r="B8" s="85">
        <v>1</v>
      </c>
      <c r="C8" s="85" t="s">
        <v>246</v>
      </c>
      <c r="D8" s="85">
        <v>1</v>
      </c>
      <c r="E8" s="85" t="s">
        <v>247</v>
      </c>
      <c r="F8" s="85">
        <v>1</v>
      </c>
      <c r="G8" s="85" t="s">
        <v>245</v>
      </c>
      <c r="H8" s="85">
        <v>1</v>
      </c>
    </row>
    <row r="9" spans="1:8" ht="15">
      <c r="A9" s="85" t="s">
        <v>246</v>
      </c>
      <c r="B9" s="85">
        <v>1</v>
      </c>
      <c r="C9" s="85"/>
      <c r="D9" s="85"/>
      <c r="E9" s="85"/>
      <c r="F9" s="85"/>
      <c r="G9" s="85"/>
      <c r="H9" s="85"/>
    </row>
    <row r="10" spans="1:8" ht="15">
      <c r="A10" s="85" t="s">
        <v>245</v>
      </c>
      <c r="B10" s="85">
        <v>1</v>
      </c>
      <c r="C10" s="85"/>
      <c r="D10" s="85"/>
      <c r="E10" s="85"/>
      <c r="F10" s="85"/>
      <c r="G10" s="85"/>
      <c r="H10" s="85"/>
    </row>
    <row r="13" spans="1:8" ht="15" customHeight="1">
      <c r="A13" s="13" t="s">
        <v>499</v>
      </c>
      <c r="B13" s="13" t="s">
        <v>486</v>
      </c>
      <c r="C13" s="13" t="s">
        <v>505</v>
      </c>
      <c r="D13" s="13" t="s">
        <v>489</v>
      </c>
      <c r="E13" s="85" t="s">
        <v>506</v>
      </c>
      <c r="F13" s="85" t="s">
        <v>491</v>
      </c>
      <c r="G13" s="13" t="s">
        <v>507</v>
      </c>
      <c r="H13" s="13" t="s">
        <v>492</v>
      </c>
    </row>
    <row r="14" spans="1:8" ht="15">
      <c r="A14" s="85" t="s">
        <v>249</v>
      </c>
      <c r="B14" s="85">
        <v>3</v>
      </c>
      <c r="C14" s="85" t="s">
        <v>249</v>
      </c>
      <c r="D14" s="85">
        <v>3</v>
      </c>
      <c r="E14" s="85"/>
      <c r="F14" s="85"/>
      <c r="G14" s="85" t="s">
        <v>253</v>
      </c>
      <c r="H14" s="85">
        <v>2</v>
      </c>
    </row>
    <row r="15" spans="1:8" ht="15">
      <c r="A15" s="85" t="s">
        <v>253</v>
      </c>
      <c r="B15" s="85">
        <v>2</v>
      </c>
      <c r="C15" s="85" t="s">
        <v>250</v>
      </c>
      <c r="D15" s="85">
        <v>1</v>
      </c>
      <c r="E15" s="85"/>
      <c r="F15" s="85"/>
      <c r="G15" s="85" t="s">
        <v>504</v>
      </c>
      <c r="H15" s="85">
        <v>1</v>
      </c>
    </row>
    <row r="16" spans="1:8" ht="15">
      <c r="A16" s="85" t="s">
        <v>500</v>
      </c>
      <c r="B16" s="85">
        <v>1</v>
      </c>
      <c r="C16" s="85" t="s">
        <v>251</v>
      </c>
      <c r="D16" s="85">
        <v>1</v>
      </c>
      <c r="E16" s="85"/>
      <c r="F16" s="85"/>
      <c r="G16" s="85" t="s">
        <v>500</v>
      </c>
      <c r="H16" s="85">
        <v>1</v>
      </c>
    </row>
    <row r="17" spans="1:8" ht="15">
      <c r="A17" s="85" t="s">
        <v>501</v>
      </c>
      <c r="B17" s="85">
        <v>1</v>
      </c>
      <c r="C17" s="85"/>
      <c r="D17" s="85"/>
      <c r="E17" s="85"/>
      <c r="F17" s="85"/>
      <c r="G17" s="85" t="s">
        <v>501</v>
      </c>
      <c r="H17" s="85">
        <v>1</v>
      </c>
    </row>
    <row r="18" spans="1:8" ht="15">
      <c r="A18" s="85" t="s">
        <v>502</v>
      </c>
      <c r="B18" s="85">
        <v>1</v>
      </c>
      <c r="C18" s="85"/>
      <c r="D18" s="85"/>
      <c r="E18" s="85"/>
      <c r="F18" s="85"/>
      <c r="G18" s="85" t="s">
        <v>502</v>
      </c>
      <c r="H18" s="85">
        <v>1</v>
      </c>
    </row>
    <row r="19" spans="1:8" ht="15">
      <c r="A19" s="85" t="s">
        <v>503</v>
      </c>
      <c r="B19" s="85">
        <v>1</v>
      </c>
      <c r="C19" s="85"/>
      <c r="D19" s="85"/>
      <c r="E19" s="85"/>
      <c r="F19" s="85"/>
      <c r="G19" s="85" t="s">
        <v>503</v>
      </c>
      <c r="H19" s="85">
        <v>1</v>
      </c>
    </row>
    <row r="20" spans="1:8" ht="15">
      <c r="A20" s="85" t="s">
        <v>250</v>
      </c>
      <c r="B20" s="85">
        <v>1</v>
      </c>
      <c r="C20" s="85"/>
      <c r="D20" s="85"/>
      <c r="E20" s="85"/>
      <c r="F20" s="85"/>
      <c r="G20" s="85"/>
      <c r="H20" s="85"/>
    </row>
    <row r="21" spans="1:8" ht="15">
      <c r="A21" s="85" t="s">
        <v>251</v>
      </c>
      <c r="B21" s="85">
        <v>1</v>
      </c>
      <c r="C21" s="85"/>
      <c r="D21" s="85"/>
      <c r="E21" s="85"/>
      <c r="F21" s="85"/>
      <c r="G21" s="85"/>
      <c r="H21" s="85"/>
    </row>
    <row r="22" spans="1:8" ht="15">
      <c r="A22" s="85" t="s">
        <v>504</v>
      </c>
      <c r="B22" s="85">
        <v>1</v>
      </c>
      <c r="C22" s="85"/>
      <c r="D22" s="85"/>
      <c r="E22" s="85"/>
      <c r="F22" s="85"/>
      <c r="G22" s="85"/>
      <c r="H22" s="85"/>
    </row>
    <row r="25" spans="1:8" ht="15" customHeight="1">
      <c r="A25" s="13" t="s">
        <v>511</v>
      </c>
      <c r="B25" s="13" t="s">
        <v>486</v>
      </c>
      <c r="C25" s="13" t="s">
        <v>519</v>
      </c>
      <c r="D25" s="13" t="s">
        <v>489</v>
      </c>
      <c r="E25" s="13" t="s">
        <v>526</v>
      </c>
      <c r="F25" s="13" t="s">
        <v>491</v>
      </c>
      <c r="G25" s="13" t="s">
        <v>531</v>
      </c>
      <c r="H25" s="13" t="s">
        <v>492</v>
      </c>
    </row>
    <row r="26" spans="1:8" ht="15">
      <c r="A26" s="91" t="s">
        <v>512</v>
      </c>
      <c r="B26" s="91">
        <v>11</v>
      </c>
      <c r="C26" s="91" t="s">
        <v>517</v>
      </c>
      <c r="D26" s="91">
        <v>9</v>
      </c>
      <c r="E26" s="91" t="s">
        <v>253</v>
      </c>
      <c r="F26" s="91">
        <v>3</v>
      </c>
      <c r="G26" s="91" t="s">
        <v>253</v>
      </c>
      <c r="H26" s="91">
        <v>3</v>
      </c>
    </row>
    <row r="27" spans="1:8" ht="15">
      <c r="A27" s="91" t="s">
        <v>513</v>
      </c>
      <c r="B27" s="91">
        <v>3</v>
      </c>
      <c r="C27" s="91" t="s">
        <v>216</v>
      </c>
      <c r="D27" s="91">
        <v>6</v>
      </c>
      <c r="E27" s="91" t="s">
        <v>527</v>
      </c>
      <c r="F27" s="91">
        <v>2</v>
      </c>
      <c r="G27" s="91" t="s">
        <v>532</v>
      </c>
      <c r="H27" s="91">
        <v>3</v>
      </c>
    </row>
    <row r="28" spans="1:8" ht="15">
      <c r="A28" s="91" t="s">
        <v>514</v>
      </c>
      <c r="B28" s="91">
        <v>0</v>
      </c>
      <c r="C28" s="91" t="s">
        <v>518</v>
      </c>
      <c r="D28" s="91">
        <v>5</v>
      </c>
      <c r="E28" s="91" t="s">
        <v>528</v>
      </c>
      <c r="F28" s="91">
        <v>2</v>
      </c>
      <c r="G28" s="91" t="s">
        <v>504</v>
      </c>
      <c r="H28" s="91">
        <v>2</v>
      </c>
    </row>
    <row r="29" spans="1:8" ht="15">
      <c r="A29" s="91" t="s">
        <v>515</v>
      </c>
      <c r="B29" s="91">
        <v>289</v>
      </c>
      <c r="C29" s="91" t="s">
        <v>217</v>
      </c>
      <c r="D29" s="91">
        <v>4</v>
      </c>
      <c r="E29" s="91" t="s">
        <v>529</v>
      </c>
      <c r="F29" s="91">
        <v>2</v>
      </c>
      <c r="G29" s="91" t="s">
        <v>533</v>
      </c>
      <c r="H29" s="91">
        <v>2</v>
      </c>
    </row>
    <row r="30" spans="1:8" ht="15">
      <c r="A30" s="91" t="s">
        <v>516</v>
      </c>
      <c r="B30" s="91">
        <v>303</v>
      </c>
      <c r="C30" s="91" t="s">
        <v>520</v>
      </c>
      <c r="D30" s="91">
        <v>3</v>
      </c>
      <c r="E30" s="91" t="s">
        <v>530</v>
      </c>
      <c r="F30" s="91">
        <v>2</v>
      </c>
      <c r="G30" s="91"/>
      <c r="H30" s="91"/>
    </row>
    <row r="31" spans="1:8" ht="15">
      <c r="A31" s="91" t="s">
        <v>517</v>
      </c>
      <c r="B31" s="91">
        <v>9</v>
      </c>
      <c r="C31" s="91" t="s">
        <v>521</v>
      </c>
      <c r="D31" s="91">
        <v>3</v>
      </c>
      <c r="E31" s="91"/>
      <c r="F31" s="91"/>
      <c r="G31" s="91"/>
      <c r="H31" s="91"/>
    </row>
    <row r="32" spans="1:8" ht="15">
      <c r="A32" s="91" t="s">
        <v>253</v>
      </c>
      <c r="B32" s="91">
        <v>6</v>
      </c>
      <c r="C32" s="91" t="s">
        <v>522</v>
      </c>
      <c r="D32" s="91">
        <v>3</v>
      </c>
      <c r="E32" s="91"/>
      <c r="F32" s="91"/>
      <c r="G32" s="91"/>
      <c r="H32" s="91"/>
    </row>
    <row r="33" spans="1:8" ht="15">
      <c r="A33" s="91" t="s">
        <v>216</v>
      </c>
      <c r="B33" s="91">
        <v>6</v>
      </c>
      <c r="C33" s="91" t="s">
        <v>523</v>
      </c>
      <c r="D33" s="91">
        <v>3</v>
      </c>
      <c r="E33" s="91"/>
      <c r="F33" s="91"/>
      <c r="G33" s="91"/>
      <c r="H33" s="91"/>
    </row>
    <row r="34" spans="1:8" ht="15">
      <c r="A34" s="91" t="s">
        <v>518</v>
      </c>
      <c r="B34" s="91">
        <v>5</v>
      </c>
      <c r="C34" s="91" t="s">
        <v>524</v>
      </c>
      <c r="D34" s="91">
        <v>3</v>
      </c>
      <c r="E34" s="91"/>
      <c r="F34" s="91"/>
      <c r="G34" s="91"/>
      <c r="H34" s="91"/>
    </row>
    <row r="35" spans="1:8" ht="15">
      <c r="A35" s="91" t="s">
        <v>217</v>
      </c>
      <c r="B35" s="91">
        <v>4</v>
      </c>
      <c r="C35" s="91" t="s">
        <v>525</v>
      </c>
      <c r="D35" s="91">
        <v>3</v>
      </c>
      <c r="E35" s="91"/>
      <c r="F35" s="91"/>
      <c r="G35" s="91"/>
      <c r="H35" s="91"/>
    </row>
    <row r="38" spans="1:8" ht="15" customHeight="1">
      <c r="A38" s="13" t="s">
        <v>538</v>
      </c>
      <c r="B38" s="13" t="s">
        <v>486</v>
      </c>
      <c r="C38" s="13" t="s">
        <v>549</v>
      </c>
      <c r="D38" s="13" t="s">
        <v>489</v>
      </c>
      <c r="E38" s="13" t="s">
        <v>550</v>
      </c>
      <c r="F38" s="13" t="s">
        <v>491</v>
      </c>
      <c r="G38" s="13" t="s">
        <v>555</v>
      </c>
      <c r="H38" s="13" t="s">
        <v>492</v>
      </c>
    </row>
    <row r="39" spans="1:8" ht="15">
      <c r="A39" s="91" t="s">
        <v>539</v>
      </c>
      <c r="B39" s="91">
        <v>3</v>
      </c>
      <c r="C39" s="91" t="s">
        <v>539</v>
      </c>
      <c r="D39" s="91">
        <v>3</v>
      </c>
      <c r="E39" s="91" t="s">
        <v>551</v>
      </c>
      <c r="F39" s="91">
        <v>2</v>
      </c>
      <c r="G39" s="91" t="s">
        <v>556</v>
      </c>
      <c r="H39" s="91">
        <v>2</v>
      </c>
    </row>
    <row r="40" spans="1:8" ht="15">
      <c r="A40" s="91" t="s">
        <v>540</v>
      </c>
      <c r="B40" s="91">
        <v>3</v>
      </c>
      <c r="C40" s="91" t="s">
        <v>540</v>
      </c>
      <c r="D40" s="91">
        <v>3</v>
      </c>
      <c r="E40" s="91" t="s">
        <v>552</v>
      </c>
      <c r="F40" s="91">
        <v>2</v>
      </c>
      <c r="G40" s="91"/>
      <c r="H40" s="91"/>
    </row>
    <row r="41" spans="1:8" ht="15">
      <c r="A41" s="91" t="s">
        <v>541</v>
      </c>
      <c r="B41" s="91">
        <v>3</v>
      </c>
      <c r="C41" s="91" t="s">
        <v>541</v>
      </c>
      <c r="D41" s="91">
        <v>3</v>
      </c>
      <c r="E41" s="91" t="s">
        <v>553</v>
      </c>
      <c r="F41" s="91">
        <v>2</v>
      </c>
      <c r="G41" s="91"/>
      <c r="H41" s="91"/>
    </row>
    <row r="42" spans="1:8" ht="15">
      <c r="A42" s="91" t="s">
        <v>542</v>
      </c>
      <c r="B42" s="91">
        <v>3</v>
      </c>
      <c r="C42" s="91" t="s">
        <v>542</v>
      </c>
      <c r="D42" s="91">
        <v>3</v>
      </c>
      <c r="E42" s="91" t="s">
        <v>554</v>
      </c>
      <c r="F42" s="91">
        <v>2</v>
      </c>
      <c r="G42" s="91"/>
      <c r="H42" s="91"/>
    </row>
    <row r="43" spans="1:8" ht="15">
      <c r="A43" s="91" t="s">
        <v>543</v>
      </c>
      <c r="B43" s="91">
        <v>3</v>
      </c>
      <c r="C43" s="91" t="s">
        <v>543</v>
      </c>
      <c r="D43" s="91">
        <v>3</v>
      </c>
      <c r="E43" s="91"/>
      <c r="F43" s="91"/>
      <c r="G43" s="91"/>
      <c r="H43" s="91"/>
    </row>
    <row r="44" spans="1:8" ht="15">
      <c r="A44" s="91" t="s">
        <v>544</v>
      </c>
      <c r="B44" s="91">
        <v>3</v>
      </c>
      <c r="C44" s="91" t="s">
        <v>544</v>
      </c>
      <c r="D44" s="91">
        <v>3</v>
      </c>
      <c r="E44" s="91"/>
      <c r="F44" s="91"/>
      <c r="G44" s="91"/>
      <c r="H44" s="91"/>
    </row>
    <row r="45" spans="1:8" ht="15">
      <c r="A45" s="91" t="s">
        <v>545</v>
      </c>
      <c r="B45" s="91">
        <v>3</v>
      </c>
      <c r="C45" s="91" t="s">
        <v>545</v>
      </c>
      <c r="D45" s="91">
        <v>3</v>
      </c>
      <c r="E45" s="91"/>
      <c r="F45" s="91"/>
      <c r="G45" s="91"/>
      <c r="H45" s="91"/>
    </row>
    <row r="46" spans="1:8" ht="15">
      <c r="A46" s="91" t="s">
        <v>546</v>
      </c>
      <c r="B46" s="91">
        <v>3</v>
      </c>
      <c r="C46" s="91" t="s">
        <v>546</v>
      </c>
      <c r="D46" s="91">
        <v>3</v>
      </c>
      <c r="E46" s="91"/>
      <c r="F46" s="91"/>
      <c r="G46" s="91"/>
      <c r="H46" s="91"/>
    </row>
    <row r="47" spans="1:8" ht="15">
      <c r="A47" s="91" t="s">
        <v>547</v>
      </c>
      <c r="B47" s="91">
        <v>3</v>
      </c>
      <c r="C47" s="91" t="s">
        <v>547</v>
      </c>
      <c r="D47" s="91">
        <v>3</v>
      </c>
      <c r="E47" s="91"/>
      <c r="F47" s="91"/>
      <c r="G47" s="91"/>
      <c r="H47" s="91"/>
    </row>
    <row r="48" spans="1:8" ht="15">
      <c r="A48" s="91" t="s">
        <v>548</v>
      </c>
      <c r="B48" s="91">
        <v>3</v>
      </c>
      <c r="C48" s="91" t="s">
        <v>548</v>
      </c>
      <c r="D48" s="91">
        <v>3</v>
      </c>
      <c r="E48" s="91"/>
      <c r="F48" s="91"/>
      <c r="G48" s="91"/>
      <c r="H48" s="91"/>
    </row>
    <row r="51" spans="1:8" ht="15" customHeight="1">
      <c r="A51" s="13" t="s">
        <v>560</v>
      </c>
      <c r="B51" s="13" t="s">
        <v>486</v>
      </c>
      <c r="C51" s="13" t="s">
        <v>562</v>
      </c>
      <c r="D51" s="13" t="s">
        <v>489</v>
      </c>
      <c r="E51" s="13" t="s">
        <v>563</v>
      </c>
      <c r="F51" s="13" t="s">
        <v>491</v>
      </c>
      <c r="G51" s="85" t="s">
        <v>566</v>
      </c>
      <c r="H51" s="85" t="s">
        <v>492</v>
      </c>
    </row>
    <row r="52" spans="1:8" ht="15">
      <c r="A52" s="85" t="s">
        <v>217</v>
      </c>
      <c r="B52" s="85">
        <v>2</v>
      </c>
      <c r="C52" s="85" t="s">
        <v>217</v>
      </c>
      <c r="D52" s="85">
        <v>2</v>
      </c>
      <c r="E52" s="85" t="s">
        <v>224</v>
      </c>
      <c r="F52" s="85">
        <v>1</v>
      </c>
      <c r="G52" s="85"/>
      <c r="H52" s="85"/>
    </row>
    <row r="53" spans="1:8" ht="15">
      <c r="A53" s="85" t="s">
        <v>224</v>
      </c>
      <c r="B53" s="85">
        <v>1</v>
      </c>
      <c r="C53" s="85"/>
      <c r="D53" s="85"/>
      <c r="E53" s="85"/>
      <c r="F53" s="85"/>
      <c r="G53" s="85"/>
      <c r="H53" s="85"/>
    </row>
    <row r="56" spans="1:8" ht="15" customHeight="1">
      <c r="A56" s="13" t="s">
        <v>561</v>
      </c>
      <c r="B56" s="13" t="s">
        <v>486</v>
      </c>
      <c r="C56" s="13" t="s">
        <v>564</v>
      </c>
      <c r="D56" s="13" t="s">
        <v>489</v>
      </c>
      <c r="E56" s="13" t="s">
        <v>565</v>
      </c>
      <c r="F56" s="13" t="s">
        <v>491</v>
      </c>
      <c r="G56" s="85" t="s">
        <v>567</v>
      </c>
      <c r="H56" s="85" t="s">
        <v>492</v>
      </c>
    </row>
    <row r="57" spans="1:8" ht="15">
      <c r="A57" s="85" t="s">
        <v>216</v>
      </c>
      <c r="B57" s="85">
        <v>4</v>
      </c>
      <c r="C57" s="85" t="s">
        <v>216</v>
      </c>
      <c r="D57" s="85">
        <v>4</v>
      </c>
      <c r="E57" s="85" t="s">
        <v>218</v>
      </c>
      <c r="F57" s="85">
        <v>1</v>
      </c>
      <c r="G57" s="85"/>
      <c r="H57" s="85"/>
    </row>
    <row r="58" spans="1:8" ht="15">
      <c r="A58" s="85" t="s">
        <v>222</v>
      </c>
      <c r="B58" s="85">
        <v>2</v>
      </c>
      <c r="C58" s="85" t="s">
        <v>222</v>
      </c>
      <c r="D58" s="85">
        <v>2</v>
      </c>
      <c r="E58" s="85"/>
      <c r="F58" s="85"/>
      <c r="G58" s="85"/>
      <c r="H58" s="85"/>
    </row>
    <row r="59" spans="1:8" ht="15">
      <c r="A59" s="85" t="s">
        <v>215</v>
      </c>
      <c r="B59" s="85">
        <v>2</v>
      </c>
      <c r="C59" s="85" t="s">
        <v>215</v>
      </c>
      <c r="D59" s="85">
        <v>2</v>
      </c>
      <c r="E59" s="85"/>
      <c r="F59" s="85"/>
      <c r="G59" s="85"/>
      <c r="H59" s="85"/>
    </row>
    <row r="60" spans="1:8" ht="15">
      <c r="A60" s="85" t="s">
        <v>217</v>
      </c>
      <c r="B60" s="85">
        <v>2</v>
      </c>
      <c r="C60" s="85" t="s">
        <v>217</v>
      </c>
      <c r="D60" s="85">
        <v>2</v>
      </c>
      <c r="E60" s="85"/>
      <c r="F60" s="85"/>
      <c r="G60" s="85"/>
      <c r="H60" s="85"/>
    </row>
    <row r="61" spans="1:8" ht="15">
      <c r="A61" s="85" t="s">
        <v>218</v>
      </c>
      <c r="B61" s="85">
        <v>1</v>
      </c>
      <c r="C61" s="85" t="s">
        <v>223</v>
      </c>
      <c r="D61" s="85">
        <v>1</v>
      </c>
      <c r="E61" s="85"/>
      <c r="F61" s="85"/>
      <c r="G61" s="85"/>
      <c r="H61" s="85"/>
    </row>
    <row r="62" spans="1:8" ht="15">
      <c r="A62" s="85" t="s">
        <v>223</v>
      </c>
      <c r="B62" s="85">
        <v>1</v>
      </c>
      <c r="C62" s="85"/>
      <c r="D62" s="85"/>
      <c r="E62" s="85"/>
      <c r="F62" s="85"/>
      <c r="G62" s="85"/>
      <c r="H62" s="85"/>
    </row>
    <row r="65" spans="1:8" ht="15" customHeight="1">
      <c r="A65" s="13" t="s">
        <v>571</v>
      </c>
      <c r="B65" s="13" t="s">
        <v>486</v>
      </c>
      <c r="C65" s="13" t="s">
        <v>572</v>
      </c>
      <c r="D65" s="13" t="s">
        <v>489</v>
      </c>
      <c r="E65" s="13" t="s">
        <v>573</v>
      </c>
      <c r="F65" s="13" t="s">
        <v>491</v>
      </c>
      <c r="G65" s="13" t="s">
        <v>574</v>
      </c>
      <c r="H65" s="13" t="s">
        <v>492</v>
      </c>
    </row>
    <row r="66" spans="1:8" ht="15">
      <c r="A66" s="125" t="s">
        <v>219</v>
      </c>
      <c r="B66" s="85">
        <v>27151</v>
      </c>
      <c r="C66" s="125" t="s">
        <v>213</v>
      </c>
      <c r="D66" s="85">
        <v>8064</v>
      </c>
      <c r="E66" s="125" t="s">
        <v>219</v>
      </c>
      <c r="F66" s="85">
        <v>27151</v>
      </c>
      <c r="G66" s="125" t="s">
        <v>220</v>
      </c>
      <c r="H66" s="85">
        <v>952</v>
      </c>
    </row>
    <row r="67" spans="1:8" ht="15">
      <c r="A67" s="125" t="s">
        <v>218</v>
      </c>
      <c r="B67" s="85">
        <v>12500</v>
      </c>
      <c r="C67" s="125" t="s">
        <v>217</v>
      </c>
      <c r="D67" s="85">
        <v>4140</v>
      </c>
      <c r="E67" s="125" t="s">
        <v>218</v>
      </c>
      <c r="F67" s="85">
        <v>12500</v>
      </c>
      <c r="G67" s="125" t="s">
        <v>221</v>
      </c>
      <c r="H67" s="85">
        <v>820</v>
      </c>
    </row>
    <row r="68" spans="1:8" ht="15">
      <c r="A68" s="125" t="s">
        <v>224</v>
      </c>
      <c r="B68" s="85">
        <v>10823</v>
      </c>
      <c r="C68" s="125" t="s">
        <v>214</v>
      </c>
      <c r="D68" s="85">
        <v>3005</v>
      </c>
      <c r="E68" s="125" t="s">
        <v>224</v>
      </c>
      <c r="F68" s="85">
        <v>10823</v>
      </c>
      <c r="G68" s="125" t="s">
        <v>212</v>
      </c>
      <c r="H68" s="85">
        <v>173</v>
      </c>
    </row>
    <row r="69" spans="1:8" ht="15">
      <c r="A69" s="125" t="s">
        <v>213</v>
      </c>
      <c r="B69" s="85">
        <v>8064</v>
      </c>
      <c r="C69" s="125" t="s">
        <v>223</v>
      </c>
      <c r="D69" s="85">
        <v>748</v>
      </c>
      <c r="E69" s="125"/>
      <c r="F69" s="85"/>
      <c r="G69" s="125"/>
      <c r="H69" s="85"/>
    </row>
    <row r="70" spans="1:8" ht="15">
      <c r="A70" s="125" t="s">
        <v>217</v>
      </c>
      <c r="B70" s="85">
        <v>4140</v>
      </c>
      <c r="C70" s="125" t="s">
        <v>215</v>
      </c>
      <c r="D70" s="85">
        <v>570</v>
      </c>
      <c r="E70" s="125"/>
      <c r="F70" s="85"/>
      <c r="G70" s="125"/>
      <c r="H70" s="85"/>
    </row>
    <row r="71" spans="1:8" ht="15">
      <c r="A71" s="125" t="s">
        <v>214</v>
      </c>
      <c r="B71" s="85">
        <v>3005</v>
      </c>
      <c r="C71" s="125" t="s">
        <v>222</v>
      </c>
      <c r="D71" s="85">
        <v>242</v>
      </c>
      <c r="E71" s="125"/>
      <c r="F71" s="85"/>
      <c r="G71" s="125"/>
      <c r="H71" s="85"/>
    </row>
    <row r="72" spans="1:8" ht="15">
      <c r="A72" s="125" t="s">
        <v>220</v>
      </c>
      <c r="B72" s="85">
        <v>952</v>
      </c>
      <c r="C72" s="125" t="s">
        <v>216</v>
      </c>
      <c r="D72" s="85">
        <v>81</v>
      </c>
      <c r="E72" s="125"/>
      <c r="F72" s="85"/>
      <c r="G72" s="125"/>
      <c r="H72" s="85"/>
    </row>
    <row r="73" spans="1:8" ht="15">
      <c r="A73" s="125" t="s">
        <v>221</v>
      </c>
      <c r="B73" s="85">
        <v>820</v>
      </c>
      <c r="C73" s="125"/>
      <c r="D73" s="85"/>
      <c r="E73" s="125"/>
      <c r="F73" s="85"/>
      <c r="G73" s="125"/>
      <c r="H73" s="85"/>
    </row>
    <row r="74" spans="1:8" ht="15">
      <c r="A74" s="125" t="s">
        <v>223</v>
      </c>
      <c r="B74" s="85">
        <v>748</v>
      </c>
      <c r="C74" s="125"/>
      <c r="D74" s="85"/>
      <c r="E74" s="125"/>
      <c r="F74" s="85"/>
      <c r="G74" s="125"/>
      <c r="H74" s="85"/>
    </row>
    <row r="75" spans="1:8" ht="15">
      <c r="A75" s="125" t="s">
        <v>215</v>
      </c>
      <c r="B75" s="85">
        <v>570</v>
      </c>
      <c r="C75" s="125"/>
      <c r="D75" s="85"/>
      <c r="E75" s="125"/>
      <c r="F75" s="85"/>
      <c r="G75" s="125"/>
      <c r="H75" s="85"/>
    </row>
  </sheetData>
  <hyperlinks>
    <hyperlink ref="A2" r:id="rId1" display="http://mathalive.com/"/>
    <hyperlink ref="A3" r:id="rId2" display="https://m.facebook.com/story.php?story_fbid=617395745360779&amp;id=544185716015116"/>
    <hyperlink ref="A4" r:id="rId3" display="https://www.instagram.com/p/BskPUcwF1Kt6Zg81udPdCrXhsJq2ZXlZP5mxdY0/?utm_source=ig_twitter_share&amp;igshid=dt5e90gqgn6c"/>
    <hyperlink ref="C2" r:id="rId4" display="https://m.facebook.com/story.php?story_fbid=617395745360779&amp;id=544185716015116"/>
    <hyperlink ref="E2" r:id="rId5" display="http://mathalive.com/"/>
    <hyperlink ref="G2" r:id="rId6" display="https://www.instagram.com/p/BskPUcwF1Kt6Zg81udPdCrXhsJq2ZXlZP5mxdY0/?utm_source=ig_twitter_share&amp;igshid=dt5e90gqgn6c"/>
  </hyperlinks>
  <printOptions/>
  <pageMargins left="0.7" right="0.7" top="0.75" bottom="0.75" header="0.3" footer="0.3"/>
  <pageSetup orientation="portrait" paperSize="9"/>
  <tableParts>
    <tablePart r:id="rId13"/>
    <tablePart r:id="rId9"/>
    <tablePart r:id="rId7"/>
    <tablePart r:id="rId11"/>
    <tablePart r:id="rId8"/>
    <tablePart r:id="rId14"/>
    <tablePart r:id="rId12"/>
    <tablePart r:id="rId1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2019-03-22T23:20:08Z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