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Twitter Search Ntwrk Top Items" sheetId="9" r:id="rId9"/>
    <sheet name="Words" sheetId="10" r:id="rId10"/>
    <sheet name="Word Pairs" sheetId="11" r:id="rId11"/>
    <sheet name="Top Items" sheetId="12" r:id="rId12"/>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<sst xmlns="http://schemas.openxmlformats.org/spreadsheetml/2006/main" count="12239" uniqueCount="2793">
  <si>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</si>
  <si>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</si>
  <si>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</si>
  <si>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</si>
  <si>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</si>
  <si>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</si>
  <si>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</si>
  <si>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</si>
  <si>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</si>
  <si>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</si>
  <si>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</si>
  <si>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</si>
  <si>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</si>
  <si>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</si>
  <si>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</si>
  <si>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</si>
  <si>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</si>
  <si>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</si>
  <si>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</si>
  <si>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</si>
  <si>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</si>
  <si>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</si>
  <si>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</si>
  <si>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</si>
  <si>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</si>
  <si>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</si>
  <si>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</si>
  <si>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</si>
  <si>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</si>
  <si>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</si>
  <si>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</si>
  <si>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</si>
  <si>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</si>
  <si>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</si>
  <si>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</si>
  <si>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</si>
  <si>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</si>
  <si>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</si>
  <si>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</si>
  <si>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</si>
  <si>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</si>
  <si>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</si>
  <si>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</si>
  <si>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</si>
  <si>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</si>
  <si>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</si>
  <si>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</si>
  <si>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</si>
  <si>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</si>
  <si>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</si>
  <si>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</si>
  <si>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</si>
  <si>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</si>
  <si>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</si>
  <si>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</si>
  <si>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</si>
  <si>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</si>
  <si>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</si>
  <si>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</si>
  <si>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</si>
  <si>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</si>
  <si>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</si>
  <si>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</si>
  <si>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</si>
  <si>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</si>
  <si>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</si>
  <si>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</si>
  <si>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</si>
  <si>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</si>
  <si>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</si>
  <si>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</si>
  <si>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</si>
  <si>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</si>
  <si>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</si>
  <si>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</si>
  <si>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</si>
  <si>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</si>
  <si>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</si>
  <si>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</si>
  <si>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</si>
  <si>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</si>
  <si>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</si>
  <si>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</si>
  <si>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</si>
  <si>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</si>
  <si>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</si>
  <si>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</si>
  <si>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</si>
  <si>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</si>
  <si>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</si>
  <si>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</si>
  <si>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</si>
  <si>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</si>
  <si>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</si>
  <si>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</si>
  <si>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</si>
  <si>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</si>
  <si>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</si>
  <si>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</si>
  <si>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</si>
  <si>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</si>
  <si>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</si>
  <si>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</si>
  <si>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</si>
  <si>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</si>
  <si>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</si>
  <si>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</si>
  <si>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</si>
  <si>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</si>
  <si>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</si>
  <si>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</si>
  <si>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</si>
  <si>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</si>
  <si>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</si>
  <si>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</si>
  <si>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</si>
  <si>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</si>
  <si>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</si>
  <si>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</si>
  <si>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</si>
  <si>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</si>
  <si>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</si>
  <si>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</si>
  <si>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</si>
  <si>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</si>
  <si>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</si>
  <si>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</si>
  <si>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</si>
  <si>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</si>
  <si>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</si>
  <si>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</si>
  <si>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</si>
  <si>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</si>
  <si>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</si>
  <si>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</si>
  <si>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</si>
  <si>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</si>
  <si>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</si>
  <si>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</si>
  <si>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</si>
  <si>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</si>
  <si>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</si>
  <si>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</si>
  <si>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</si>
  <si>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</si>
  <si>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</si>
  <si>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</si>
  <si>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</si>
  <si>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</si>
  <si>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</si>
  <si>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</si>
  <si>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</si>
  <si>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</si>
  <si>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</si>
  <si>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</si>
  <si>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</si>
  <si>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</si>
  <si>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</si>
  <si>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</si>
  <si>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</si>
  <si>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</si>
  <si>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</si>
  <si>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</si>
  <si>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</si>
  <si>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</si>
  <si>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</si>
  <si>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</si>
  <si>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</si>
  <si>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</si>
  <si>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</si>
  <si>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</si>
  <si>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</si>
  <si>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</si>
  <si>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</si>
  <si>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</si>
  <si>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</si>
  <si>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</si>
  <si>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</si>
  <si>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</si>
  <si>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</si>
  <si>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</si>
  <si>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</si>
  <si>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</si>
  <si>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</si>
  <si>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</si>
  <si>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</si>
  <si>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</si>
  <si>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</si>
  <si>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</si>
  <si>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</si>
  <si>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</si>
  <si>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</si>
  <si>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</si>
  <si>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</si>
  <si>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</si>
  <si>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</si>
  <si>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</si>
  <si>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</si>
  <si>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</si>
  <si>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</si>
  <si>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</si>
  <si>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</si>
  <si>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</si>
  <si>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</si>
  <si>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</si>
  <si>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</si>
  <si>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</si>
  <si>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</si>
  <si>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</si>
  <si>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</si>
  <si>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</si>
  <si>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</si>
  <si>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benhanckel</t>
  </si>
  <si>
    <t>alixlangone</t>
  </si>
  <si>
    <t>joesutton</t>
  </si>
  <si>
    <t>jeansgallo</t>
  </si>
  <si>
    <t>beerbergman</t>
  </si>
  <si>
    <t>ayeshaasiddiqi</t>
  </si>
  <si>
    <t>lizbarry</t>
  </si>
  <si>
    <t>kilolo_</t>
  </si>
  <si>
    <t>tjowens</t>
  </si>
  <si>
    <t>cleogirl2525</t>
  </si>
  <si>
    <t>ataman_aysenur</t>
  </si>
  <si>
    <t>binonbi</t>
  </si>
  <si>
    <t>cyborgology</t>
  </si>
  <si>
    <t>bdyhax</t>
  </si>
  <si>
    <t>everyartisugly</t>
  </si>
  <si>
    <t>socialist_spice</t>
  </si>
  <si>
    <t>j_taylor_foster</t>
  </si>
  <si>
    <t>hypothesiss</t>
  </si>
  <si>
    <t>tante</t>
  </si>
  <si>
    <t>jochmann</t>
  </si>
  <si>
    <t>alexwermercolan</t>
  </si>
  <si>
    <t>templedsc</t>
  </si>
  <si>
    <t>round</t>
  </si>
  <si>
    <t>non_sequential</t>
  </si>
  <si>
    <t>bostonjoan</t>
  </si>
  <si>
    <t>cybrsalon</t>
  </si>
  <si>
    <t>citams_asa</t>
  </si>
  <si>
    <t>gemkillen</t>
  </si>
  <si>
    <t>realdrruth</t>
  </si>
  <si>
    <t>hello_skyler</t>
  </si>
  <si>
    <t>zehra_m56</t>
  </si>
  <si>
    <t>firepile</t>
  </si>
  <si>
    <t>xinjeisan</t>
  </si>
  <si>
    <t>donnalanclos</t>
  </si>
  <si>
    <t>margymaclibrary</t>
  </si>
  <si>
    <t>clancynewyork</t>
  </si>
  <si>
    <t>sheishistoric</t>
  </si>
  <si>
    <t>jbrancha</t>
  </si>
  <si>
    <t>llanahan</t>
  </si>
  <si>
    <t>jbbrager</t>
  </si>
  <si>
    <t>kathalbury</t>
  </si>
  <si>
    <t>brtigerlib</t>
  </si>
  <si>
    <t>gonzaleztennant</t>
  </si>
  <si>
    <t>megaperl</t>
  </si>
  <si>
    <t>notabombbunke</t>
  </si>
  <si>
    <t>rbhsreads</t>
  </si>
  <si>
    <t>plvmedia</t>
  </si>
  <si>
    <t>yourdhslibrary</t>
  </si>
  <si>
    <t>franktla</t>
  </si>
  <si>
    <t>andystechgarage</t>
  </si>
  <si>
    <t>lego_education</t>
  </si>
  <si>
    <t>hubweek</t>
  </si>
  <si>
    <t>lilmztkk</t>
  </si>
  <si>
    <t>viralber</t>
  </si>
  <si>
    <t>4sislemonade</t>
  </si>
  <si>
    <t>hopcoach</t>
  </si>
  <si>
    <t>iluvwinter</t>
  </si>
  <si>
    <t>bishopshighs</t>
  </si>
  <si>
    <t>bricks4kidzsthd</t>
  </si>
  <si>
    <t>communicatedpro</t>
  </si>
  <si>
    <t>ucantootech</t>
  </si>
  <si>
    <t>ciraposo45</t>
  </si>
  <si>
    <t>makey_maryland</t>
  </si>
  <si>
    <t>mrs_kling_tech</t>
  </si>
  <si>
    <t>petergedwards1</t>
  </si>
  <si>
    <t>calirobotgirl</t>
  </si>
  <si>
    <t>mrminutemaths</t>
  </si>
  <si>
    <t>robertm71592387</t>
  </si>
  <si>
    <t>sherryhuss</t>
  </si>
  <si>
    <t>dogbone79514276</t>
  </si>
  <si>
    <t>stemalliance_eu</t>
  </si>
  <si>
    <t>justineipe</t>
  </si>
  <si>
    <t>monarchsread</t>
  </si>
  <si>
    <t>chloe_p3rez</t>
  </si>
  <si>
    <t>maktub_training</t>
  </si>
  <si>
    <t>emsrobots</t>
  </si>
  <si>
    <t>klazykon</t>
  </si>
  <si>
    <t>annajobin</t>
  </si>
  <si>
    <t>mistertim</t>
  </si>
  <si>
    <t>chasewrites</t>
  </si>
  <si>
    <t>warrenisdead</t>
  </si>
  <si>
    <t>danielleri</t>
  </si>
  <si>
    <t>kaareeenah</t>
  </si>
  <si>
    <t>petitobjetb</t>
  </si>
  <si>
    <t>mattberan</t>
  </si>
  <si>
    <t>cgrrrrrrrr</t>
  </si>
  <si>
    <t>tronotized</t>
  </si>
  <si>
    <t>jenny_l_davis</t>
  </si>
  <si>
    <t>gabischaffzin</t>
  </si>
  <si>
    <t>siegarettes</t>
  </si>
  <si>
    <t>apndrgrst</t>
  </si>
  <si>
    <t>synodai</t>
  </si>
  <si>
    <t>vicwray</t>
  </si>
  <si>
    <t>spammm</t>
  </si>
  <si>
    <t>wboca_media</t>
  </si>
  <si>
    <t>yoehanee</t>
  </si>
  <si>
    <t>littleriddlez</t>
  </si>
  <si>
    <t>robotparking</t>
  </si>
  <si>
    <t>wolven</t>
  </si>
  <si>
    <t>datenassistance</t>
  </si>
  <si>
    <t>charshankredemp</t>
  </si>
  <si>
    <t>roccoschell</t>
  </si>
  <si>
    <t>ae_fernandes</t>
  </si>
  <si>
    <t>szekeresmelinda</t>
  </si>
  <si>
    <t>librarykristie</t>
  </si>
  <si>
    <t>wsdinfo</t>
  </si>
  <si>
    <t>aprylw</t>
  </si>
  <si>
    <t>nathanjurgenson</t>
  </si>
  <si>
    <t>ttw_conf</t>
  </si>
  <si>
    <t>tanyalokot</t>
  </si>
  <si>
    <t>da_banks</t>
  </si>
  <si>
    <t>itsabmok</t>
  </si>
  <si>
    <t>shengokai</t>
  </si>
  <si>
    <t>joakinen</t>
  </si>
  <si>
    <t>holt_jake_adams</t>
  </si>
  <si>
    <t>dialacina</t>
  </si>
  <si>
    <t>jsantley</t>
  </si>
  <si>
    <t>holtlibrary</t>
  </si>
  <si>
    <t>holt_jmoore</t>
  </si>
  <si>
    <t>playstation</t>
  </si>
  <si>
    <t>makeymakey</t>
  </si>
  <si>
    <t>mashable</t>
  </si>
  <si>
    <t>ffoodinstitute</t>
  </si>
  <si>
    <t>nyccouncil</t>
  </si>
  <si>
    <t>nycmayor</t>
  </si>
  <si>
    <t>ahanewyorkcity</t>
  </si>
  <si>
    <t>greenbxmachine</t>
  </si>
  <si>
    <t>stephenritz</t>
  </si>
  <si>
    <t>phslobos</t>
  </si>
  <si>
    <t>yalsa</t>
  </si>
  <si>
    <t>sonomacolibrary</t>
  </si>
  <si>
    <t>chimeraartspace</t>
  </si>
  <si>
    <t>gerardspaella</t>
  </si>
  <si>
    <t>makefashionca</t>
  </si>
  <si>
    <t>alalibrary</t>
  </si>
  <si>
    <t>scoesonoma</t>
  </si>
  <si>
    <t>internetnz</t>
  </si>
  <si>
    <t>osmoeducation</t>
  </si>
  <si>
    <t>unioncollege</t>
  </si>
  <si>
    <t>rpi_sts</t>
  </si>
  <si>
    <t>allergyphd</t>
  </si>
  <si>
    <t>Mentions</t>
  </si>
  <si>
    <t>Replies to</t>
  </si>
  <si>
    <t>RT @nathanjurgenson: happy new year, submissions for Theorizing the Web (April 12-13) are open now and due Jn 20! https://t.co/jnFLUijlMo #…</t>
  </si>
  <si>
    <t>RT @nathanjurgenson: the #TtW19 Call for Papers is open, but don't send us paper, just short pitches :)
https://t.co/jnFLUiAXaY
we are lookâ€¦</t>
  </si>
  <si>
    <t>RT @TtW_conf: The deadline for submission to #ttw19 is less than two weeks away! We canâ€™t wait to read what you send us! https://t.co/sQhbhâ€¦</t>
  </si>
  <si>
    <t>RT @TtW_conf: #TtW19 CFP is here! Submissions are open until January 20th! 
CFP: https://t.co/sQhbhlcIaA 
Registration is pay whatever yoâ€¦</t>
  </si>
  <si>
    <t>RT @TtW_conf: The deadline for submission to #ttw19 is less than two weeks away! We can’t wait to read what you send us! https://t.co/sQhbh…</t>
  </si>
  <si>
    <t>RT @TtW_conf: Only FIVE short days left to submit your paper for consideration at #ttw19. This is so exciting! https://t.co/sQhbhlcIaA</t>
  </si>
  <si>
    <t>RT @TtW_conf: Hope everyone in the northeast has stocked up on hot cocoa and library books so you can spend the snowed-in weekend finishing…</t>
  </si>
  <si>
    <t>RT @AprylW: I’m FINALLY home from Cuba and I’m just checking in to say SUBMIT your proposals to #TtW19!  https://t.co/FyAbWgO0yT .... now b…</t>
  </si>
  <si>
    <t>RT @Jenny_L_Davis: Deadline on Sunday night. Coffee up and submit your proposals!! #TtW19 https://t.co/EWE7LJuWxF</t>
  </si>
  <si>
    <t>got sick with a bad cold this weekend, so i spent yesterday &amp;amp; this morning deciding on, writing up, and submitting an abstract for #TtW19, like you do 
(do you? today's the deadline! https://t.co/qfFJpTZNkN)</t>
  </si>
  <si>
    <t>RT @DA_Banks: Just one more hour to go to submit your #ttw19 proposals! https://t.co/c2Zh4ZyryW</t>
  </si>
  <si>
    <t>RT @clancynewyork: Work presented at Theorizing the Web (NYC) is several years (at least) in advance of edgiest stuff you're reading. DIY s…</t>
  </si>
  <si>
    <t>Work presented at Theorizing the Web (NYC) is several years (at least) in advance of edgiest stuff you're reading. DIY style, welcoming to all. Register now. #TtW19 https://t.co/i0HAbynCax</t>
  </si>
  <si>
    <t>@nathanjurgenson Hi Nathan, presumably hashtag has the "19" right? I went with #TtW19. Cheers!</t>
  </si>
  <si>
    <t>RT @TtW_conf: Hey _xD83D__xDC4B_ uh I dunno if you’re into memes or workers’ power over their creations but if you like those things come to #ttw19 regi…</t>
  </si>
  <si>
    <t>RT @nathanjurgenson: we're super close to announcing the #TtW19 program. you can register now for the event! april 12-13, nyc https://t.co/…</t>
  </si>
  <si>
    <t>RT @TtW_conf: Dunno what our average donation amount is but its probably under 27 bucks. Register and pay whatever you can for #TtW19! http…</t>
  </si>
  <si>
    <t>We had so much fun exploring different types of gadgets and devices leading up to YALSA’s Teen Tech Week 2019. Parents, let your kids experiment with technology and see what their minds can create! #BRISDpride #TTW19 https://t.co/JYeriRPPr4</t>
  </si>
  <si>
    <t>RT @TtW_conf: We stole this meme from reddit. Please register and donate for #ttw19 so we can afford our own memes: https://t.co/YDvkjaVhwY…</t>
  </si>
  <si>
    <t>RT @SherryHuss: It's #TeenTechWeek &amp;amp; Sebastopol Regional Library is hosting a "Hack Your Pack" #designthinking teen project using @makefashâ€¦</t>
  </si>
  <si>
    <t>Guess whoâ€™s here all week? @playstation is in the library for #TeenTechWeek2019 sharing their tech with us! Come talk careers and try out the PSVR at lunch till closing #ttw19 ðŸ¤“ https://t.co/QOdz6iY6WF</t>
  </si>
  <si>
    <t>Look _xD83D__xDC40_ what’s happening next week in the library!! #geekout #ttw19 https://t.co/2gXhrfJYX3</t>
  </si>
  <si>
    <t>Everybody ready?!?!! #TeenTechWeek2019 is here!! Stay tuned for the FREE awesome stuff to do and giveaways all week in the LIBRARY ðŸ˜®ðŸ¤“ðŸ˜Ž #ttw19 https://t.co/bb5uC0VxBw</t>
  </si>
  <si>
    <t>RT @monarchsread: Teen Tech Week Question of the Day: Answer and you could win a Starbucks Gift Card! #teentechweek #ttw19 #PLCSBeKnown httâ€¦</t>
  </si>
  <si>
    <t>Teen Tech Week at the library book club. #TTW19 https://t.co/xy1wPN44Vs</t>
  </si>
  <si>
    <t>RT @SherryHuss: #TeenTechWeek Day 1 update from Sebastopol Regional Library. #HackYourPack #designthinking #pbl Ready for prototyping on Thâ€¦</t>
  </si>
  <si>
    <t>RT @SherryHuss: Teen Tech Week is in full swing this week! Great to see so may inspiring projects - and love that @makeymakey is part of @pâ€¦</t>
  </si>
  <si>
    <t>RT @SherryHuss: #TeenTechWeek Day 1 update from Sebastopol Regional Library. #HackYourPack #designthinking #pbl Ready for prototyping on Th…</t>
  </si>
  <si>
    <t>To celebrate Teen Tech Week we wanted to #TBT to an impressive group of teens who invented a solar-powered tent for the homeless. This group of #girlsinSTEM wanted their accomplishment to encourage other girls to pursue STEM careers. Via @mashable: https://t.co/psl1G0YLqs #TTW19</t>
  </si>
  <si>
    <t>RT @LEGO_Education: To celebrate Teen Tech Week we wanted to #TBT to an impressive group of teens who invented a solar-powered tent for the…</t>
  </si>
  <si>
    <t>@StephenRitz @greenBXmachine @AHANewYorkCity @NYCMayor @NYCCouncil @Ffoodinstitute Thank you @StephenRitz - can't wait to catch up!  And, congrats on your new book. This week we are working with Rosalie Abbott, Teen Librarian extraordinaire from the Sebastopol Regional Library on a #TeenTechWeek challenge to get kids engaged &amp;amp; inspired! @SonomaCoLibrary #ttw19</t>
  </si>
  <si>
    <t>Teen Tech Week is in full swing this week! Great to see so may inspiring projects - and love that @makeymakey is part of @phslobos program for the week! What is happening in your community? #teentechweek #ttw #ttw19 @ALALibrary #teens #making #designthinking https://t.co/39spFiMkKJ</t>
  </si>
  <si>
    <t>It's #TeenTechWeek &amp;amp; Sebastopol Regional Library is hosting a "Hack Your Pack" #designthinking teen project using @makefashion tech. Teens will be showcasing their work on Friday, 3/8, 7pm at @ChimeraArtSpace All are welcome! @ALALibrary @yalsa @SonomaCoLibrary @SCOESonoma #ttw19 https://t.co/Y0GZ7683Cw</t>
  </si>
  <si>
    <t>#TeenTechWeek Day 1 update from Sebastopol Regional Library. #HackYourPack #designthinking #pbl Ready for prototyping on Thursday. @makefashion @ALALibrary #yalsa @SonomaCoLibrary @SCOESonoma #ttw #ttw19 #fashiontech #WearableTech #STEM #STEAM #EDUCATORS #makers https://t.co/xUUmOxknEu</t>
  </si>
  <si>
    <t>We did it! Teen Tech Week at Sebastopol Regional Library. #teentechweek19 #ttw19 #ttw #designthinking #pbl #hackyourpack @sonomacountylibrary  @scoesonoma @ALALibrary #yalsa #teentechweek @makefashionca @makefashionedu @gerardspaella  @scoesonoma @chimeraartspace @rengaartist https://t.co/LxphSA1aHR</t>
  </si>
  <si>
    <t>RT @LEGO_Education: To celebrate Teen Tech Week we wanted to #TBT to an impressive group of teens who invented a solar-powered tent for theâ€¦</t>
  </si>
  <si>
    <t>Teen Tech Week Question of the Day! Answer and you could win a Starbucks gift card! #teentechweek #ttw19 https://t.co/MezbtlQn6y</t>
  </si>
  <si>
    <t>Teen Tech Week means Makey Makey exploration! #plcsbeknown #teentechweek #ttw19 https://t.co/FmRjagrZdC</t>
  </si>
  <si>
    <t>Teen Tech Week Question of the Day: Answer and you could win a Starbucks Gift Card! #teentechweek #ttw19 #PLCSBeKnown https://t.co/jQDFhH9UBB</t>
  </si>
  <si>
    <t>Teen Tech Week Question of the Day: Answer and you could win a Starbucks Gift Card! #ttw19 #teentechweek #plcsbeknown https://t.co/Yrrh3BEKoK</t>
  </si>
  <si>
    <t>@monarchsread Technology has given me the opportunity to stay in contact with my friends, family, and those that I love ❤️ #teentechweek #ttw19 #plcsBeKnown</t>
  </si>
  <si>
    <t>RT @tanyalokot: Good morning! Guess what? The @TtW_conf program is now live! ✨✨✨ Quick, go check it out &amp;gt;&amp;gt;&amp;gt; https://t.co/jPyZtu6Lcl #ttw19</t>
  </si>
  <si>
    <t>The #ttw19 programme is live! Come and listen to me waffle about measurement, platforms and personal brands (with a large dose of Mark Fisher) in NYC on the 12th of April: https://t.co/AC2OYOjdn6</t>
  </si>
  <si>
    <t>RT @dialacina: Mark your calendars, y'all. Your girl is doing a panel at #TtW19 
https://t.co/MVcsxWr95p</t>
  </si>
  <si>
    <t>super excited to be moderating a panel at #ttw19 on social movements &amp;amp; the internet - there's some great papers lined up!
https://t.co/hdyQgCeKFp</t>
  </si>
  <si>
    <t>Deadline on Sunday night. Coffee up and submit your proposals!! #TtW19 https://t.co/EWE7LJuWxF</t>
  </si>
  <si>
    <t>I'm excited to be heading to New York next month to attend (and present at) Theorizing the Web. The conference programme is looking awesome! Huge thanks to @InternetNZ for making my trip possible through a conference attendance grant! #TtW19
https://t.co/3oSjvN0qLT</t>
  </si>
  <si>
    <t>RT @APndrgrst: I'm excited to be heading to New York next month to attend (and present at) Theorizing the Web. The conference programme is…</t>
  </si>
  <si>
    <t>Enjoying @OsmoEducation Masterpiece and Tanagrams at #TTW19 https://t.co/4hVnlwcoPl</t>
  </si>
  <si>
    <t>@allergyPhD @RPI_sts @UnionCollege Last, I am also happy to see you to moderate a keynote session at #TtW19. I will be there to present, too! looking forward to seeing you there!</t>
  </si>
  <si>
    <t>glad to be a part of Theorizing the Web 2019 #TtW19! At "REMOTE ACCESS" session, I will give a presentation about non-English web and search in terms of land-based settler colonialist critiques. Can't wait to meet awesome people and hear their talks. 
https://t.co/V09rPHAXjv https://t.co/qu0XrtBylX</t>
  </si>
  <si>
    <t>RT @tanyalokot: We’re so thrilled to share this year’s @TtW_conf with you - if you fancy the program and are planning to attend it or to wa…</t>
  </si>
  <si>
    <t>RT @jsantley: !! EXCITING NEWS TIME !!
@TtW_conf just launched the program for #TtW19 on April 12 +13 and it is JAM PACKED with theory goo…</t>
  </si>
  <si>
    <t>RT @nathanjurgenson: the Theorizing the Web 2019 program is live!! see you all next month 
https://t.co/LplaDiLPlC #TtW19</t>
  </si>
  <si>
    <t>Theorizing the Web https://t.co/tujdbvuxgs #ttw19</t>
  </si>
  <si>
    <t>RT @HoltLibrary: Teen Tech Week has officially begun. Join us all week for our retro fun. #TTW19 #WSDLibraries #WSDLearns https://t.co/DzWu…</t>
  </si>
  <si>
    <t>RT @HoltLibrary: It's day 2 of Teen Tech Week (retro style). Join us and listen to Rolling Stones on 8-Track while you play Candyland. #WSD…</t>
  </si>
  <si>
    <t>I’m FINALLY home from Cuba and I’m just checking in to say SUBMIT your proposals to #TtW19!  https://t.co/FyAbWgO0yT .... now back to my recovery bubble</t>
  </si>
  <si>
    <t>RT @DA_Banks: ONLY 3325 MINUTES LEFT TO SUBMIT YOUR ABSTRACT TO #TTW19!!!! Can’t wait to read them!  https://t.co/c2Zh4ZyryW https://t.co/O…</t>
  </si>
  <si>
    <t>ONLY 3325 MINUTES LEFT TO SUBMIT YOUR ABSTRACT TO #TTW19!!!! Can’t wait to read them!  https://t.co/c2Zh4ZyryW https://t.co/Oe0by0wxV1</t>
  </si>
  <si>
    <t>Just one more hour to go to submit your #ttw19 proposals! https://t.co/c2Zh4ZyryW</t>
  </si>
  <si>
    <t>The moon changed colors to celebrate the #ttw19 submission deadline! How nice of them. https://t.co/fYFVRZ9jNt</t>
  </si>
  <si>
    <t>RT @TtW_conf: This is what it feels like to register for #ttw19 https://t.co/8sexqtduua https://t.co/MyK0sBnIG2</t>
  </si>
  <si>
    <t>RT @TtW_conf: Would if, and hear me out here, you registered for #ttw19 and donated whatever-you-want? https://t.co/YDvkjaDG8o</t>
  </si>
  <si>
    <t>Every year, in the lead up to ttw  I pull out every paper program from all the past years just to keep an eye on precedent and trends. Finishing up the #ttw19 program this week! https://t.co/A9rcJLzH4y</t>
  </si>
  <si>
    <t>Good morning! Guess what? The @TtW_conf program is now live! ✨✨✨ Quick, go check it out &amp;gt;&amp;gt;&amp;gt; https://t.co/jPyZtu6Lcl #ttw19</t>
  </si>
  <si>
    <t>We’re so thrilled to share this year’s @TtW_conf with you - if you fancy the program and are planning to attend it or to watch live streams, please register - it’s pay what you want! #ttw19 https://t.co/nJPs8Uy3wk</t>
  </si>
  <si>
    <t>the #TtW19 Call for Papers is open, but don't send us paper, just short pitches :)
https://t.co/jnFLUiAXaY
we are looking for conceptual arguments about technology and you very dont have to be a "theorist" or an academic. but they are due on january 20th</t>
  </si>
  <si>
    <t>happy new year, submissions for Theorizing the Web (April 12-13) are open now and due Jn 20! https://t.co/jnFLUijlMo #ttw19</t>
  </si>
  <si>
    <t>am super excited to read what everyone is thinking about next week! we'll get decisions to folks as quick as we can #ttw19</t>
  </si>
  <si>
    <t>oops, yes, #ttw19. or whatever you'd like :)  random: we dont use hashtags as much as we used to for ttw https://t.co/5sSfXTpwhn</t>
  </si>
  <si>
    <t>we're super close to announcing the #TtW19 program. you can register now for the event! april 12-13, nyc https://t.co/DxhqVNzdSc as always, it's pay what you can</t>
  </si>
  <si>
    <t>the Theorizing the Web 2019 program is live!! see you all next month 
https://t.co/LplaDiLPlC #TtW19</t>
  </si>
  <si>
    <t>#ttw19 https://t.co/u7LaW0ExSg</t>
  </si>
  <si>
    <t>RT @nathanjurgenson: #ttw19 https://t.co/u7LaW0ExSg</t>
  </si>
  <si>
    <t>RT @TtW_conf: #ttw19 BUTTONS https://t.co/aRuHxvJBwm</t>
  </si>
  <si>
    <t>Esto es un sinvivir. Acaba de terminar #T3chFest2019 y ya se acerca el #ttw19. Me muero de gusto. 
https://t.co/d2qQvy0BCz</t>
  </si>
  <si>
    <t>RT @HoltLibrary: The library is hopping today for Teen Tech Week. Can't count how many times we have heard, "Oh my gosh, I forgot about tha…</t>
  </si>
  <si>
    <t>Mark your calendars, y'all. Your girl is doing a panel at #TtW19 
https://t.co/MVcsxWr95p</t>
  </si>
  <si>
    <t>#TtW19 CFP is here! Submissions are open until January 20th! 
CFP: https://t.co/sQhbhlcIaA 
Registration is pay whatever you want: https://t.co/YDvkjaVhwY https://t.co/7UrnZQC3QJ</t>
  </si>
  <si>
    <t>The deadline for submission to #ttw19 is less than two weeks away! We canâ€™t wait to read what you send us! https://t.co/sQhbhlcIaA</t>
  </si>
  <si>
    <t>Only FIVE short days left to submit your paper for consideration at #ttw19. This is so exciting! https://t.co/sQhbhlcIaA</t>
  </si>
  <si>
    <t>Hope everyone in the northeast has stocked up on hot cocoa and library books so you can spend the snowed-in weekend finishing your #ttw19 proposal! CFP closes after 11:59 this Sunday! https://t.co/sQhbhlcIaA</t>
  </si>
  <si>
    <t>This is what it feels like to register for #ttw19 https://t.co/8sexqtduua https://t.co/MyK0sBnIG2</t>
  </si>
  <si>
    <t>Hey _xD83D__xDC4B_ uh I dunno if you’re into memes or workers’ power over their creations but if you like those things come to #ttw19 register here: https://t.co/YDvkjaVhwY</t>
  </si>
  <si>
    <t>Dunno what our average donation amount is but its probably under 27 bucks. Register and pay whatever you can for #TtW19! https://t.co/YDvkjaVhwY</t>
  </si>
  <si>
    <t>We stole this meme from reddit. Please register and donate for #ttw19 so we can afford our own memes: https://t.co/YDvkjaVhwY https://t.co/bm482Jj9js</t>
  </si>
  <si>
    <t>Would if, and hear me out here, you registered for #ttw19 and donated whatever-you-want? https://t.co/YDvkjaDG8o</t>
  </si>
  <si>
    <t>#ttw19 BUTTONS https://t.co/aRuHxvJBwm</t>
  </si>
  <si>
    <t>!! EXCITING NEWS TIME !!
@TtW_conf just launched the program for #TtW19 on April 12 +13 and it is JAM PACKED with theory goodness!
Want to get in on this GOOD stuff action?
Check out the PROGRAM
https://t.co/D6M0PUBea8
Then REGISTER to attend
https://t.co/luPAUgRlMd</t>
  </si>
  <si>
    <t>Teen Tech Week has officially begun. Join us all week for our retro fun. #TTW19 #WSDLibraries #WSDLearns https://t.co/DzWuIgho4n</t>
  </si>
  <si>
    <t>It's day 2 of Teen Tech Week (retro style). Join us and listen to Rolling Stones on 8-Track while you play Candyland. #WSDLibraries #WSDLearns #TTW19 https://t.co/4Hc69JwFiB</t>
  </si>
  <si>
    <t>Look mom! No chargers, screens or cords necessary! #TTW19 #WSDLibraries #WSDLearns https://t.co/y8g2ybW0ve</t>
  </si>
  <si>
    <t>The library is hopping today for Teen Tech Week. Can't count how many times we have heard, "Oh my gosh, I forgot about that!" or "I loved playing that as a kid!" #WSDLibraries #WSDLearns #TTW19 https://t.co/fDU5aZtrxe</t>
  </si>
  <si>
    <t>More proof that you can have fun without electronics. We love Teen Tech Week. #WSDLibraries #WSDLearns #TTW19 https://t.co/fEwYKjTNpk</t>
  </si>
  <si>
    <t>RT @HoltLibrary: Look mom! No chargers, screens or cords necessary! #TTW19 #WSDLibraries #WSDLearns https://t.co/y8g2ybW0ve</t>
  </si>
  <si>
    <t>RT @HoltLibrary: More proof that you can have fun without electronics. We love Teen Tech Week. #WSDLibraries #WSDLearns #TTW19 https://t.co…</t>
  </si>
  <si>
    <t>https://theorizingtheweb.org/ny/ny2019/call-for-papers-6/</t>
  </si>
  <si>
    <t>https://twitter.com/nathanjurgenson/status/1087419785351024640</t>
  </si>
  <si>
    <t>https://twitter.com/blueridgems/status/1098942843618541568</t>
  </si>
  <si>
    <t>https://theorizingtheweb.org/ny/ny2019/registration-3/</t>
  </si>
  <si>
    <t>https://www.instagram.com/p/BurYz_SgyO4/?utm_source=ig_twitter_share&amp;igshid=168ygxrxzkrwm</t>
  </si>
  <si>
    <t>http://mashable.com/2017/06/15/diy-girls-solar-powered-tent-homeless/?utm_cid=mash-com-fb-socgood-link#OcExDn_HmSqP</t>
  </si>
  <si>
    <t>https://twitter.com/phslobos/status/1102964176073428997</t>
  </si>
  <si>
    <t>http://theorizingtheweb.org/ny/ny2019/program-9/</t>
  </si>
  <si>
    <t>https://theorizingtheweb.org/ny2019/</t>
  </si>
  <si>
    <t>https://theorizingtheweb.org/ny/ny2019/program-9/</t>
  </si>
  <si>
    <t>https://theorizingtheweb.org/ny2019/ https://twitter.com/TtW_conf/status/1105468493359730688</t>
  </si>
  <si>
    <t>http://theorizingtheweb.org/ttw_event/ny2019/</t>
  </si>
  <si>
    <t>https://www.theorizingtheweb.org/ny/ny2019/registration-3/</t>
  </si>
  <si>
    <t>https://twitter.com/clancynewyork/status/1087425357874151424</t>
  </si>
  <si>
    <t>https://theorizingtheweb.org/ttw_event/ny2019/</t>
  </si>
  <si>
    <t>https://theorizingtheweb.org/ny/ny2019/call-for-papers-6/ https://theorizingtheweb.org/ny/ny2019/registration-3/</t>
  </si>
  <si>
    <t>http://www.theorizingtheweb.org/ny/ny2019/program-9/ http://www.theorizingtheweb.org/ny/ny2019/registration-3/</t>
  </si>
  <si>
    <t>theorizingtheweb.org</t>
  </si>
  <si>
    <t>twitter.com</t>
  </si>
  <si>
    <t>instagram.com</t>
  </si>
  <si>
    <t>mashable.com</t>
  </si>
  <si>
    <t>theorizingtheweb.org twitter.com</t>
  </si>
  <si>
    <t>theorizingtheweb.org theorizingtheweb.org</t>
  </si>
  <si>
    <t>ttw19</t>
  </si>
  <si>
    <t>brisdpride ttw19</t>
  </si>
  <si>
    <t>teentechweek designthinking</t>
  </si>
  <si>
    <t>teentechweek2019 ttw19</t>
  </si>
  <si>
    <t>geekout ttw19</t>
  </si>
  <si>
    <t>teentechweek ttw19 plcsbeknown</t>
  </si>
  <si>
    <t>teentechweek hackyourpack designthinking pbl</t>
  </si>
  <si>
    <t>tbt girlsinstem ttw19</t>
  </si>
  <si>
    <t>tbt</t>
  </si>
  <si>
    <t>teentechweek ttw19</t>
  </si>
  <si>
    <t>teentechweek ttw ttw19 teens making designthinking</t>
  </si>
  <si>
    <t>teentechweek designthinking ttw19</t>
  </si>
  <si>
    <t>teentechweek hackyourpack designthinking pbl yalsa ttw ttw19 fashiontech wearabletech stem steam educators makers</t>
  </si>
  <si>
    <t>teentechweek19 ttw19 ttw designthinking pbl hackyourpack yalsa teentechweek</t>
  </si>
  <si>
    <t>plcsbeknown teentechweek ttw19</t>
  </si>
  <si>
    <t>ttw19 teentechweek plcsbeknown</t>
  </si>
  <si>
    <t>ttw19 wsdlibraries wsdlearns</t>
  </si>
  <si>
    <t>t3chfest2019 ttw19</t>
  </si>
  <si>
    <t>wsdlibraries wsdlearns ttw19</t>
  </si>
  <si>
    <t>https://pbs.twimg.com/media/D06RDKBW0AEJGLP.jpg</t>
  </si>
  <si>
    <t>https://pbs.twimg.com/media/D0cOVxuWoAEbwX4.jpg</t>
  </si>
  <si>
    <t>https://pbs.twimg.com/media/D01HbvAWoAIWObr.jpg</t>
  </si>
  <si>
    <t>https://pbs.twimg.com/media/D06JOVXV4AAiP0T.png</t>
  </si>
  <si>
    <t>https://pbs.twimg.com/media/D0-UuuSUYAMzOHP.jpg</t>
  </si>
  <si>
    <t>https://pbs.twimg.com/media/D1HhoZ7V4AEP2OK.jpg</t>
  </si>
  <si>
    <t>https://pbs.twimg.com/media/D05WsMLXQAAm9tk.jpg</t>
  </si>
  <si>
    <t>https://pbs.twimg.com/media/D06KzHCWsAAvZ0M.jpg</t>
  </si>
  <si>
    <t>https://pbs.twimg.com/media/D0-i9m5X0AIacNF.jpg</t>
  </si>
  <si>
    <t>https://pbs.twimg.com/media/D1IzkaOX4AAERWb.jpg</t>
  </si>
  <si>
    <t>https://pbs.twimg.com/media/D1i4qKWXgAAohXG.jpg</t>
  </si>
  <si>
    <t>https://pbs.twimg.com/tweet_video_thumb/DxOVIYUV4AArkJS.jpg</t>
  </si>
  <si>
    <t>https://pbs.twimg.com/media/DxaOn8mX0AAciM3.jpg</t>
  </si>
  <si>
    <t>https://pbs.twimg.com/tweet_video_thumb/DznTvG4X4AMIwCS.jpg</t>
  </si>
  <si>
    <t>https://pbs.twimg.com/media/D2Cmxe-XgAEcKV9.jpg</t>
  </si>
  <si>
    <t>https://pbs.twimg.com/media/D2ClkMdUcAAaPaV.png</t>
  </si>
  <si>
    <t>https://pbs.twimg.com/media/D2Cy4nsXQAYgBbZ.jpg</t>
  </si>
  <si>
    <t>https://pbs.twimg.com/media/DutTttaX4AEo-q4.jpg</t>
  </si>
  <si>
    <t>https://pbs.twimg.com/media/D0H2tijXgAAn0AB.jpg</t>
  </si>
  <si>
    <t>https://pbs.twimg.com/media/D18IuW8WwAIXqm8.png</t>
  </si>
  <si>
    <t>https://pbs.twimg.com/media/D2BU4u2WkAE-k9O.jpg</t>
  </si>
  <si>
    <t>https://pbs.twimg.com/media/D2CHbl1WwAUfjTP.jpg</t>
  </si>
  <si>
    <t>https://pbs.twimg.com/media/D2G3yDIXgAEsSle.jpg</t>
  </si>
  <si>
    <t>https://pbs.twimg.com/media/D2M75YhWoAIqKzM.jpg</t>
  </si>
  <si>
    <t>http://pbs.twimg.com/profile_images/811747527649161216/lwNLpUYm_normal.jpg</t>
  </si>
  <si>
    <t>http://pbs.twimg.com/profile_images/843668125233041408/GxZma2aY_normal.jpg</t>
  </si>
  <si>
    <t>http://pbs.twimg.com/profile_images/1040038400127119360/nyYfwc7b_normal.jpg</t>
  </si>
  <si>
    <t>http://pbs.twimg.com/profile_images/1105639245472063494/Y4mNtcQy_normal.png</t>
  </si>
  <si>
    <t>http://pbs.twimg.com/profile_images/993481386379104256/MC658lKY_normal.jpg</t>
  </si>
  <si>
    <t>http://pbs.twimg.com/profile_images/903175161897115649/6i4MO3Uf_normal.jpg</t>
  </si>
  <si>
    <t>http://pbs.twimg.com/profile_images/781208132836089856/qImWEQwf_normal.jpg</t>
  </si>
  <si>
    <t>http://pbs.twimg.com/profile_images/807631804/Foto_8_normal.jpg</t>
  </si>
  <si>
    <t>http://pbs.twimg.com/profile_images/934185401547460609/4ptVSPHr_normal.jpg</t>
  </si>
  <si>
    <t>http://pbs.twimg.com/profile_images/1071276361896132608/fjyiGVNy_normal.jpg</t>
  </si>
  <si>
    <t>http://pbs.twimg.com/profile_images/3046340934/3421a3d349dcf72a6197e8b9f58cdf09_normal.jpeg</t>
  </si>
  <si>
    <t>http://pbs.twimg.com/profile_images/3652512674/da3b95e1574ab5adcb48d5d598e74788_normal.jpeg</t>
  </si>
  <si>
    <t>http://pbs.twimg.com/profile_images/1347822488/eye_block_normal.jpg</t>
  </si>
  <si>
    <t>http://pbs.twimg.com/profile_images/1087846917759852544/S7SUHWX7_normal.jpg</t>
  </si>
  <si>
    <t>http://pbs.twimg.com/profile_images/880435129633710080/D3wV52rx_normal.jpg</t>
  </si>
  <si>
    <t>http://pbs.twimg.com/profile_images/1082180899926507520/1K4xoij0_normal.jpg</t>
  </si>
  <si>
    <t>http://pbs.twimg.com/profile_images/1072222469094805504/HsFiBmUl_normal.jpg</t>
  </si>
  <si>
    <t>http://pbs.twimg.com/profile_images/791767074989285376/OsQxwhQx_normal.jpg</t>
  </si>
  <si>
    <t>http://pbs.twimg.com/profile_images/802837466512236544/UiursIr__normal.jpg</t>
  </si>
  <si>
    <t>http://pbs.twimg.com/profile_images/1212259280/erz_Avatar_normal.jpg</t>
  </si>
  <si>
    <t>http://pbs.twimg.com/profile_images/1023958188239011840/TDZSRNgL_normal.jpg</t>
  </si>
  <si>
    <t>http://pbs.twimg.com/profile_images/979446126712508417/MPsTKSQY_normal.jpg</t>
  </si>
  <si>
    <t>http://pbs.twimg.com/profile_images/1039560999823654912/pvj8gp0X_normal.jpg</t>
  </si>
  <si>
    <t>http://pbs.twimg.com/profile_images/804331883546951680/Yf1Nm8je_normal.jpg</t>
  </si>
  <si>
    <t>http://pbs.twimg.com/profile_images/1079574243434786818/Hg3JqsiA_normal.jpg</t>
  </si>
  <si>
    <t>http://pbs.twimg.com/profile_images/3095548693/53a2c68dfef1179faf279650e2166f4d_normal.jpeg</t>
  </si>
  <si>
    <t>http://pbs.twimg.com/profile_images/635519777302188037/_usBiZmn_normal.png</t>
  </si>
  <si>
    <t>http://pbs.twimg.com/profile_images/989097746870059010/aDvwq9RV_normal.jpg</t>
  </si>
  <si>
    <t>http://pbs.twimg.com/profile_images/1014910237923393536/lqgzZVDq_normal.jpg</t>
  </si>
  <si>
    <t>http://pbs.twimg.com/profile_images/1039176624418123776/w3CA3CSe_normal.jpg</t>
  </si>
  <si>
    <t>http://pbs.twimg.com/profile_images/1107022533243666435/ija2HwFv_normal.jpg</t>
  </si>
  <si>
    <t>http://pbs.twimg.com/profile_images/1070144513304227841/OTQMEHuD_normal.jpg</t>
  </si>
  <si>
    <t>http://pbs.twimg.com/profile_images/1086942621493190656/0BGPJ16O_normal.jpg</t>
  </si>
  <si>
    <t>http://pbs.twimg.com/profile_images/1052076374532349957/UbLHqy-F_normal.jpg</t>
  </si>
  <si>
    <t>http://pbs.twimg.com/profile_images/1564365669/margyphoto_normal.JPG</t>
  </si>
  <si>
    <t>http://pbs.twimg.com/profile_images/1058548424549662721/QFQbPyPq_normal.jpg</t>
  </si>
  <si>
    <t>http://pbs.twimg.com/profile_images/912859375026368513/pJ4YCwEU_normal.jpg</t>
  </si>
  <si>
    <t>http://pbs.twimg.com/profile_images/1018262471059165185/O4VXqJ5s_normal.jpg</t>
  </si>
  <si>
    <t>http://pbs.twimg.com/profile_images/1067808998928392193/B62ub-J1_normal.jpg</t>
  </si>
  <si>
    <t>http://pbs.twimg.com/profile_images/992580011667410944/la7vY2sv_normal.jpg</t>
  </si>
  <si>
    <t>http://pbs.twimg.com/profile_images/820829511155531776/YF6B4YY__normal.jpg</t>
  </si>
  <si>
    <t>http://pbs.twimg.com/profile_images/1066443434565623808/zsYulu52_normal.jpg</t>
  </si>
  <si>
    <t>http://pbs.twimg.com/profile_images/1079380620449583104/aYcwJsI3_normal.jpg</t>
  </si>
  <si>
    <t>http://pbs.twimg.com/profile_images/971368917322125312/SmTdg27__normal.jpg</t>
  </si>
  <si>
    <t>http://pbs.twimg.com/profile_images/836700198093086721/Fk2rc4Ix_normal.jpg</t>
  </si>
  <si>
    <t>http://pbs.twimg.com/profile_images/995928158179332096/-2DF5wCX_normal.jpg</t>
  </si>
  <si>
    <t>http://pbs.twimg.com/profile_images/917786884692099072/7UkY-VV6_normal.jpg</t>
  </si>
  <si>
    <t>http://pbs.twimg.com/profile_images/548949514917117952/l7w7C20q_normal.jpeg</t>
  </si>
  <si>
    <t>http://pbs.twimg.com/profile_images/962540569821097984/KEnyy7ff_normal.jpg</t>
  </si>
  <si>
    <t>http://pbs.twimg.com/profile_images/691596244527878144/Cy_zy7hJ_normal.jpg</t>
  </si>
  <si>
    <t>http://pbs.twimg.com/profile_images/898976352694652928/wFXUUcPX_normal.jpg</t>
  </si>
  <si>
    <t>http://pbs.twimg.com/profile_images/999053663195746304/kMaBdsLB_normal.jpg</t>
  </si>
  <si>
    <t>http://pbs.twimg.com/profile_images/1074252756972683264/2BWD-zhE_normal.jpg</t>
  </si>
  <si>
    <t>http://pbs.twimg.com/profile_images/825536742224756738/YVyZIeAa_normal.jpg</t>
  </si>
  <si>
    <t>http://pbs.twimg.com/profile_images/378800000115385134/288b6c78aff0ac0440563586f5b9af96_normal.jpeg</t>
  </si>
  <si>
    <t>http://pbs.twimg.com/profile_images/1079393546321313793/B9AoJrmy_normal.jpg</t>
  </si>
  <si>
    <t>http://pbs.twimg.com/profile_images/579980751518765056/aIEyrukI_normal.jpg</t>
  </si>
  <si>
    <t>http://pbs.twimg.com/profile_images/964226852691890176/A8DwhriX_normal.jpg</t>
  </si>
  <si>
    <t>http://pbs.twimg.com/profile_images/1107049880659415043/0c_ZZ5sW_normal.png</t>
  </si>
  <si>
    <t>http://pbs.twimg.com/profile_images/1103586423591055360/3vlU5TZC_normal.jpg</t>
  </si>
  <si>
    <t>http://pbs.twimg.com/profile_images/954882075445923840/v5EYL6Qi_normal.jpg</t>
  </si>
  <si>
    <t>http://pbs.twimg.com/profile_images/656647246562201600/pu2r5NY5_normal.jpg</t>
  </si>
  <si>
    <t>http://pbs.twimg.com/profile_images/1045132576149721088/7IG183GY_normal.jpg</t>
  </si>
  <si>
    <t>http://pbs.twimg.com/profile_images/923334352783794178/yiUCsf5s_normal.jpg</t>
  </si>
  <si>
    <t>http://pbs.twimg.com/profile_images/1105320310159552512/1O3f0iuM_normal.jpg</t>
  </si>
  <si>
    <t>http://pbs.twimg.com/profile_images/975085231278579713/Hoo5Zqo__normal.jpg</t>
  </si>
  <si>
    <t>http://abs.twimg.com/sticky/default_profile_images/default_profile_normal.png</t>
  </si>
  <si>
    <t>http://pbs.twimg.com/profile_images/637752515677675520/PlFOtLHp_normal.jpg</t>
  </si>
  <si>
    <t>http://pbs.twimg.com/profile_images/1045929050370260992/TU0C1S5W_normal.jpg</t>
  </si>
  <si>
    <t>http://pbs.twimg.com/profile_images/687308312749191168/ndEjPS46_normal.png</t>
  </si>
  <si>
    <t>http://pbs.twimg.com/profile_images/1073922491695927296/lHPzTLjG_normal.jpg</t>
  </si>
  <si>
    <t>http://pbs.twimg.com/profile_images/1012909606035771392/xYJMKILX_normal.jpg</t>
  </si>
  <si>
    <t>http://pbs.twimg.com/profile_images/1086599860718051328/R5U6h8ul_normal.jpg</t>
  </si>
  <si>
    <t>http://pbs.twimg.com/profile_images/960877119235649536/uAGc4mW1_normal.jpg</t>
  </si>
  <si>
    <t>http://pbs.twimg.com/profile_images/949312228989190144/iBt7qxiO_normal.jpg</t>
  </si>
  <si>
    <t>http://pbs.twimg.com/profile_images/2634835816/8d4618045e230ddf5e85cbd3ccdfccb5_normal.jpeg</t>
  </si>
  <si>
    <t>http://pbs.twimg.com/profile_images/934429795865292801/tMN_CmoO_normal.jpg</t>
  </si>
  <si>
    <t>http://pbs.twimg.com/profile_images/1071043848699342854/Macop4f9_normal.jpg</t>
  </si>
  <si>
    <t>http://pbs.twimg.com/profile_images/914678192794939392/VOiGG8eU_normal.jpg</t>
  </si>
  <si>
    <t>http://pbs.twimg.com/profile_images/1060939754261274624/IwSCne6M_normal.jpg</t>
  </si>
  <si>
    <t>http://pbs.twimg.com/profile_images/1052305068287057920/6k2Wd5wI_normal.jpg</t>
  </si>
  <si>
    <t>http://pbs.twimg.com/profile_images/990672413850451968/OYbQfUCY_normal.jpg</t>
  </si>
  <si>
    <t>http://pbs.twimg.com/profile_images/1095718208361816066/WNOthOJJ_normal.png</t>
  </si>
  <si>
    <t>http://pbs.twimg.com/profile_images/1095809482284621824/7upKamMA_normal.jpg</t>
  </si>
  <si>
    <t>http://pbs.twimg.com/profile_images/609509300642279424/UIObgGT1_normal.jpg</t>
  </si>
  <si>
    <t>http://pbs.twimg.com/profile_images/1087075875646914561/JLm4olRZ_normal.jpg</t>
  </si>
  <si>
    <t>http://pbs.twimg.com/profile_images/923995615465324545/x4_4y-HU_normal.jpg</t>
  </si>
  <si>
    <t>http://pbs.twimg.com/profile_images/1105811144705564678/uNsY0LO-_normal.jpg</t>
  </si>
  <si>
    <t>http://pbs.twimg.com/profile_images/973654632198057984/AchQ6TfI_normal.jpg</t>
  </si>
  <si>
    <t>http://pbs.twimg.com/profile_images/643894777373720576/ljq82fSP_normal.jpg</t>
  </si>
  <si>
    <t>http://pbs.twimg.com/profile_images/1007119516868853760/LN6WeXei_normal.jpg</t>
  </si>
  <si>
    <t>http://pbs.twimg.com/profile_images/1092561192277762048/1QXVZ5Hk_normal.jpg</t>
  </si>
  <si>
    <t>http://pbs.twimg.com/profile_images/1231680130/693cb17d-a113-432c-968e-b9c43faa6cb0_normal.png</t>
  </si>
  <si>
    <t>http://pbs.twimg.com/profile_images/1059618992556519424/ylSAl-4i_normal.jpg</t>
  </si>
  <si>
    <t>http://pbs.twimg.com/profile_images/1058086805432614912/oKcB9vSp_normal.jpg</t>
  </si>
  <si>
    <t>http://pbs.twimg.com/profile_images/1073822351924580353/H8Iswv-F_normal.jpg</t>
  </si>
  <si>
    <t>http://pbs.twimg.com/profile_images/1108429755882319872/n1hXWBhO_normal.png</t>
  </si>
  <si>
    <t>http://pbs.twimg.com/profile_images/946016409179406336/lB-gislc_normal.jpg</t>
  </si>
  <si>
    <t>http://pbs.twimg.com/profile_images/987793651832107009/brYnU9c9_normal.jpg</t>
  </si>
  <si>
    <t>http://pbs.twimg.com/profile_images/866445679648010241/nxgqS4iH_normal.jpg</t>
  </si>
  <si>
    <t>http://pbs.twimg.com/profile_images/1002733507657990144/g84HIIxn_normal.jpg</t>
  </si>
  <si>
    <t>http://pbs.twimg.com/profile_images/783723736780247040/XGYMM_Tz_normal.jpg</t>
  </si>
  <si>
    <t>http://pbs.twimg.com/profile_images/1233739691/WSD_LOGO_-_FULL_COLOR_normal.png</t>
  </si>
  <si>
    <t>http://pbs.twimg.com/profile_images/1086816672793706496/2pqf7rjP_normal.jpg</t>
  </si>
  <si>
    <t>http://pbs.twimg.com/profile_images/1092430489552449537/NfN2MdA6_normal.jpg</t>
  </si>
  <si>
    <t>http://pbs.twimg.com/profile_images/1075020956224040961/FO5QUBO8_normal.jpg</t>
  </si>
  <si>
    <t>http://pbs.twimg.com/profile_images/1052892368477843457/GtBiMDtd_normal.jpg</t>
  </si>
  <si>
    <t>http://pbs.twimg.com/profile_images/1102556153190539264/y7Sg-m-f_normal.jpg</t>
  </si>
  <si>
    <t>http://pbs.twimg.com/profile_images/1083613640647938048/lEvz7phK_normal.jpg</t>
  </si>
  <si>
    <t>http://pbs.twimg.com/profile_images/1087426024172859393/tDN_UI5r_normal.jpg</t>
  </si>
  <si>
    <t>http://pbs.twimg.com/profile_images/891214985090740224/0trHOHbv_normal.jpg</t>
  </si>
  <si>
    <t>http://pbs.twimg.com/profile_images/1088156221876523008/ZFNYZwRh_normal.jpg</t>
  </si>
  <si>
    <t>http://pbs.twimg.com/profile_images/1014947580307001345/02wPAaKf_normal.jpg</t>
  </si>
  <si>
    <t>https://twitter.com/#!/benhanckel/status/1080872691962429441</t>
  </si>
  <si>
    <t>https://twitter.com/#!/alixlangone/status/1082001742181601281</t>
  </si>
  <si>
    <t>https://twitter.com/#!/joesutton/status/1082345546562629632</t>
  </si>
  <si>
    <t>https://twitter.com/#!/jeansgallo/status/1082346766333284353</t>
  </si>
  <si>
    <t>https://twitter.com/#!/beerbergman/status/1082347154679713798</t>
  </si>
  <si>
    <t>https://twitter.com/#!/ayeshaasiddiqi/status/1082370103864307712</t>
  </si>
  <si>
    <t>https://twitter.com/#!/lizbarry/status/1082443689513967618</t>
  </si>
  <si>
    <t>https://twitter.com/#!/kilolo_/status/1082537553000046592</t>
  </si>
  <si>
    <t>https://twitter.com/#!/tjowens/status/1082616720756490240</t>
  </si>
  <si>
    <t>https://twitter.com/#!/cleogirl2525/status/1082671556940218368</t>
  </si>
  <si>
    <t>https://twitter.com/#!/ataman_aysenur/status/1082897324072935424</t>
  </si>
  <si>
    <t>https://twitter.com/#!/binonbi/status/1084735485577183233</t>
  </si>
  <si>
    <t>https://twitter.com/#!/cyborgology/status/1085214109363290114</t>
  </si>
  <si>
    <t>https://twitter.com/#!/bdyhax/status/1085214708767096833</t>
  </si>
  <si>
    <t>https://twitter.com/#!/everyartisugly/status/1085215620528955392</t>
  </si>
  <si>
    <t>https://twitter.com/#!/socialist_spice/status/1085229302570979328</t>
  </si>
  <si>
    <t>https://twitter.com/#!/j_taylor_foster/status/1085240963575021568</t>
  </si>
  <si>
    <t>https://twitter.com/#!/hypothesiss/status/1085251755317829632</t>
  </si>
  <si>
    <t>https://twitter.com/#!/tante/status/1085272529093181441</t>
  </si>
  <si>
    <t>https://twitter.com/#!/jochmann/status/1085272669203980292</t>
  </si>
  <si>
    <t>https://twitter.com/#!/alexwermercolan/status/1085280861359169541</t>
  </si>
  <si>
    <t>https://twitter.com/#!/templedsc/status/1085284123097395201</t>
  </si>
  <si>
    <t>https://twitter.com/#!/round/status/1085713114400731136</t>
  </si>
  <si>
    <t>https://twitter.com/#!/non_sequential/status/1086331018905149440</t>
  </si>
  <si>
    <t>https://twitter.com/#!/bostonjoan/status/1086643076616073217</t>
  </si>
  <si>
    <t>https://twitter.com/#!/cybrsalon/status/1086657740150374400</t>
  </si>
  <si>
    <t>https://twitter.com/#!/citams_asa/status/1086663731562639361</t>
  </si>
  <si>
    <t>https://twitter.com/#!/gemkillen/status/1086730121917034497</t>
  </si>
  <si>
    <t>https://twitter.com/#!/realdrruth/status/1086978080932007938</t>
  </si>
  <si>
    <t>https://twitter.com/#!/hello_skyler/status/1087049912875925504</t>
  </si>
  <si>
    <t>https://twitter.com/#!/zehra_m56/status/1087157787187138560</t>
  </si>
  <si>
    <t>https://twitter.com/#!/firepile/status/1087198987575279616</t>
  </si>
  <si>
    <t>https://twitter.com/#!/xinjeisan/status/1087199749697036288</t>
  </si>
  <si>
    <t>https://twitter.com/#!/donnalanclos/status/1087425287971893250</t>
  </si>
  <si>
    <t>https://twitter.com/#!/margymaclibrary/status/1087431493780070400</t>
  </si>
  <si>
    <t>https://twitter.com/#!/clancynewyork/status/1087424968261058560</t>
  </si>
  <si>
    <t>https://twitter.com/#!/clancynewyork/status/1087425357874151424</t>
  </si>
  <si>
    <t>https://twitter.com/#!/sheishistoric/status/1087485423964905477</t>
  </si>
  <si>
    <t>https://twitter.com/#!/sheishistoric/status/1087198852183150592</t>
  </si>
  <si>
    <t>https://twitter.com/#!/jbrancha/status/1097872175091068928</t>
  </si>
  <si>
    <t>https://twitter.com/#!/llanahan/status/1097935002401206272</t>
  </si>
  <si>
    <t>https://twitter.com/#!/jbbrager/status/1097964031917416449</t>
  </si>
  <si>
    <t>https://twitter.com/#!/kathalbury/status/1085342814152654849</t>
  </si>
  <si>
    <t>https://twitter.com/#!/kathalbury/status/1098016954747502599</t>
  </si>
  <si>
    <t>https://twitter.com/#!/brtigerlib/status/1098954910421393408</t>
  </si>
  <si>
    <t>https://twitter.com/#!/gonzaleztennant/status/1099438884826566656</t>
  </si>
  <si>
    <t>https://twitter.com/#!/megaperl/status/1099439784248963073</t>
  </si>
  <si>
    <t>https://twitter.com/#!/notabombbunke/status/1102972591516602370</t>
  </si>
  <si>
    <t>https://twitter.com/#!/rbhsreads/status/1102978443568926722</t>
  </si>
  <si>
    <t>https://twitter.com/#!/rbhsreads/status/1100864402457325568</t>
  </si>
  <si>
    <t>https://twitter.com/#!/rbhsreads/status/1102616027236614145</t>
  </si>
  <si>
    <t>https://twitter.com/#!/plvmedia/status/1103295048278597632</t>
  </si>
  <si>
    <t>https://twitter.com/#!/yourdhslibrary/status/1103370809752588288</t>
  </si>
  <si>
    <t>https://twitter.com/#!/franktla/status/1103408308990271488</t>
  </si>
  <si>
    <t>https://twitter.com/#!/franktla/status/1103459611107979264</t>
  </si>
  <si>
    <t>https://twitter.com/#!/andystechgarage/status/1103650562346831873</t>
  </si>
  <si>
    <t>https://twitter.com/#!/lego_education/status/1103762296420134916</t>
  </si>
  <si>
    <t>https://twitter.com/#!/hubweek/status/1103762970826469382</t>
  </si>
  <si>
    <t>https://twitter.com/#!/lilmztkk/status/1103764708572557312</t>
  </si>
  <si>
    <t>https://twitter.com/#!/viralber/status/1103768886875471872</t>
  </si>
  <si>
    <t>https://twitter.com/#!/4sislemonade/status/1103777418693804037</t>
  </si>
  <si>
    <t>https://twitter.com/#!/hopcoach/status/1103785711398998018</t>
  </si>
  <si>
    <t>https://twitter.com/#!/iluvwinter/status/1103787382698987520</t>
  </si>
  <si>
    <t>https://twitter.com/#!/bishopshighs/status/1103792348826398722</t>
  </si>
  <si>
    <t>https://twitter.com/#!/bricks4kidzsthd/status/1103795751132581888</t>
  </si>
  <si>
    <t>https://twitter.com/#!/communicatedpro/status/1103798399818711040</t>
  </si>
  <si>
    <t>https://twitter.com/#!/ucantootech/status/1103807845496176640</t>
  </si>
  <si>
    <t>https://twitter.com/#!/ciraposo45/status/1103809343705804800</t>
  </si>
  <si>
    <t>https://twitter.com/#!/makey_maryland/status/1103810338183696385</t>
  </si>
  <si>
    <t>https://twitter.com/#!/mrs_kling_tech/status/1103812955844550662</t>
  </si>
  <si>
    <t>https://twitter.com/#!/petergedwards1/status/1103815070314831872</t>
  </si>
  <si>
    <t>https://twitter.com/#!/calirobotgirl/status/1103853316780437504</t>
  </si>
  <si>
    <t>https://twitter.com/#!/mrminutemaths/status/1103907595637514240</t>
  </si>
  <si>
    <t>https://twitter.com/#!/robertm71592387/status/1103909496588386305</t>
  </si>
  <si>
    <t>https://twitter.com/#!/sherryhuss/status/1102966439013638144</t>
  </si>
  <si>
    <t>https://twitter.com/#!/sherryhuss/status/1102967195070476290</t>
  </si>
  <si>
    <t>https://twitter.com/#!/sherryhuss/status/1102971145278521344</t>
  </si>
  <si>
    <t>https://twitter.com/#!/sherryhuss/status/1103264006054195200</t>
  </si>
  <si>
    <t>https://twitter.com/#!/sherryhuss/status/1103911477797257216</t>
  </si>
  <si>
    <t>https://twitter.com/#!/dogbone79514276/status/1103919346974285824</t>
  </si>
  <si>
    <t>https://twitter.com/#!/stemalliance_eu/status/1104004638628552704</t>
  </si>
  <si>
    <t>https://twitter.com/#!/justineipe/status/1104056975841734656</t>
  </si>
  <si>
    <t>https://twitter.com/#!/monarchsread/status/1102914281522237440</t>
  </si>
  <si>
    <t>https://twitter.com/#!/monarchsread/status/1102971580848750594</t>
  </si>
  <si>
    <t>https://twitter.com/#!/monarchsread/status/1103279625092956160</t>
  </si>
  <si>
    <t>https://twitter.com/#!/monarchsread/status/1104001564929388544</t>
  </si>
  <si>
    <t>https://twitter.com/#!/chloe_p3rez/status/1104077425770725377</t>
  </si>
  <si>
    <t>https://twitter.com/#!/maktub_training/status/1104128211938623488</t>
  </si>
  <si>
    <t>https://twitter.com/#!/emsrobots/status/1104729086499438592</t>
  </si>
  <si>
    <t>https://twitter.com/#!/klazykon/status/1104803539342090240</t>
  </si>
  <si>
    <t>https://twitter.com/#!/annajobin/status/1105395212879314944</t>
  </si>
  <si>
    <t>https://twitter.com/#!/mistertim/status/1105452592795209728</t>
  </si>
  <si>
    <t>https://twitter.com/#!/chasewrites/status/1105470196658200578</t>
  </si>
  <si>
    <t>https://twitter.com/#!/warrenisdead/status/1105470526649257984</t>
  </si>
  <si>
    <t>https://twitter.com/#!/danielleri/status/1105470972646313986</t>
  </si>
  <si>
    <t>https://twitter.com/#!/kaareeenah/status/1105472030588186625</t>
  </si>
  <si>
    <t>https://twitter.com/#!/petitobjetb/status/1105474887144083456</t>
  </si>
  <si>
    <t>https://twitter.com/#!/mattberan/status/1105476798660243456</t>
  </si>
  <si>
    <t>https://twitter.com/#!/cgrrrrrrrr/status/1105480836772552704</t>
  </si>
  <si>
    <t>https://twitter.com/#!/tronotized/status/1105484278966685696</t>
  </si>
  <si>
    <t>https://twitter.com/#!/jenny_l_davis/status/1082515023992283136</t>
  </si>
  <si>
    <t>https://twitter.com/#!/jenny_l_davis/status/1086723912912650240</t>
  </si>
  <si>
    <t>https://twitter.com/#!/jenny_l_davis/status/1086723942121758720</t>
  </si>
  <si>
    <t>https://twitter.com/#!/gabischaffzin/status/1086727279722385409</t>
  </si>
  <si>
    <t>https://twitter.com/#!/gabischaffzin/status/1086648853275717634</t>
  </si>
  <si>
    <t>https://twitter.com/#!/gabischaffzin/status/1098195605355036672</t>
  </si>
  <si>
    <t>https://twitter.com/#!/gabischaffzin/status/1105508101581500416</t>
  </si>
  <si>
    <t>https://twitter.com/#!/gabischaffzin/status/1105508163388760064</t>
  </si>
  <si>
    <t>https://twitter.com/#!/siegarettes/status/1105534932523380736</t>
  </si>
  <si>
    <t>https://twitter.com/#!/apndrgrst/status/1105603078101712896</t>
  </si>
  <si>
    <t>https://twitter.com/#!/synodai/status/1105621331951996928</t>
  </si>
  <si>
    <t>https://twitter.com/#!/vicwray/status/1105652555902676992</t>
  </si>
  <si>
    <t>https://twitter.com/#!/spammm/status/1105665022942953472</t>
  </si>
  <si>
    <t>https://twitter.com/#!/wboca_media/status/1105836891151257600</t>
  </si>
  <si>
    <t>https://twitter.com/#!/yoehanee/status/1105832108105306117</t>
  </si>
  <si>
    <t>https://twitter.com/#!/yoehanee/status/1105843773731495939</t>
  </si>
  <si>
    <t>https://twitter.com/#!/littleriddlez/status/1105856256227577856</t>
  </si>
  <si>
    <t>https://twitter.com/#!/robotparking/status/1105867109299568640</t>
  </si>
  <si>
    <t>https://twitter.com/#!/wolven/status/1105884336727957505</t>
  </si>
  <si>
    <t>https://twitter.com/#!/datenassistance/status/1106245601367343110</t>
  </si>
  <si>
    <t>https://twitter.com/#!/charshankredemp/status/1106248998673936384</t>
  </si>
  <si>
    <t>https://twitter.com/#!/roccoschell/status/1106274465476947968</t>
  </si>
  <si>
    <t>https://twitter.com/#!/ae_fernandes/status/1107368546907156480</t>
  </si>
  <si>
    <t>https://twitter.com/#!/szekeresmelinda/status/1107368996557471744</t>
  </si>
  <si>
    <t>https://twitter.com/#!/librarykristie/status/1107775476452519937</t>
  </si>
  <si>
    <t>https://twitter.com/#!/wsdinfo/status/1107980904394358784</t>
  </si>
  <si>
    <t>https://twitter.com/#!/aprylw/status/1086643006738976768</t>
  </si>
  <si>
    <t>https://twitter.com/#!/aprylw/status/1086650657023627269</t>
  </si>
  <si>
    <t>https://twitter.com/#!/aprylw/status/1098180561343000576</t>
  </si>
  <si>
    <t>https://twitter.com/#!/nathanjurgenson/status/1086718555297476608</t>
  </si>
  <si>
    <t>https://twitter.com/#!/ttw_conf/status/1086655053870612480</t>
  </si>
  <si>
    <t>https://twitter.com/#!/tanyalokot/status/1086672594521206786</t>
  </si>
  <si>
    <t>https://twitter.com/#!/da_banks/status/1082345012535443458</t>
  </si>
  <si>
    <t>https://twitter.com/#!/da_banks/status/1086317326914469889</t>
  </si>
  <si>
    <t>https://twitter.com/#!/da_banks/status/1086376413270327297</t>
  </si>
  <si>
    <t>https://twitter.com/#!/da_banks/status/1087198733589274624</t>
  </si>
  <si>
    <t>https://twitter.com/#!/da_banks/status/1087213180642906112</t>
  </si>
  <si>
    <t>https://twitter.com/#!/da_banks/status/1097144486822625283</t>
  </si>
  <si>
    <t>https://twitter.com/#!/da_banks/status/1097961949290287104</t>
  </si>
  <si>
    <t>https://twitter.com/#!/da_banks/status/1099431220432326656</t>
  </si>
  <si>
    <t>https://twitter.com/#!/da_banks/status/1104478455759073280</t>
  </si>
  <si>
    <t>https://twitter.com/#!/da_banks/status/1105472444238884864</t>
  </si>
  <si>
    <t>https://twitter.com/#!/da_banks/status/1105559289966587904</t>
  </si>
  <si>
    <t>https://twitter.com/#!/da_banks/status/1105854560726327296</t>
  </si>
  <si>
    <t>https://twitter.com/#!/da_banks/status/1106246040645222400</t>
  </si>
  <si>
    <t>https://twitter.com/#!/da_banks/status/1108068885062922240</t>
  </si>
  <si>
    <t>https://twitter.com/#!/ttw_conf/status/1087198966415060993</t>
  </si>
  <si>
    <t>https://twitter.com/#!/tanyalokot/status/1105393632226566144</t>
  </si>
  <si>
    <t>https://twitter.com/#!/tanyalokot/status/1105394723403968512</t>
  </si>
  <si>
    <t>https://twitter.com/#!/ttw_conf/status/1105854623359868935</t>
  </si>
  <si>
    <t>https://twitter.com/#!/nathanjurgenson/status/1075047936466321409</t>
  </si>
  <si>
    <t>https://twitter.com/#!/nathanjurgenson/status/1080872218425405446</t>
  </si>
  <si>
    <t>https://twitter.com/#!/nathanjurgenson/status/1082351414410498049</t>
  </si>
  <si>
    <t>https://twitter.com/#!/nathanjurgenson/status/1085229138846203904</t>
  </si>
  <si>
    <t>https://twitter.com/#!/nathanjurgenson/status/1086342616776507392</t>
  </si>
  <si>
    <t>https://twitter.com/#!/nathanjurgenson/status/1087425956921233408</t>
  </si>
  <si>
    <t>https://twitter.com/#!/nathanjurgenson/status/1097926312444874752</t>
  </si>
  <si>
    <t>https://twitter.com/#!/nathanjurgenson/status/1099002524638470144</t>
  </si>
  <si>
    <t>https://twitter.com/#!/nathanjurgenson/status/1106245337771995136</t>
  </si>
  <si>
    <t>https://twitter.com/#!/nathanjurgenson/status/1108067595008114688</t>
  </si>
  <si>
    <t>https://twitter.com/#!/ttw_conf/status/1106246025566662656</t>
  </si>
  <si>
    <t>https://twitter.com/#!/ttw_conf/status/1108067656991760384</t>
  </si>
  <si>
    <t>https://twitter.com/#!/itsabmok/status/1108083955377598467</t>
  </si>
  <si>
    <t>https://twitter.com/#!/shengokai/status/1108095837228408837</t>
  </si>
  <si>
    <t>https://twitter.com/#!/joakinen/status/1108131860008308736</t>
  </si>
  <si>
    <t>https://twitter.com/#!/holt_jake_adams/status/1107620711978405888</t>
  </si>
  <si>
    <t>https://twitter.com/#!/holt_jake_adams/status/1108073240117825536</t>
  </si>
  <si>
    <t>https://twitter.com/#!/holt_jake_adams/status/1108398331800236032</t>
  </si>
  <si>
    <t>https://twitter.com/#!/dialacina/status/1105467812305342464</t>
  </si>
  <si>
    <t>https://twitter.com/#!/dialacina/status/1105501497721266176</t>
  </si>
  <si>
    <t>https://twitter.com/#!/jsantley/status/1105507681274458113</t>
  </si>
  <si>
    <t>https://twitter.com/#!/ttw_conf/status/1075045157681184772</t>
  </si>
  <si>
    <t>https://twitter.com/#!/ttw_conf/status/1082344974056914944</t>
  </si>
  <si>
    <t>https://twitter.com/#!/ttw_conf/status/1085214035358990337</t>
  </si>
  <si>
    <t>https://twitter.com/#!/ttw_conf/status/1086314919082057733</t>
  </si>
  <si>
    <t>https://twitter.com/#!/ttw_conf/status/1097140801564561409</t>
  </si>
  <si>
    <t>https://twitter.com/#!/ttw_conf/status/1097852390626246656</t>
  </si>
  <si>
    <t>https://twitter.com/#!/ttw_conf/status/1097961888523128832</t>
  </si>
  <si>
    <t>https://twitter.com/#!/ttw_conf/status/1099431182121533440</t>
  </si>
  <si>
    <t>https://twitter.com/#!/ttw_conf/status/1101161355308986368</t>
  </si>
  <si>
    <t>https://twitter.com/#!/ttw_conf/status/1108082201831317514</t>
  </si>
  <si>
    <t>https://twitter.com/#!/jsantley/status/1099344019459575808</t>
  </si>
  <si>
    <t>https://twitter.com/#!/jsantley/status/1105495850095009792</t>
  </si>
  <si>
    <t>https://twitter.com/#!/jsantley/status/1108409211950530562</t>
  </si>
  <si>
    <t>https://twitter.com/#!/holtlibrary/status/1107613823366778880</t>
  </si>
  <si>
    <t>https://twitter.com/#!/holtlibrary/status/1107978849550249984</t>
  </si>
  <si>
    <t>https://twitter.com/#!/holtlibrary/status/1108034700440977409</t>
  </si>
  <si>
    <t>https://twitter.com/#!/holtlibrary/status/1108369193106358272</t>
  </si>
  <si>
    <t>https://twitter.com/#!/holtlibrary/status/1108796054596661249</t>
  </si>
  <si>
    <t>https://twitter.com/#!/holt_jmoore/status/1108085362402959360</t>
  </si>
  <si>
    <t>https://twitter.com/#!/holt_jmoore/status/1108109801324711938</t>
  </si>
  <si>
    <t>https://twitter.com/#!/holt_jmoore/status/1108109844752404481</t>
  </si>
  <si>
    <t>https://twitter.com/#!/holt_jmoore/status/1108483731738775553</t>
  </si>
  <si>
    <t>https://twitter.com/#!/holt_jmoore/status/1108898234372632576</t>
  </si>
  <si>
    <t>1080872691962429441</t>
  </si>
  <si>
    <t>1082001742181601281</t>
  </si>
  <si>
    <t>1082345546562629632</t>
  </si>
  <si>
    <t>1082346766333284353</t>
  </si>
  <si>
    <t>1082347154679713798</t>
  </si>
  <si>
    <t>1082370103864307712</t>
  </si>
  <si>
    <t>1082443689513967618</t>
  </si>
  <si>
    <t>1082537553000046592</t>
  </si>
  <si>
    <t>1082616720756490240</t>
  </si>
  <si>
    <t>1082671556940218368</t>
  </si>
  <si>
    <t>1082897324072935424</t>
  </si>
  <si>
    <t>1084735485577183233</t>
  </si>
  <si>
    <t>1085214109363290114</t>
  </si>
  <si>
    <t>1085214708767096833</t>
  </si>
  <si>
    <t>1085215620528955392</t>
  </si>
  <si>
    <t>1085229302570979328</t>
  </si>
  <si>
    <t>1085240963575021568</t>
  </si>
  <si>
    <t>1085251755317829632</t>
  </si>
  <si>
    <t>1085272529093181441</t>
  </si>
  <si>
    <t>1085272669203980292</t>
  </si>
  <si>
    <t>1085280861359169541</t>
  </si>
  <si>
    <t>1085284123097395201</t>
  </si>
  <si>
    <t>1085713114400731136</t>
  </si>
  <si>
    <t>1086331018905149440</t>
  </si>
  <si>
    <t>1086643076616073217</t>
  </si>
  <si>
    <t>1086657740150374400</t>
  </si>
  <si>
    <t>1086663731562639361</t>
  </si>
  <si>
    <t>1086730121917034497</t>
  </si>
  <si>
    <t>1086978080932007938</t>
  </si>
  <si>
    <t>1087049912875925504</t>
  </si>
  <si>
    <t>1087157787187138560</t>
  </si>
  <si>
    <t>1087198987575279616</t>
  </si>
  <si>
    <t>1087199749697036288</t>
  </si>
  <si>
    <t>1087425287971893250</t>
  </si>
  <si>
    <t>1087431493780070400</t>
  </si>
  <si>
    <t>1087424968261058560</t>
  </si>
  <si>
    <t>1087425357874151424</t>
  </si>
  <si>
    <t>1087485423964905477</t>
  </si>
  <si>
    <t>1087198852183150592</t>
  </si>
  <si>
    <t>1097872175091068928</t>
  </si>
  <si>
    <t>1097935002401206272</t>
  </si>
  <si>
    <t>1097964031917416449</t>
  </si>
  <si>
    <t>1085342814152654849</t>
  </si>
  <si>
    <t>1098016954747502599</t>
  </si>
  <si>
    <t>1098954910421393408</t>
  </si>
  <si>
    <t>1099438884826566656</t>
  </si>
  <si>
    <t>1099439784248963073</t>
  </si>
  <si>
    <t>1102972591516602370</t>
  </si>
  <si>
    <t>1102978443568926722</t>
  </si>
  <si>
    <t>1100864402457325568</t>
  </si>
  <si>
    <t>1102616027236614145</t>
  </si>
  <si>
    <t>1103295048278597632</t>
  </si>
  <si>
    <t>1103370809752588288</t>
  </si>
  <si>
    <t>1103408308990271488</t>
  </si>
  <si>
    <t>1103459611107979264</t>
  </si>
  <si>
    <t>1103650562346831873</t>
  </si>
  <si>
    <t>1103762296420134916</t>
  </si>
  <si>
    <t>1103762970826469382</t>
  </si>
  <si>
    <t>1103764708572557312</t>
  </si>
  <si>
    <t>1103768886875471872</t>
  </si>
  <si>
    <t>1103777418693804037</t>
  </si>
  <si>
    <t>1103785711398998018</t>
  </si>
  <si>
    <t>1103787382698987520</t>
  </si>
  <si>
    <t>1103792348826398722</t>
  </si>
  <si>
    <t>1103795751132581888</t>
  </si>
  <si>
    <t>1103798399818711040</t>
  </si>
  <si>
    <t>1103807845496176640</t>
  </si>
  <si>
    <t>1103809343705804800</t>
  </si>
  <si>
    <t>1103810338183696385</t>
  </si>
  <si>
    <t>1103812955844550662</t>
  </si>
  <si>
    <t>1103815070314831872</t>
  </si>
  <si>
    <t>1103853316780437504</t>
  </si>
  <si>
    <t>1103907595637514240</t>
  </si>
  <si>
    <t>1103909496588386305</t>
  </si>
  <si>
    <t>1102966439013638144</t>
  </si>
  <si>
    <t>1102967195070476290</t>
  </si>
  <si>
    <t>1102971145278521344</t>
  </si>
  <si>
    <t>1103264006054195200</t>
  </si>
  <si>
    <t>1103911477797257216</t>
  </si>
  <si>
    <t>1103919346974285824</t>
  </si>
  <si>
    <t>1104004638628552704</t>
  </si>
  <si>
    <t>1104056975841734656</t>
  </si>
  <si>
    <t>1102914281522237440</t>
  </si>
  <si>
    <t>1102971580848750594</t>
  </si>
  <si>
    <t>1103279625092956160</t>
  </si>
  <si>
    <t>1104001564929388544</t>
  </si>
  <si>
    <t>1104077425770725377</t>
  </si>
  <si>
    <t>1104128211938623488</t>
  </si>
  <si>
    <t>1104729086499438592</t>
  </si>
  <si>
    <t>1104803539342090240</t>
  </si>
  <si>
    <t>1105395212879314944</t>
  </si>
  <si>
    <t>1105452592795209728</t>
  </si>
  <si>
    <t>1105470196658200578</t>
  </si>
  <si>
    <t>1105470526649257984</t>
  </si>
  <si>
    <t>1105470972646313986</t>
  </si>
  <si>
    <t>1105472030588186625</t>
  </si>
  <si>
    <t>1105474887144083456</t>
  </si>
  <si>
    <t>1105476798660243456</t>
  </si>
  <si>
    <t>1105480836772552704</t>
  </si>
  <si>
    <t>1105484278966685696</t>
  </si>
  <si>
    <t>1082515023992283136</t>
  </si>
  <si>
    <t>1086723912912650240</t>
  </si>
  <si>
    <t>1086723942121758720</t>
  </si>
  <si>
    <t>1086727279722385409</t>
  </si>
  <si>
    <t>1086648853275717634</t>
  </si>
  <si>
    <t>1098195605355036672</t>
  </si>
  <si>
    <t>1105508101581500416</t>
  </si>
  <si>
    <t>1105508163388760064</t>
  </si>
  <si>
    <t>1105534932523380736</t>
  </si>
  <si>
    <t>1105603078101712896</t>
  </si>
  <si>
    <t>1105621331951996928</t>
  </si>
  <si>
    <t>1105652555902676992</t>
  </si>
  <si>
    <t>1105665022942953472</t>
  </si>
  <si>
    <t>1105836891151257600</t>
  </si>
  <si>
    <t>1105832108105306117</t>
  </si>
  <si>
    <t>1105843773731495939</t>
  </si>
  <si>
    <t>1105856256227577856</t>
  </si>
  <si>
    <t>1105867109299568640</t>
  </si>
  <si>
    <t>1105884336727957505</t>
  </si>
  <si>
    <t>1106245601367343110</t>
  </si>
  <si>
    <t>1106248998673936384</t>
  </si>
  <si>
    <t>1106274465476947968</t>
  </si>
  <si>
    <t>1107368546907156480</t>
  </si>
  <si>
    <t>1107368996557471744</t>
  </si>
  <si>
    <t>1107775476452519937</t>
  </si>
  <si>
    <t>1107980904394358784</t>
  </si>
  <si>
    <t>1086643006738976768</t>
  </si>
  <si>
    <t>1086650657023627269</t>
  </si>
  <si>
    <t>1098180561343000576</t>
  </si>
  <si>
    <t>1086718555297476608</t>
  </si>
  <si>
    <t>1086655053870612480</t>
  </si>
  <si>
    <t>1086672594521206786</t>
  </si>
  <si>
    <t>1082345012535443458</t>
  </si>
  <si>
    <t>1086317326914469889</t>
  </si>
  <si>
    <t>1086376413270327297</t>
  </si>
  <si>
    <t>1087198733589274624</t>
  </si>
  <si>
    <t>1087213180642906112</t>
  </si>
  <si>
    <t>1097144486822625283</t>
  </si>
  <si>
    <t>1097961949290287104</t>
  </si>
  <si>
    <t>1099431220432326656</t>
  </si>
  <si>
    <t>1104478455759073280</t>
  </si>
  <si>
    <t>1105472444238884864</t>
  </si>
  <si>
    <t>1105559289966587904</t>
  </si>
  <si>
    <t>1105854560726327296</t>
  </si>
  <si>
    <t>1106246040645222400</t>
  </si>
  <si>
    <t>1108068885062922240</t>
  </si>
  <si>
    <t>1087198966415060993</t>
  </si>
  <si>
    <t>1105393632226566144</t>
  </si>
  <si>
    <t>1105394723403968512</t>
  </si>
  <si>
    <t>1105854623359868935</t>
  </si>
  <si>
    <t>1075047936466321409</t>
  </si>
  <si>
    <t>1080872218425405446</t>
  </si>
  <si>
    <t>1082351414410498049</t>
  </si>
  <si>
    <t>1085229138846203904</t>
  </si>
  <si>
    <t>1086342616776507392</t>
  </si>
  <si>
    <t>1087425956921233408</t>
  </si>
  <si>
    <t>1097926312444874752</t>
  </si>
  <si>
    <t>1099002524638470144</t>
  </si>
  <si>
    <t>1106245337771995136</t>
  </si>
  <si>
    <t>1108067595008114688</t>
  </si>
  <si>
    <t>1106246025566662656</t>
  </si>
  <si>
    <t>1108067656991760384</t>
  </si>
  <si>
    <t>1108083955377598467</t>
  </si>
  <si>
    <t>1108095837228408837</t>
  </si>
  <si>
    <t>1108131860008308736</t>
  </si>
  <si>
    <t>1107620711978405888</t>
  </si>
  <si>
    <t>1108073240117825536</t>
  </si>
  <si>
    <t>1108398331800236032</t>
  </si>
  <si>
    <t>1105467812305342464</t>
  </si>
  <si>
    <t>1105501497721266176</t>
  </si>
  <si>
    <t>1105507681274458113</t>
  </si>
  <si>
    <t>1075045157681184772</t>
  </si>
  <si>
    <t>1082344974056914944</t>
  </si>
  <si>
    <t>1085214035358990337</t>
  </si>
  <si>
    <t>1086314919082057733</t>
  </si>
  <si>
    <t>1097140801564561409</t>
  </si>
  <si>
    <t>1097852390626246656</t>
  </si>
  <si>
    <t>1097961888523128832</t>
  </si>
  <si>
    <t>1099431182121533440</t>
  </si>
  <si>
    <t>1101161355308986368</t>
  </si>
  <si>
    <t>1108082201831317514</t>
  </si>
  <si>
    <t>1099344019459575808</t>
  </si>
  <si>
    <t>1105495850095009792</t>
  </si>
  <si>
    <t>1108409211950530562</t>
  </si>
  <si>
    <t>1107613823366778880</t>
  </si>
  <si>
    <t>1107978849550249984</t>
  </si>
  <si>
    <t>1108034700440977409</t>
  </si>
  <si>
    <t>1108369193106358272</t>
  </si>
  <si>
    <t>1108796054596661249</t>
  </si>
  <si>
    <t>1108085362402959360</t>
  </si>
  <si>
    <t>1108109801324711938</t>
  </si>
  <si>
    <t>1108109844752404481</t>
  </si>
  <si>
    <t>1108483731738775553</t>
  </si>
  <si>
    <t>1108898234372632576</t>
  </si>
  <si>
    <t>1087419785351024640</t>
  </si>
  <si>
    <t>1102965307298197504</t>
  </si>
  <si>
    <t>1105831575881768961</t>
  </si>
  <si>
    <t>1075047351448989700</t>
  </si>
  <si>
    <t>1086342415072428033</t>
  </si>
  <si>
    <t/>
  </si>
  <si>
    <t>66025575</t>
  </si>
  <si>
    <t>771361727166423044</t>
  </si>
  <si>
    <t>794168561983836161</t>
  </si>
  <si>
    <t>123591532</t>
  </si>
  <si>
    <t>14244544</t>
  </si>
  <si>
    <t>en</t>
  </si>
  <si>
    <t>und</t>
  </si>
  <si>
    <t>es</t>
  </si>
  <si>
    <t>1098942843618541568</t>
  </si>
  <si>
    <t>1102964176073428997</t>
  </si>
  <si>
    <t>1105468493359730688</t>
  </si>
  <si>
    <t>Twitter Web Client</t>
  </si>
  <si>
    <t>TweetDeck</t>
  </si>
  <si>
    <t>Twitter for iPhone</t>
  </si>
  <si>
    <t>Nuzzel</t>
  </si>
  <si>
    <t>Twitter for Android</t>
  </si>
  <si>
    <t>Twitter Lite</t>
  </si>
  <si>
    <t>IFTTT</t>
  </si>
  <si>
    <t>Instagram</t>
  </si>
  <si>
    <t>Spredfast</t>
  </si>
  <si>
    <t>Hootsuite Inc.</t>
  </si>
  <si>
    <t>Twitter for iPad</t>
  </si>
  <si>
    <t>Twitter Web App</t>
  </si>
  <si>
    <t>Paper.li</t>
  </si>
  <si>
    <t>Talon Android</t>
  </si>
  <si>
    <t>Tweetbot for Mac</t>
  </si>
  <si>
    <t>Tweetbot for iΟS</t>
  </si>
  <si>
    <t>Retweet</t>
  </si>
  <si>
    <t>-124.482003,32.528832 
-114.131212,32.528832 
-114.131212,42.009519 
-124.482003,42.009519</t>
  </si>
  <si>
    <t>-122.706873,45.566308 
-122.678709,45.566308 
-122.678709,45.577222 
-122.706873,45.577222</t>
  </si>
  <si>
    <t>United States</t>
  </si>
  <si>
    <t>US</t>
  </si>
  <si>
    <t>California, USA</t>
  </si>
  <si>
    <t>Arbor Lodge, Portland</t>
  </si>
  <si>
    <t>fbd6d2f5a4e4a15e</t>
  </si>
  <si>
    <t>4450919042ac40d3</t>
  </si>
  <si>
    <t>California</t>
  </si>
  <si>
    <t>Arbor Lodge</t>
  </si>
  <si>
    <t>admin</t>
  </si>
  <si>
    <t>neighborhood</t>
  </si>
  <si>
    <t>https://api.twitter.com/1.1/geo/id/fbd6d2f5a4e4a15e.json</t>
  </si>
  <si>
    <t>https://api.twitter.com/1.1/geo/id/4450919042ac40d3.json</t>
  </si>
  <si>
    <t>pa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</si>
  <si>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</si>
  <si>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</si>
  <si>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</si>
  <si>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</si>
  <si>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</si>
  <si>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</si>
  <si>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</si>
  <si>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</si>
  <si>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</si>
  <si>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</si>
  <si>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</si>
  <si>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</si>
  <si>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</si>
  <si>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</si>
  <si>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</si>
  <si>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</si>
  <si>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</si>
  <si>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</si>
  <si>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</si>
  <si>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</si>
  <si>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</si>
  <si>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Benjamin Hanckel</t>
  </si>
  <si>
    <t>Alix Langone</t>
  </si>
  <si>
    <t>Joseph</t>
  </si>
  <si>
    <t>Theorizing the Web</t>
  </si>
  <si>
    <t>jen gallo, MPH</t>
  </si>
  <si>
    <t>BeerBergman _xD83D__xDEB6_</t>
  </si>
  <si>
    <t>Ayesha A. Siddiqi</t>
  </si>
  <si>
    <t>Liz Barry</t>
  </si>
  <si>
    <t>Dr Nicole Shephard</t>
  </si>
  <si>
    <t>Trevor Owens _xD83D__xDCBE__xD83D__xDDC4__xD83D__xDD5A_</t>
  </si>
  <si>
    <t>shawné michaelain h.</t>
  </si>
  <si>
    <t>Ayşenur Benevento</t>
  </si>
  <si>
    <t>recombinant pony</t>
  </si>
  <si>
    <t>BDYHAX</t>
  </si>
  <si>
    <t>M H</t>
  </si>
  <si>
    <t>solanja boy</t>
  </si>
  <si>
    <t>James Taylor-Foster</t>
  </si>
  <si>
    <t>Joseph B. Meyer</t>
  </si>
  <si>
    <t>Jakob Jochmann</t>
  </si>
  <si>
    <t>Alex Wermer-Colan</t>
  </si>
  <si>
    <t>Temple Digital Scholarship Center</t>
  </si>
  <si>
    <t>_xD835__xDC0C__xD835__xDC1A__xD835__xDC31__xD835__xDC22__xD835__xDC26_</t>
  </si>
  <si>
    <t>Out of order</t>
  </si>
  <si>
    <t>Joan Donovan, PhD</t>
  </si>
  <si>
    <t>Cybersalon</t>
  </si>
  <si>
    <t>Apryl Williams</t>
  </si>
  <si>
    <t>CITAMS</t>
  </si>
  <si>
    <t>Gemma Killen</t>
  </si>
  <si>
    <t>Jenny Davis</t>
  </si>
  <si>
    <t>Ruth Tsuria</t>
  </si>
  <si>
    <t>skyler</t>
  </si>
  <si>
    <t>Syeda Zehra K Mohsin</t>
  </si>
  <si>
    <t>Robin Z.</t>
  </si>
  <si>
    <t>david a banks</t>
  </si>
  <si>
    <t>XinJeisan</t>
  </si>
  <si>
    <t>Dr. Donna Lanclos</t>
  </si>
  <si>
    <t>Eileen Clancy</t>
  </si>
  <si>
    <t>margy maclibrary</t>
  </si>
  <si>
    <t>Emily Esten</t>
  </si>
  <si>
    <t>_xD83D__xDD25_ Josh Branchaud _xD83D__xDD7A__xD83C__xDFFC_</t>
  </si>
  <si>
    <t>Lawrence Lanahan</t>
  </si>
  <si>
    <t>JB Brager</t>
  </si>
  <si>
    <t>Kath Albury</t>
  </si>
  <si>
    <t>BRISD Library</t>
  </si>
  <si>
    <t>Edward Gonzalez-Tennant (PhD)</t>
  </si>
  <si>
    <t>Jam'on digital</t>
  </si>
  <si>
    <t>Elijah Horland</t>
  </si>
  <si>
    <t>Sherry Huss</t>
  </si>
  <si>
    <t>RBHS Library</t>
  </si>
  <si>
    <t>PlayStation</t>
  </si>
  <si>
    <t>PLV Media</t>
  </si>
  <si>
    <t>PLHS Library</t>
  </si>
  <si>
    <t>Douglas HS Library</t>
  </si>
  <si>
    <t>Frank Tsacrios</t>
  </si>
  <si>
    <t>Makey Makey</t>
  </si>
  <si>
    <t>AndysTechGarage</t>
  </si>
  <si>
    <t>LEGO Education</t>
  </si>
  <si>
    <t>Mashable</t>
  </si>
  <si>
    <t>HUBweek</t>
  </si>
  <si>
    <t>thavey kelley kasi</t>
  </si>
  <si>
    <t>Amy Behringer</t>
  </si>
  <si>
    <t>Alice Rines</t>
  </si>
  <si>
    <t>Miss Stephanie</t>
  </si>
  <si>
    <t>Bishops' High School</t>
  </si>
  <si>
    <t>Elaine Bowden</t>
  </si>
  <si>
    <t>Dr. Amanda Holdsworth, APR</t>
  </si>
  <si>
    <t>U Can Too Tech</t>
  </si>
  <si>
    <t>Cristina Raposo</t>
  </si>
  <si>
    <t>MakeyTakey MD</t>
  </si>
  <si>
    <t>Jennifer Kling</t>
  </si>
  <si>
    <t>Peter Edwards</t>
  </si>
  <si>
    <t>Marcia Vidal Nial</t>
  </si>
  <si>
    <t>Martinmaths</t>
  </si>
  <si>
    <t>Robert Martin</t>
  </si>
  <si>
    <t>FutureFoodInstitute</t>
  </si>
  <si>
    <t>NYC Council</t>
  </si>
  <si>
    <t>Mayor Bill de Blasio</t>
  </si>
  <si>
    <t>AHA in New York City</t>
  </si>
  <si>
    <t>Green Bronx Machine</t>
  </si>
  <si>
    <t>Stephen Ritz</t>
  </si>
  <si>
    <t>Palmview HS Library</t>
  </si>
  <si>
    <t>YALSA</t>
  </si>
  <si>
    <t>SonomaCountyLibrary</t>
  </si>
  <si>
    <t>Chimera Art Space</t>
  </si>
  <si>
    <t>Gerard Nebesky</t>
  </si>
  <si>
    <t>MakeFashion</t>
  </si>
  <si>
    <t>American Library Association</t>
  </si>
  <si>
    <t>SCOE Sonoma</t>
  </si>
  <si>
    <t>Dog Bone</t>
  </si>
  <si>
    <t>STEM Alliance</t>
  </si>
  <si>
    <t>Justine Arsenault</t>
  </si>
  <si>
    <t>Chloe Perez</t>
  </si>
  <si>
    <t>MAKTUB® Treinamentos</t>
  </si>
  <si>
    <t>EMS Robotics</t>
  </si>
  <si>
    <t>konjoe☔(넥자고와 닌소나이츠의 놓예)</t>
  </si>
  <si>
    <t>Anna Jobin</t>
  </si>
  <si>
    <t>Tanya Lokot</t>
  </si>
  <si>
    <t>Tim Cowlishaw</t>
  </si>
  <si>
    <t>Chase, Sobble Protector Eternal</t>
  </si>
  <si>
    <t>Dia Lacina</t>
  </si>
  <si>
    <t>michael lutz</t>
  </si>
  <si>
    <t>Danielle Riendeau</t>
  </si>
  <si>
    <t>karina rider</t>
  </si>
  <si>
    <t>sarah clark</t>
  </si>
  <si>
    <t>Matt Beran</t>
  </si>
  <si>
    <t>Caitlin Galiz-Rowe</t>
  </si>
  <si>
    <t>Juan</t>
  </si>
  <si>
    <t>Gabi, Like Wasabi</t>
  </si>
  <si>
    <t>A M R // A L-A A S E R</t>
  </si>
  <si>
    <t>AnnaStatic</t>
  </si>
  <si>
    <t>InternetNZ</t>
  </si>
  <si>
    <t>Ancient Devilmother not at GDC</t>
  </si>
  <si>
    <t>Victoria Wray</t>
  </si>
  <si>
    <t>The Crab Moment</t>
  </si>
  <si>
    <t>West Boca Media Center</t>
  </si>
  <si>
    <t>Osmo</t>
  </si>
  <si>
    <t>Yoehan Oh</t>
  </si>
  <si>
    <t>Union College</t>
  </si>
  <si>
    <t>STS @ RPI</t>
  </si>
  <si>
    <t>Danya Glabau</t>
  </si>
  <si>
    <t>p g</t>
  </si>
  <si>
    <t>Victor Hugo's House of Horrors</t>
  </si>
  <si>
    <t>Jeremy Antley</t>
  </si>
  <si>
    <t>Damien saw the Time-Knife once. Highly Recommended</t>
  </si>
  <si>
    <t>Daten Assistance EU</t>
  </si>
  <si>
    <t>modern pop men at sport calendar 2019</t>
  </si>
  <si>
    <t>Rocco</t>
  </si>
  <si>
    <t>anjali _xD83D__xDE80_</t>
  </si>
  <si>
    <t>Melinda Szekeres</t>
  </si>
  <si>
    <t>Kristie Lock(Nuelle)</t>
  </si>
  <si>
    <t>Holt Library</t>
  </si>
  <si>
    <t>Wentzville Schools</t>
  </si>
  <si>
    <t>Scan ×_xD83C__xDDF0__xD83C__xDDEA_</t>
  </si>
  <si>
    <t>Dr. Johnathan Flowers - Institutional Killmonger</t>
  </si>
  <si>
    <t>Joaquín Herrero</t>
  </si>
  <si>
    <t>Dr. Jake Adams</t>
  </si>
  <si>
    <t>Jason Moore</t>
  </si>
  <si>
    <t>Press Association</t>
  </si>
  <si>
    <t>Researcher @KingsCollegeLon &amp; Uni Associate @UTAS_ Research Focus: Youth Health/Wellbeing, Digital Tech, Marginality, &amp; Gender/Sexuality. @BSAYouthSG Convenor</t>
  </si>
  <si>
    <t>social media theorist, editor in chief @_reallifemag, co-founder &amp; co-chair Theorizing the Web @ttw_conf, sociologist @Snap, author The Social Photo (2019)</t>
  </si>
  <si>
    <t>Reporter @MONEY _xD83D__xDC69_‍_xD83D__xDCBB__xD83D__xDCDD__xD83C__xDFD9__xD83D__xDCF0_☕️</t>
  </si>
  <si>
    <t>content marketer at @mediamonks / columnist at @silicamag</t>
  </si>
  <si>
    <t>Theorizing the Web is an inter- &amp; non-disciplinary DIY conference on tech &amp; society.</t>
  </si>
  <si>
    <t>✨ public health witch ✨</t>
  </si>
  <si>
    <t>Hospitalité Digitale &amp; transformation numérique | Cours E-réputation &amp; CM M2 La Rochelle | livre Bienvenue à l'Hospitalité Digitale | les ❤️ sont mes archives</t>
  </si>
  <si>
    <t>truth coming out of her well and I’ve been doing just fine. [technically a “trend forecaster” ask for my email if you need it]</t>
  </si>
  <si>
    <t>co-founder &amp; director of community development @PublicLab. co-founder @TreeKIT. collaborator @aerocene. member @EnviroDGI. nobody @g0vtw.</t>
  </si>
  <si>
    <t>#altac #feminist researcher, freelance writer &amp; consultant | PhD LSE Gender | gender and technology | diversity and inclusion| #intersectionality and data.</t>
  </si>
  <si>
    <t>Head of Digital Content Management @librarycongress, _xD83D__xDC68_‍_xD83C__xDFEB_ @iSchoolUMD &amp; @AmericanU. intersectional feminist/violinist/❤️small _xD83D__xDC36_s &amp; cardigans | unofficial</t>
  </si>
  <si>
    <t>triple air sign femme top playboi : poet + new media artist + sex educator. chi/nyc.</t>
  </si>
  <si>
    <t>PhD in Developmental Psychology @GradCenterPsych, Research Associate @cergNYC and @CUNYNewMediaLab</t>
  </si>
  <si>
    <t>sentient mold</t>
  </si>
  <si>
    <t>We live in a cyborg society. Thoughtful essays, reviews, and commentary from people passionate about the intersections of society &amp; technology.</t>
  </si>
  <si>
    <t>4th yr conference about human augmentation tech happening now and discussing bioethics, biopolitics, &amp; cyborg culture. 
#BDYHAX2019 
Austin, TX Feb 23-24, 2019</t>
  </si>
  <si>
    <t>pokéfan &amp; webMaster, product/design @withfriends_co</t>
  </si>
  <si>
    <t>gentlethem</t>
  </si>
  <si>
    <t>curator of contemporary architecture &amp; design @arkdesc https://t.co/WvL16Z2fBt ops. own</t>
  </si>
  <si>
    <t>Mind dump since 2009. 6th year AMST PhD student at UMD. Affect, social media, and theory kitbashing.</t>
  </si>
  <si>
    <t>Theorist, writer and speaker working on tech and its social impact. Comm(u|o)nist. Feminist. Antifascist. he/him pronouns. Email: tante@tante.cc License: CC-BY</t>
  </si>
  <si>
    <t>Integrity is priceless.
Communication Architect, Designer, Consultant. I use likes as bookmarks. https://t.co/7GIqKnA4UE | https://t.co/exhFSzlW0J</t>
  </si>
  <si>
    <t>CLIR postdoc @templedsc, speculating on accessible archives, modular methods, dystopian corpora, and imperial decadence</t>
  </si>
  <si>
    <t>Digital Scholarship Center at Temple University's Paley Library. A collaborative space to learn digital methods for interdisciplinary research and pedagogy</t>
  </si>
  <si>
    <t>UX Manager at @CapitalOne・Instructor at @MICA &amp; @GA・@DCUX Organizer・@AIGAdesign &amp; @UXPA_Int Mentor・Previously at @nclud &amp; @RosettaStone・Not a morning person!</t>
  </si>
  <si>
    <t>Snark overload. Angry about pretty much everything that's not kittens or otters.</t>
  </si>
  <si>
    <t>Director of the Technology and Social Change Research Project at Harvard Kennedy’s Shorenstein Center.  Affiliate @bkcharvard and @datasociety</t>
  </si>
  <si>
    <t>Monthly events bringing together artists, hackers, activists, entrepreneurs &amp; academics around networked culture in London.</t>
  </si>
  <si>
    <t>Eternal child of the 90s. Researcher at USAID ConDev. Prof at Susquehanna U. @TtW_conf organizing committee. I study race and the Internet (*broadly* defined)</t>
  </si>
  <si>
    <t>Communication, Information Technologies, and Media Sociology Section of the American Sociological Association. Tweeting related news, research &amp; opportunities.</t>
  </si>
  <si>
    <t>Writer, editor, lover of television.
gay, feminist, angry, etc</t>
  </si>
  <si>
    <t>Soc prof. @anu_socy + Cyborgology co-editor. Social psych &amp; technology theorist.</t>
  </si>
  <si>
    <t>"An evil woman with questions." 
Also a Pirate. I think, research, and teach about digital media, culture, religion, gender, sex. Maybe a Cyborg goddess.</t>
  </si>
  <si>
    <t>director of product design @postlightstudio / circlefood expert / internet fan / same diet as 2 chainz</t>
  </si>
  <si>
    <t>Science|MENA|security|FP|IR with focus on Iran commentator &amp; writer. Word vagabond. Authoring Unpacking A Room of One's Own. Szkmn@protonmail.com</t>
  </si>
  <si>
    <t>Professor, Philosopher, Embodied Cognition/Cognitive Scientist, AI Theorist, Science Fiction Fan, Cyborgologist, Knitter, Comic Book Reader, 4ad nerd.</t>
  </si>
  <si>
    <t>Writing on cities, the web, &amp; politics. @cyborgology co-editor, @ttw_conf co-chair, editor-at-large @_reallifemag. assoc. research advisor @ssrc_org Cat person.</t>
  </si>
  <si>
    <t>風の吹くまま、気の向くまま
Current interests include Tora-san, Columbo, pro wrestling, the Kamakura era, and talking photos with my Ricoh Auto Half</t>
  </si>
  <si>
    <t>Anthropologist. Feminist. Gorgon. Witch. Time Lord. Harridan. Sidhe. Crone. PhD. Siren. Norn. Dragon. Selkie. She/Her. Out of fucks to give.</t>
  </si>
  <si>
    <t>Scholarly infrastructure | M.A. student | Edits | Researches | Archives. Digital Humanities. History of science, data, computing Formerly: collaborating @zeynep</t>
  </si>
  <si>
    <t>Retired MRU Librarian, interested in communications/design/Indigenous matters/library/SoTL/PSE/science/fun; on Songhees, Esquimalt &amp; WSÁNEĆ lands | she/her/hers</t>
  </si>
  <si>
    <t>digital scholar, public human[ities], museums, theatre. probably exploring. one of the @publichumans. currently: all the things at @judaicadh &amp; @contingent_mag</t>
  </si>
  <si>
    <t>React • ReasonML • Postgres • Rails ✨ @Hashrocket. Political/Tech organizing @peopleslobbyusa. Coffee, Cats, Cocktails. Shooting pool and photography. he/him</t>
  </si>
  <si>
    <t>THE LINES BETWEEN US: TWO FAMILIES AND A QUEST TO CROSS BALTIMORE'S RACIAL DIVIDE from @thenewpress in May 2019. Music: @disink.</t>
  </si>
  <si>
    <t>PhD (call me Dr.)// teacher, writer, mostly-comics artist//words online @newinquiry// they/them pronouns</t>
  </si>
  <si>
    <t>I'm an academic (mostly) focusing on gender, media, sexuality &amp; digital cultures. Based at Swinburne University of Technology. Pronouns: She/her.</t>
  </si>
  <si>
    <t>#archaeologist, #educator, #3dartist, #indiegamedev, and #author of The Rosewood Massacre from @floridapress https://t.co/szeQILYqVQ pt-raconteur, ft-anarchist</t>
  </si>
  <si>
    <t>We help companies define and implement functional changes in:  - #UX / #IA , #Development and #Branding. We have a Blog_xD83D__xDD8A_https://medium.com/coded-ideas</t>
  </si>
  <si>
    <t>Builder, Maker... and now... MythBuster! The rumors are true, I'm on MythBusters Jr. Follow me, and @MythBusters and @ScienceChannel for more.</t>
  </si>
  <si>
    <t>Co-creator of Maker Faire. The original Maker-in-Chief. Forbes 2017 Forty over 40. Top 7 Famous Women In 3D Printing Industry 2017. Maker Advocate &amp; Evangelist.</t>
  </si>
  <si>
    <t>Official Twitter updates on PlayStation, PS4, PS VR, PS Vue, and PlayStation Network. Titles rated E-M. Support channel: @AskPlayStation Managed by US</t>
  </si>
  <si>
    <t>Formerly Monarch Broadcasting</t>
  </si>
  <si>
    <t>Papillion-La Vista High School Library is located in Papillion, NE. We serve over 1,700 students.</t>
  </si>
  <si>
    <t>Travel is fatal to prejudice, bigotry, and narrow-mindedness...                                                    - Mark Twain</t>
  </si>
  <si>
    <t>Computers are going bananas!  Use #makeymakey to practice invention literacy and connect the world to your computer.</t>
  </si>
  <si>
    <t>Andy is young and passionate about #space, #robots &amp; #science. A true #maker, focuses on his project &amp; gets it done. Please like &amp; share his posts. Thank you</t>
  </si>
  <si>
    <t>A division of The LEGO Group. We enable every student to succeed through hands-on #LEGOlearning.</t>
  </si>
  <si>
    <t>Mashable is for superfans. We're not for the casually curious. Obsess with us.</t>
  </si>
  <si>
    <t>A festival for the future celebrating innovation in art, science, and technology.  Founded by @BostonGlobe, @Harvard, @MIT, and @MassGeneralNews.</t>
  </si>
  <si>
    <t>I teach little humans as a preschool teacher. Working on being a RN and owning a business. I have many ambitions ~</t>
  </si>
  <si>
    <t>Math teacher,Scientix Ambassador,MIEE,Mie fellow,MIEE Surface Expert Pro,Skype Master Teacher,TI STEM LAB Ambassador, cultore della materia dip.Matematica UNITO</t>
  </si>
  <si>
    <t>Mom to four smart girls</t>
  </si>
  <si>
    <t>Software Engineer, Step Parent, Parent, GFWC Florida State AV Tech</t>
  </si>
  <si>
    <t>Sometimes you end up in life somewhere by accident and by accident you find yourself.</t>
  </si>
  <si>
    <t>Where students are known, cared for, nurtured and challenged.</t>
  </si>
  <si>
    <t>At Bricks 4 Kidz® we are committed to giving kids the opportunity to become extreme learners - to follow their passions without fear. #STEM #Kids #Lego</t>
  </si>
  <si>
    <t>University professor. Keynote speaker. #SchoolPR + #HEMktg consultant. Passionate about my fam, research, processes, teaching, traveling, perogies. _xD83C__xDDE8__xD83C__xDDE6__xD83C__xDDFA__xD83C__xDDF8_</t>
  </si>
  <si>
    <t>UK based company specialising in technology in education.
Workshops, CPD, Tech Projects &amp; Camps, Drop-Down Days, Advisor &amp; Tech Events.</t>
  </si>
  <si>
    <t>Biology and Geology teacher #scientixambassador</t>
  </si>
  <si>
    <t>Makers of MaryLand Unite! #MakerEd #marylandmakers</t>
  </si>
  <si>
    <t>Proudly Supporting Education in North America! Tweets via my own creative mind. Reach me at Marcia.vidal@lego.com</t>
  </si>
  <si>
    <t>Maths teacher, tutor. Martin Maths on YouTube. any views of the YouTube channel much appreciated! like, subscribe, share, comment, suggest and film your own!</t>
  </si>
  <si>
    <t>Future Food Institute aspires to build a more equitable world, inspiring and empowering a new generation of creative and responsible food entrepreneurs.</t>
  </si>
  <si>
    <t>The New York City Council is comprised of 51 Members and is led by @NYCSpeakerCoJo.</t>
  </si>
  <si>
    <t>Fighting every day to make New York the fairest big city in America. (https://t.co/N0igPl3T7S)</t>
  </si>
  <si>
    <t>Official American Heart Association and American Stroke Association account of NYC - fighting heart disease &amp; stroke.</t>
  </si>
  <si>
    <t>Green Bronx Machine is an impact driven, for-purpose organization rooted in the belief that we are all Amer-I-Cans! - We Grow Vegetables… and Students.</t>
  </si>
  <si>
    <t>Founder of @GreenBxMachine. #1 Amazon Best-Selling Author. Award-Winning Innovator &amp; Educator. Urban Farmer. Keynote Speaker.</t>
  </si>
  <si>
    <t>Inspire lifelong learning, advance knowledge, and strengthen communities. #txlchat #RGVLibrarySquad</t>
  </si>
  <si>
    <t>Tweets from YALSA staff. For more than 60 years, YALSA has worked to build the capacity of libraries and library staff to engage, serve and empower all teens.</t>
  </si>
  <si>
    <t>Discover. Learn. Share.
#socolib</t>
  </si>
  <si>
    <t>A community-powered arts and maker space in Sonoma County, CA.</t>
  </si>
  <si>
    <t>Chef, caterer, maker &amp; restauranteur. Passionate about PAELLA, local ingredients, community &amp; sharing great food with friends. Paella Throwdown winner.</t>
  </si>
  <si>
    <t>MakeFashion is a movement celebrating the fusion of technology and fashion. We pair creatives with technology enthusiasts. #wearabletechnology #wearables</t>
  </si>
  <si>
    <t>Updates from the American Library Association (ALA) and libraries in general, authored by ALA staff. Contact us: library@ala.org</t>
  </si>
  <si>
    <t>Our mission is to foster student success through service to students, schools, and community. Consider us your hub to all county education news &amp; resources.</t>
  </si>
  <si>
    <t>STEM Alliance is an international initiative that facilitates the relationship between industry and education to improve the quality of STEM education in Europe</t>
  </si>
  <si>
    <t>Mom. Educator. Dog lover. Fitness enthusiast. Maker Education Facilitator for the PEI Department of Education, Early Learning, &amp; Culture. All views are my own.</t>
  </si>
  <si>
    <t>PLHS ‘19| Free spirit ‘18-‘19| Snap: chloebell2010</t>
  </si>
  <si>
    <t>Workshops com a Metodologia LEGO® Serious Play® e Treinamentos em Robótica Educacional: @arduino @microbit_edu @LEGO_Education @scratch @makeymakey</t>
  </si>
  <si>
    <t>- ̗̀  ٩(`ᗜ´๑)و   ̖́- https://t.co/JIeCX4CgtA 레진코믹스에서 마리(MARi) 연재했었습니다. / 픽시브 https://t.co/HI3h5AiLKB / 텀블러 https://t.co/ZqdB4NkcfL #에이스펙트럼우산습격단</t>
  </si>
  <si>
    <t>Researcher at @ETH @EthicsPolicyLab | ex @tuftsuniversity, @STSCornell, @epfl, @unil | she/her | #Sociology #Technology #NewMedia | slow blog @sociostrategy</t>
  </si>
  <si>
    <t>Assistant Professor, @DCU_SoC. I study protests, urban media &amp; internet freedom in Ukraine &amp; Russia. _xD83C__xDDFA__xD83C__xDDE6_ @GlobalVoices. @TtW_conf. #andacyclist</t>
  </si>
  <si>
    <t>Theory casual. Noises at @mnfn_e17 / Future stuff at @bbcrd. I don't speak on behalf of anyone but my idiot self, if you hadn't already guessed. He/Him.</t>
  </si>
  <si>
    <t>He/Him. Journalist. Media Scholar. Cat Dad. Social Media Editor @dallas_observer.</t>
  </si>
  <si>
    <t>_xD83D__xDC85_ Badass Indigenous Bitch _xD83D__xDD25_ Photographer, Paid Ass Game Critic and Founding Editor of @capsulecrit _xD83D__xDC8B_ https://t.co/OugNT1ikeq _xD83D__xDC4D__xD83C__xDFFD_
_xD83D__xDCF7_ https://t.co/5SgLNbch7r_xD83D__xDC55_</t>
  </si>
  <si>
    <t>he/him • phd, Shakespeare, early modern drama, media, [post]humanism • horror, games, interactive fiction, rowdy wit • game studies study buddy @rangedtouch</t>
  </si>
  <si>
    <t>Managing Editor @Waypoint, @idleweekend co-host, @BerkleeCollege adjunct, hobbyist game dev, runner, boxer, volunteer EMT https://t.co/exyQ1cjYhg</t>
  </si>
  <si>
    <t>sociology phd candidate, queen's uni // tech activism, labor, race &amp; displacement in the bay area // co-editor @_transmissions_ // https://t.co/Fe9fZ9BII6</t>
  </si>
  <si>
    <t>editor etc. haunted body, nanticoke 2spirit nb fem neurodiva, they/she. co-ed @BetteringPoetry | EIC @ANMLY_LIT | @VIDA_Lit | reader @TheAtlasReview takes≠jobs'</t>
  </si>
  <si>
    <t>Farm kid turned Service Desk anthropologist and podcast host. He/They is fine</t>
  </si>
  <si>
    <t>Just some queer nerd. Nonbinary they/them. Freelancer for @outfrontco Creator of @yourgeekygalpal</t>
  </si>
  <si>
    <t>Hello everyone. I mainly follow other folks on here and browse their feeds. I use they/them pronouns.</t>
  </si>
  <si>
    <t>PhD @UCSDVis. Striking striae distensae over thoracic and lumbar region of back. Corpuscular. Contributor at @cyborgology. @ttw_conf committee. He/him_xD83C__xDF39_</t>
  </si>
  <si>
    <t>Editor @deorbital, @clickbliss. Freelance as seen at @Paste, Waypoint, Medium, RPS and Kotaku . Egyptian-Filipino. Won't stop talking about Sonic. They/Them.</t>
  </si>
  <si>
    <t>Investigating and translating tech, data, environmental and oceans issues so they're accessible for wider audiences. _xD83E__xDD16__xD83C__xDF32__xD83D__xDC20_ Co-lead at ANTISTATIC.</t>
  </si>
  <si>
    <t>A better world through a better Internet  Subscribe to our newsletter: https://t.co/tvd42AejLF
#Internet #DigitalDivides</t>
  </si>
  <si>
    <t>3x//technomancer//gender anarchist//tentacled demon god//they/them// https://t.co/ZE5piV0Dx9  | co-owner @AbyssUncreate // _transfer//David Lynch Teaches Typing</t>
  </si>
  <si>
    <t>Public servant doing digital stuff. Windy Wellington resident.  Views my own.</t>
  </si>
  <si>
    <t>i liked horses before they were a meme and i’ll like them when you’ve all forgotten them. (she/her, ♠️)</t>
  </si>
  <si>
    <t>Run by West Boca High School's media specialist.  Shares new books, gives recs, announces contests, and RTs news from your favorite authors/publishers.</t>
  </si>
  <si>
    <t>studying #STS #HistSTEM abt/ information technologies. #infrastructure #SearchEngine #algorithm. #EastAsia @RPI_sts now • @snuhps alum. views my own</t>
  </si>
  <si>
    <t>The official Twitter account for Union College in Schenectady, NY, connecting students, alumni, parents, friends and faculty.</t>
  </si>
  <si>
    <t>Department of Science and Technology Studies at Rensselaer Polytechnic Institute.
STS; Design, Innovation, and Society; Sustainability Studies.</t>
  </si>
  <si>
    <t>Anthropologist of Medicine &amp; Technology | Founder @implosionlabs | @STSCornell PhD | Teaching @nyutandon and @bklyninstitute | she/her | tweets my own</t>
  </si>
  <si>
    <t>just another lurker</t>
  </si>
  <si>
    <t>Managing Editor for @FPSWeekly _xD83E__xDD87_ two rows of ASCII in a trench coat _xD83E__xDD87_ fake game designer _xD83E__xDD87_ fake game player _xD83E__xDD87_ fake grindcore maven _xD83E__xDD87_ㅤthey/he/him</t>
  </si>
  <si>
    <t>_xD83C__xDDF7__xD83C__xDDFA_ History PhD / @TtW_conf Committee Member / (War)Games / Server / #ripcity</t>
  </si>
  <si>
    <t>@ the crossroads of Philosophy, Religious Studies, STS, Magical-Techno-Futurism, &amp; Pop Culture. Y'know. Weird stuff. https://t.co/Oc5qdue6f6</t>
  </si>
  <si>
    <t>ein Internetclub.  #datasovereignty #gdpr  #DSGVO   #Dateneigentum Nur was Wert durch Verknüpfung? Ach ...  #theendofblabla</t>
  </si>
  <si>
    <t>⛓  i dont read your tweets i just do my own ⛓</t>
  </si>
  <si>
    <t>ai x ethics x design. CS/Gov @Harvard. tinkering @Tech4Germany. alum: @code, @USCTO44, @IDEOCoLab. she/her. carpe DM. https://t.co/XzorenXsIE</t>
  </si>
  <si>
    <t>Public Policy &amp; Law @NYUAbuDhabi, past: Public Square Intern @DemocracyFund, @KPMG, @60Minutes, @robben_island. Media, Tech, Privacy... and Visual Note-Taking!</t>
  </si>
  <si>
    <t>It's always a great day in the library.</t>
  </si>
  <si>
    <t>The Library holds thousands of books from fiction to non-fiction, audio-books, e-books, computers, games, puzzles, and lots more! Come check it out!</t>
  </si>
  <si>
    <t>Journalist Certified Technician for Laptop &amp; smartphones.
#Letenikazi</t>
  </si>
  <si>
    <t>Martial artist, motorcyclist, comics scholar and philosopher working on Japanese thought, race, gender, disability, and tech/AI via “why would skynet care?”</t>
  </si>
  <si>
    <t>#philosopher #infocomputation #science #maths #deeplearning #chatbots #gopher #minimalist #OpenBSD #POSIX #hacker Current research on causation and complexity.</t>
  </si>
  <si>
    <t>Holt Assistant Principal - Freshmen - 2022</t>
  </si>
  <si>
    <t>#Breaking news, developing stories, features and more from the UK’s national news and sport agency.</t>
  </si>
  <si>
    <t>London, England</t>
  </si>
  <si>
    <t>los angeles california</t>
  </si>
  <si>
    <t>New York, NY</t>
  </si>
  <si>
    <t>nyc</t>
  </si>
  <si>
    <t>NYC</t>
  </si>
  <si>
    <t>Staten Island, NY</t>
  </si>
  <si>
    <t>Dutch girl in France</t>
  </si>
  <si>
    <t>london</t>
  </si>
  <si>
    <t>Brooklyn</t>
  </si>
  <si>
    <t>Berlin, Germany</t>
  </si>
  <si>
    <t>Hyattsville, MD</t>
  </si>
  <si>
    <t>internet, wwworldwwwide</t>
  </si>
  <si>
    <t>New York</t>
  </si>
  <si>
    <t>atx</t>
  </si>
  <si>
    <t>Augmented Reality</t>
  </si>
  <si>
    <t>Austin, TX</t>
  </si>
  <si>
    <t>Brooklyn, NY</t>
  </si>
  <si>
    <t>Occupied Tonkawa land</t>
  </si>
  <si>
    <t>Stockholm, Sweden</t>
  </si>
  <si>
    <t>College Park, MD</t>
  </si>
  <si>
    <t>Germany</t>
  </si>
  <si>
    <t>Philadelphia, PA</t>
  </si>
  <si>
    <t>NoMa, DC</t>
  </si>
  <si>
    <t>Set to Private</t>
  </si>
  <si>
    <t>London</t>
  </si>
  <si>
    <t>Selinsgrove, PA</t>
  </si>
  <si>
    <t>Australian Capital Territory</t>
  </si>
  <si>
    <t>New Jersey, USA</t>
  </si>
  <si>
    <t>new york</t>
  </si>
  <si>
    <t>San Francisco, CA</t>
  </si>
  <si>
    <t>Beloit, WI</t>
  </si>
  <si>
    <t>Troy, NY, USA</t>
  </si>
  <si>
    <t>相模原市国道16号の外</t>
  </si>
  <si>
    <t>Currently NC, USA.  Has been seen in the UK, Ireland, New Zealand, and Canada.  Will happily go where invited.</t>
  </si>
  <si>
    <t>YYJ</t>
  </si>
  <si>
    <t>unceded Lenape land//current-day Philly</t>
  </si>
  <si>
    <t>Chicago, IL via Nebraska</t>
  </si>
  <si>
    <t>Baltimore</t>
  </si>
  <si>
    <t>Melbourne, Victoria</t>
  </si>
  <si>
    <t>Orlando, FL</t>
  </si>
  <si>
    <t>Zúrich</t>
  </si>
  <si>
    <t>Papillion/La Vista, Nebraska</t>
  </si>
  <si>
    <t>Papillion, NE</t>
  </si>
  <si>
    <t>Los Angeles, CA, USA</t>
  </si>
  <si>
    <t>Santa Cruz, CA</t>
  </si>
  <si>
    <t>Greater Boston, MA</t>
  </si>
  <si>
    <t>san diego</t>
  </si>
  <si>
    <t>Brescia- Italia</t>
  </si>
  <si>
    <t>Chester</t>
  </si>
  <si>
    <t>South Dublin, Ireland</t>
  </si>
  <si>
    <t>Detroit</t>
  </si>
  <si>
    <t>Maryland, USA</t>
  </si>
  <si>
    <t>Souderton, PA</t>
  </si>
  <si>
    <t>Lymington, England</t>
  </si>
  <si>
    <t>England, United Kingdom</t>
  </si>
  <si>
    <t>Bologna, IT &amp; San Francisco, CA</t>
  </si>
  <si>
    <t>Bronx, NY</t>
  </si>
  <si>
    <t>Palmview, TX</t>
  </si>
  <si>
    <t>Chicago, IL</t>
  </si>
  <si>
    <t>Sonoma County, CA</t>
  </si>
  <si>
    <t>Sebastopol, CA</t>
  </si>
  <si>
    <t>Santa Rosa, CA</t>
  </si>
  <si>
    <t>Canada &amp; USA</t>
  </si>
  <si>
    <t>Brussels</t>
  </si>
  <si>
    <t>Charlottetown</t>
  </si>
  <si>
    <t>Sampa</t>
  </si>
  <si>
    <t>외주 관련 문의 klazykon☆gmail.com</t>
  </si>
  <si>
    <t>Switzerland _xD83D__xDD01_ elsewhere</t>
  </si>
  <si>
    <t>Dublin City, Ireland</t>
  </si>
  <si>
    <t>Hackney, London</t>
  </si>
  <si>
    <t>Carrollton, TX</t>
  </si>
  <si>
    <t>boston</t>
  </si>
  <si>
    <t>Minnesota, USA</t>
  </si>
  <si>
    <t>CA</t>
  </si>
  <si>
    <t>_xD83D__xDC7B_  pumpkin hill _xD83C__xDF83_</t>
  </si>
  <si>
    <t>Wellington City, New Zealand</t>
  </si>
  <si>
    <t>New Zealand</t>
  </si>
  <si>
    <t>Wellington, New Zealand</t>
  </si>
  <si>
    <t>Boca Raton, FL</t>
  </si>
  <si>
    <t>Troy, NY</t>
  </si>
  <si>
    <t xml:space="preserve">Schenectady, NY </t>
  </si>
  <si>
    <t>Can'tada</t>
  </si>
  <si>
    <t>Portland, Oregon</t>
  </si>
  <si>
    <t>Frankfurt am Main, Hessen</t>
  </si>
  <si>
    <t>cloud hidden</t>
  </si>
  <si>
    <t>Alemania</t>
  </si>
  <si>
    <t>sometimes STL</t>
  </si>
  <si>
    <t>Budapest | D.C. | Abu Dhabi</t>
  </si>
  <si>
    <t>Wentzville, MO</t>
  </si>
  <si>
    <t>Kenya</t>
  </si>
  <si>
    <t>Carbondale</t>
  </si>
  <si>
    <t>somewhere, over the rainbow</t>
  </si>
  <si>
    <t>UK and Ireland</t>
  </si>
  <si>
    <t>https://t.co/gObuTj3NQd</t>
  </si>
  <si>
    <t>https://t.co/4HhPZR4lRD</t>
  </si>
  <si>
    <t>https://t.co/tnCNwhzs3G</t>
  </si>
  <si>
    <t>http://t.co/Rls8SoC45h</t>
  </si>
  <si>
    <t>https://t.co/3ceWxGKtJE</t>
  </si>
  <si>
    <t>https://t.co/5woK9s6O8a</t>
  </si>
  <si>
    <t>https://t.co/nEyDHXXLti</t>
  </si>
  <si>
    <t>https://t.co/e3RB2gHlMH</t>
  </si>
  <si>
    <t>https://t.co/RO0ERAupdh</t>
  </si>
  <si>
    <t>https://t.co/5j4PHz3cpv</t>
  </si>
  <si>
    <t>https://t.co/VQUmjPCKJt</t>
  </si>
  <si>
    <t>http://t.co/9WB0bTykmg</t>
  </si>
  <si>
    <t>https://t.co/IOO2hZltgT</t>
  </si>
  <si>
    <t>https://t.co/AwPCfBH1FN</t>
  </si>
  <si>
    <t>https://t.co/GhG0BfBHdg</t>
  </si>
  <si>
    <t>https://t.co/Lfq32acmId</t>
  </si>
  <si>
    <t>https://t.co/9jrS9dbQTv</t>
  </si>
  <si>
    <t>http://t.co/G3XmJdmwqm</t>
  </si>
  <si>
    <t>http://xn--koax284rdb0d.com</t>
  </si>
  <si>
    <t>http://t.co/NiDQU5Ze</t>
  </si>
  <si>
    <t>https://t.co/ae1pUbitaj</t>
  </si>
  <si>
    <t>https://t.co/x65kq7LEo1</t>
  </si>
  <si>
    <t>https://t.co/KWimj6VHsL</t>
  </si>
  <si>
    <t>https://t.co/qDmBCKaO6h</t>
  </si>
  <si>
    <t>https://t.co/WAha7A0KFS</t>
  </si>
  <si>
    <t>http://www.firepile.com</t>
  </si>
  <si>
    <t>https://t.co/WXZqKOfuOi</t>
  </si>
  <si>
    <t>https://t.co/zW0FaNkjfG</t>
  </si>
  <si>
    <t>https://t.co/yDB9FAZS6n</t>
  </si>
  <si>
    <t>http://www2.mtroyal.ca/~mmacmillan</t>
  </si>
  <si>
    <t>https://t.co/1GqPf9fOvS</t>
  </si>
  <si>
    <t>https://t.co/XQhMFmxkR3</t>
  </si>
  <si>
    <t>http://lawrencelanahan.com</t>
  </si>
  <si>
    <t>https://t.co/QJ7a152Bn8</t>
  </si>
  <si>
    <t>https://t.co/yHlNjjNr2x</t>
  </si>
  <si>
    <t>https://t.co/bri7NJ2HQW</t>
  </si>
  <si>
    <t>http://www.jamon.digital</t>
  </si>
  <si>
    <t>https://t.co/cYhsEfNtqf</t>
  </si>
  <si>
    <t>http://t.co/phas71paWe</t>
  </si>
  <si>
    <t>https://www.playstation.com</t>
  </si>
  <si>
    <t>https://t.co/NzVfzgzvgi</t>
  </si>
  <si>
    <t>https://t.co/FWDgftbpJ0</t>
  </si>
  <si>
    <t>http://makeymakey.com</t>
  </si>
  <si>
    <t>https://t.co/iylEKcjtHl</t>
  </si>
  <si>
    <t>https://t.co/AmCzCNRhoS</t>
  </si>
  <si>
    <t>http://mashable.com</t>
  </si>
  <si>
    <t>http://HUBweek.org</t>
  </si>
  <si>
    <t>https://t.co/Ns26sKQsiI</t>
  </si>
  <si>
    <t>http://t.co/cYeEylcXoJ</t>
  </si>
  <si>
    <t>https://t.co/hDemN1qDlO</t>
  </si>
  <si>
    <t>http://CommunicatED.ca</t>
  </si>
  <si>
    <t>https://t.co/bIM6SadsES</t>
  </si>
  <si>
    <t>https://t.co/KALQsIwgiQ</t>
  </si>
  <si>
    <t>https://t.co/bNVhTeYweD</t>
  </si>
  <si>
    <t>https://t.co/ZvBSbn4DNs</t>
  </si>
  <si>
    <t>https://t.co/EOvSqhc9e9</t>
  </si>
  <si>
    <t>https://t.co/Dj0cSqmC3U</t>
  </si>
  <si>
    <t>https://t.co/bMnBa63egP</t>
  </si>
  <si>
    <t>https://t.co/gypwbji5pb</t>
  </si>
  <si>
    <t>https://t.co/PmZBqRLEo5</t>
  </si>
  <si>
    <t>https://t.co/0fslqLDkp1</t>
  </si>
  <si>
    <t>http://www.ala.org/yalsa</t>
  </si>
  <si>
    <t>http://t.co/yDBGCtUO</t>
  </si>
  <si>
    <t>http://t.co/dRXuTP14n7</t>
  </si>
  <si>
    <t>https://t.co/QSH5Juk0eB</t>
  </si>
  <si>
    <t>https://t.co/rXpn18Rsr4</t>
  </si>
  <si>
    <t>https://t.co/3as9z6vf3u</t>
  </si>
  <si>
    <t>http://t.co/QQHyCsY9Rj</t>
  </si>
  <si>
    <t>https://t.co/0cPiHH0s3R</t>
  </si>
  <si>
    <t>https://t.co/a2o3OIPkeQ</t>
  </si>
  <si>
    <t>https://t.co/Z0lvh2KSOn</t>
  </si>
  <si>
    <t>https://t.co/shEtlmg8pH</t>
  </si>
  <si>
    <t>http://timcowlishaw.co.uk</t>
  </si>
  <si>
    <t>http://correlatedcontents.com</t>
  </si>
  <si>
    <t>https://t.co/dN5ruL51q4</t>
  </si>
  <si>
    <t>https://t.co/2crKT6g1Tp</t>
  </si>
  <si>
    <t>https://t.co/95Tf3S1j3h</t>
  </si>
  <si>
    <t>https://t.co/TfhBj2qBSC</t>
  </si>
  <si>
    <t>http://www.barelyconcealednarcissism.com/</t>
  </si>
  <si>
    <t>https://t.co/vkS6ucqAhU</t>
  </si>
  <si>
    <t>https://t.co/mDwNKDz2wV</t>
  </si>
  <si>
    <t>http://t.co/1thU9SImnb</t>
  </si>
  <si>
    <t>https://t.co/USfBAxWDMa</t>
  </si>
  <si>
    <t>https://t.co/soij4aIkEn</t>
  </si>
  <si>
    <t>https://t.co/B5wfH5SGAC</t>
  </si>
  <si>
    <t>http://t.co/1ID0rByByJ</t>
  </si>
  <si>
    <t>https://t.co/H6yVEwrC42</t>
  </si>
  <si>
    <t>https://t.co/mx7EmSe2b7</t>
  </si>
  <si>
    <t>https://www.patreon.com/wolven</t>
  </si>
  <si>
    <t>https://t.co/yxc3dQlHPk</t>
  </si>
  <si>
    <t>https://t.co/Pyrfdp5eT5</t>
  </si>
  <si>
    <t>http://t.co/OIIOwq5j2W</t>
  </si>
  <si>
    <t>http://t.co/eGgvjTeP5j</t>
  </si>
  <si>
    <t>https://t.co/2hiKcXrwlg</t>
  </si>
  <si>
    <t>https://t.co/TfZ1K3q7Me</t>
  </si>
  <si>
    <t>http://www.pressassociation.com</t>
  </si>
  <si>
    <t>Mountain Time (US &amp; Canada)</t>
  </si>
  <si>
    <t>https://pbs.twimg.com/profile_banners/22237831/1406877759</t>
  </si>
  <si>
    <t>https://pbs.twimg.com/profile_banners/66025575/1549290715</t>
  </si>
  <si>
    <t>https://pbs.twimg.com/profile_banners/27594541/1488859308</t>
  </si>
  <si>
    <t>https://pbs.twimg.com/profile_banners/1547091/1516416535</t>
  </si>
  <si>
    <t>https://pbs.twimg.com/profile_banners/216140356/1545065098</t>
  </si>
  <si>
    <t>https://pbs.twimg.com/profile_banners/50310262/1552440451</t>
  </si>
  <si>
    <t>https://pbs.twimg.com/profile_banners/14453995/1528466684</t>
  </si>
  <si>
    <t>https://pbs.twimg.com/profile_banners/108441652/1436081719</t>
  </si>
  <si>
    <t>https://pbs.twimg.com/profile_banners/109098207/1398702829</t>
  </si>
  <si>
    <t>https://pbs.twimg.com/profile_banners/10034972/1398284995</t>
  </si>
  <si>
    <t>https://pbs.twimg.com/profile_banners/322845727/1432031917</t>
  </si>
  <si>
    <t>https://pbs.twimg.com/profile_banners/1050449054/1492615045</t>
  </si>
  <si>
    <t>https://pbs.twimg.com/profile_banners/296515429/1413897421</t>
  </si>
  <si>
    <t>https://pbs.twimg.com/profile_banners/2945289374/1552586639</t>
  </si>
  <si>
    <t>https://pbs.twimg.com/profile_banners/14289596/1485371652</t>
  </si>
  <si>
    <t>https://pbs.twimg.com/profile_banners/1017232362453848064/1539568798</t>
  </si>
  <si>
    <t>https://pbs.twimg.com/profile_banners/480513378/1514671876</t>
  </si>
  <si>
    <t>https://pbs.twimg.com/profile_banners/24275647/1520027689</t>
  </si>
  <si>
    <t>https://pbs.twimg.com/profile_banners/14179278/1486317175</t>
  </si>
  <si>
    <t>https://pbs.twimg.com/profile_banners/254865613/1530147765</t>
  </si>
  <si>
    <t>https://pbs.twimg.com/profile_banners/3345915310/1522353415</t>
  </si>
  <si>
    <t>https://pbs.twimg.com/profile_banners/15300655/1521140496</t>
  </si>
  <si>
    <t>https://pbs.twimg.com/profile_banners/3043863951/1426289450</t>
  </si>
  <si>
    <t>https://pbs.twimg.com/profile_banners/122111410/1545100516</t>
  </si>
  <si>
    <t>https://pbs.twimg.com/profile_banners/1080494257/1357930704</t>
  </si>
  <si>
    <t>https://pbs.twimg.com/profile_banners/292027515/1524958896</t>
  </si>
  <si>
    <t>https://pbs.twimg.com/profile_banners/3325959395/1470868798</t>
  </si>
  <si>
    <t>https://pbs.twimg.com/profile_banners/69009034/1458314710</t>
  </si>
  <si>
    <t>https://pbs.twimg.com/profile_banners/13179392/1396574863</t>
  </si>
  <si>
    <t>https://pbs.twimg.com/profile_banners/1010335242/1412234145</t>
  </si>
  <si>
    <t>https://pbs.twimg.com/profile_banners/14156317/1429331129</t>
  </si>
  <si>
    <t>https://pbs.twimg.com/profile_banners/5644762/1549563222</t>
  </si>
  <si>
    <t>https://pbs.twimg.com/profile_banners/12922462/1549195080</t>
  </si>
  <si>
    <t>https://pbs.twimg.com/profile_banners/436886909/1550892275</t>
  </si>
  <si>
    <t>https://pbs.twimg.com/profile_banners/1711281463/1524887721</t>
  </si>
  <si>
    <t>https://pbs.twimg.com/profile_banners/1859194130/1546659609</t>
  </si>
  <si>
    <t>https://pbs.twimg.com/profile_banners/190881605/1526161393</t>
  </si>
  <si>
    <t>https://pbs.twimg.com/profile_banners/15814703/1543266508</t>
  </si>
  <si>
    <t>https://pbs.twimg.com/profile_banners/847513883661131776/1492096669</t>
  </si>
  <si>
    <t>https://pbs.twimg.com/profile_banners/134768419/1466897519</t>
  </si>
  <si>
    <t>https://pbs.twimg.com/profile_banners/856540460214603776/1543095226</t>
  </si>
  <si>
    <t>https://pbs.twimg.com/profile_banners/41746542/1545085930</t>
  </si>
  <si>
    <t>https://pbs.twimg.com/profile_banners/1908411/1530711320</t>
  </si>
  <si>
    <t>https://pbs.twimg.com/profile_banners/783029804002148353/1488078112</t>
  </si>
  <si>
    <t>https://pbs.twimg.com/profile_banners/14317438/1440887550</t>
  </si>
  <si>
    <t>https://pbs.twimg.com/profile_banners/3326894778/1440354178</t>
  </si>
  <si>
    <t>https://pbs.twimg.com/profile_banners/10671602/1549922669</t>
  </si>
  <si>
    <t>https://pbs.twimg.com/profile_banners/316060711/1538020576</t>
  </si>
  <si>
    <t>https://pbs.twimg.com/profile_banners/794168561983836161/1523382395</t>
  </si>
  <si>
    <t>https://pbs.twimg.com/profile_banners/3322727779/1507653142</t>
  </si>
  <si>
    <t>https://pbs.twimg.com/profile_banners/404528239/1416845442</t>
  </si>
  <si>
    <t>https://pbs.twimg.com/profile_banners/884738184/1471442242</t>
  </si>
  <si>
    <t>https://pbs.twimg.com/profile_banners/763154731925643264/1484058620</t>
  </si>
  <si>
    <t>https://pbs.twimg.com/profile_banners/50318149/1552306722</t>
  </si>
  <si>
    <t>https://pbs.twimg.com/profile_banners/972651/1401484849</t>
  </si>
  <si>
    <t>https://pbs.twimg.com/profile_banners/2884533627/1545257263</t>
  </si>
  <si>
    <t>https://pbs.twimg.com/profile_banners/134978871/1361993746</t>
  </si>
  <si>
    <t>https://pbs.twimg.com/profile_banners/13563352/1504133014</t>
  </si>
  <si>
    <t>https://pbs.twimg.com/profile_banners/71263219/1449175297</t>
  </si>
  <si>
    <t>https://pbs.twimg.com/profile_banners/2289471510/1511972307</t>
  </si>
  <si>
    <t>https://pbs.twimg.com/profile_banners/918447102149234688/1518724633</t>
  </si>
  <si>
    <t>https://pbs.twimg.com/profile_banners/15011114/1552776191</t>
  </si>
  <si>
    <t>https://pbs.twimg.com/profile_banners/1103585770894475264/1551952895</t>
  </si>
  <si>
    <t>https://pbs.twimg.com/profile_banners/840566713812963329/1519484392</t>
  </si>
  <si>
    <t>https://pbs.twimg.com/profile_banners/3341944743/1544792636</t>
  </si>
  <si>
    <t>https://pbs.twimg.com/profile_banners/3003737297/1545101256</t>
  </si>
  <si>
    <t>https://pbs.twimg.com/profile_banners/910884354053820416/1537321810</t>
  </si>
  <si>
    <t>https://pbs.twimg.com/profile_banners/830166781041971202/1521313411</t>
  </si>
  <si>
    <t>https://pbs.twimg.com/profile_banners/2467726476/1550243447</t>
  </si>
  <si>
    <t>https://pbs.twimg.com/profile_banners/18906097/1515015567</t>
  </si>
  <si>
    <t>https://pbs.twimg.com/profile_banners/19834403/1549305438</t>
  </si>
  <si>
    <t>https://pbs.twimg.com/profile_banners/14323863/1541100144</t>
  </si>
  <si>
    <t>https://pbs.twimg.com/profile_banners/308552033/1457238944</t>
  </si>
  <si>
    <t>https://pbs.twimg.com/profile_banners/771361727166423044/1496841631</t>
  </si>
  <si>
    <t>https://pbs.twimg.com/profile_banners/844556598697709568/1546568081</t>
  </si>
  <si>
    <t>https://pbs.twimg.com/profile_banners/5843012/1552423029</t>
  </si>
  <si>
    <t>https://pbs.twimg.com/profile_banners/1161601404/1548359770</t>
  </si>
  <si>
    <t>https://pbs.twimg.com/profile_banners/992453117965815808/1530310710</t>
  </si>
  <si>
    <t>https://pbs.twimg.com/profile_banners/496397866/1409263001</t>
  </si>
  <si>
    <t>https://pbs.twimg.com/profile_banners/21799699/1550438349</t>
  </si>
  <si>
    <t>https://pbs.twimg.com/profile_banners/2366076650/1456424154</t>
  </si>
  <si>
    <t>https://pbs.twimg.com/profile_banners/1490346848/1469436103</t>
  </si>
  <si>
    <t>https://pbs.twimg.com/profile_banners/823151424/1535395069</t>
  </si>
  <si>
    <t>https://pbs.twimg.com/profile_banners/886615377781936128/1550679088</t>
  </si>
  <si>
    <t>https://pbs.twimg.com/profile_banners/52185260/1552175048</t>
  </si>
  <si>
    <t>https://pbs.twimg.com/profile_banners/960874737760161792/1529614286</t>
  </si>
  <si>
    <t>https://pbs.twimg.com/profile_banners/102602316/1441058645</t>
  </si>
  <si>
    <t>https://pbs.twimg.com/profile_banners/102930967/1400838705</t>
  </si>
  <si>
    <t>https://pbs.twimg.com/profile_banners/14244544/1473668850</t>
  </si>
  <si>
    <t>https://pbs.twimg.com/profile_banners/17853/1412702091</t>
  </si>
  <si>
    <t>https://pbs.twimg.com/profile_banners/2497982234/1551296585</t>
  </si>
  <si>
    <t>https://pbs.twimg.com/profile_banners/318844899/1518509037</t>
  </si>
  <si>
    <t>https://pbs.twimg.com/profile_banners/86442557/1475688785</t>
  </si>
  <si>
    <t>https://pbs.twimg.com/profile_banners/45487007/1401645335</t>
  </si>
  <si>
    <t>https://pbs.twimg.com/profile_banners/106910588/1539443045</t>
  </si>
  <si>
    <t>https://pbs.twimg.com/profile_banners/85546740/1525257239</t>
  </si>
  <si>
    <t>https://pbs.twimg.com/profile_banners/17721883/1512420402</t>
  </si>
  <si>
    <t>https://pbs.twimg.com/profile_banners/3013935194/1542143209</t>
  </si>
  <si>
    <t>https://pbs.twimg.com/profile_banners/21026429/1426529418</t>
  </si>
  <si>
    <t>https://pbs.twimg.com/profile_banners/201409450/1552480896</t>
  </si>
  <si>
    <t>https://pbs.twimg.com/profile_banners/582489901/1521059994</t>
  </si>
  <si>
    <t>https://pbs.twimg.com/profile_banners/83757126/1543954558</t>
  </si>
  <si>
    <t>https://pbs.twimg.com/profile_banners/240746179/1488779266</t>
  </si>
  <si>
    <t>https://pbs.twimg.com/profile_banners/4538381/1537497930</t>
  </si>
  <si>
    <t>https://pbs.twimg.com/profile_banners/2334389841/1393371163</t>
  </si>
  <si>
    <t>https://pbs.twimg.com/profile_banners/123591532/1348915073</t>
  </si>
  <si>
    <t>https://pbs.twimg.com/profile_banners/59860452/1431126968</t>
  </si>
  <si>
    <t>https://pbs.twimg.com/profile_banners/918175316874530816/1550100038</t>
  </si>
  <si>
    <t>https://pbs.twimg.com/profile_banners/2494206019/1547452480</t>
  </si>
  <si>
    <t>https://pbs.twimg.com/profile_banners/596104769/1379408303</t>
  </si>
  <si>
    <t>https://pbs.twimg.com/profile_banners/1007158076/1359568753</t>
  </si>
  <si>
    <t>https://pbs.twimg.com/profile_banners/20917156/1548876889</t>
  </si>
  <si>
    <t>https://pbs.twimg.com/profile_banners/8715542/1422410188</t>
  </si>
  <si>
    <t>https://pbs.twimg.com/profile_banners/2835027759/1548953478</t>
  </si>
  <si>
    <t>https://pbs.twimg.com/profile_banners/584190726/1481593321</t>
  </si>
  <si>
    <t>https://pbs.twimg.com/profile_banners/459851311/1431869684</t>
  </si>
  <si>
    <t>https://pbs.twimg.com/profile_banners/197590525/1480994760</t>
  </si>
  <si>
    <t>https://pbs.twimg.com/profile_banners/2322213390/1475689054</t>
  </si>
  <si>
    <t>https://pbs.twimg.com/profile_banners/1183673113/1551456250</t>
  </si>
  <si>
    <t>https://pbs.twimg.com/profile_banners/598356585/1548047983</t>
  </si>
  <si>
    <t>https://pbs.twimg.com/profile_banners/26072386/1550894181</t>
  </si>
  <si>
    <t>https://pbs.twimg.com/profile_banners/10602772/1431283383</t>
  </si>
  <si>
    <t>https://pbs.twimg.com/profile_banners/1151718812/1548097543</t>
  </si>
  <si>
    <t>https://pbs.twimg.com/profile_banners/1014918589705580546/1530817488</t>
  </si>
  <si>
    <t>https://pbs.twimg.com/profile_banners/19983221/1546960250</t>
  </si>
  <si>
    <t>fr</t>
  </si>
  <si>
    <t>en-gb</t>
  </si>
  <si>
    <t>pt</t>
  </si>
  <si>
    <t>ja</t>
  </si>
  <si>
    <t>de</t>
  </si>
  <si>
    <t>http://abs.twimg.com/images/themes/theme5/bg.gif</t>
  </si>
  <si>
    <t>http://abs.twimg.com/images/themes/theme1/bg.png</t>
  </si>
  <si>
    <t>http://abs.twimg.com/images/themes/theme14/bg.gif</t>
  </si>
  <si>
    <t>http://abs.twimg.com/images/themes/theme7/bg.gif</t>
  </si>
  <si>
    <t>http://abs.twimg.com/images/themes/theme9/bg.gif</t>
  </si>
  <si>
    <t>http://abs.twimg.com/images/themes/theme13/bg.gif</t>
  </si>
  <si>
    <t>http://abs.twimg.com/images/themes/theme17/bg.gif</t>
  </si>
  <si>
    <t>http://abs.twimg.com/images/themes/theme11/bg.gif</t>
  </si>
  <si>
    <t>http://abs.twimg.com/images/themes/theme19/bg.gif</t>
  </si>
  <si>
    <t>http://abs.twimg.com/images/themes/theme4/bg.gif</t>
  </si>
  <si>
    <t>http://abs.twimg.com/images/themes/theme3/bg.gif</t>
  </si>
  <si>
    <t>http://abs.twimg.com/images/themes/theme12/bg.gif</t>
  </si>
  <si>
    <t>http://abs.twimg.com/images/themes/theme15/bg.png</t>
  </si>
  <si>
    <t>http://abs.twimg.com/images/themes/theme16/bg.gif</t>
  </si>
  <si>
    <t>http://abs.twimg.com/images/themes/theme10/bg.gif</t>
  </si>
  <si>
    <t>http://pbs.twimg.com/profile_background_images/441698563/twitter_bg.jpg</t>
  </si>
  <si>
    <t>http://abs.twimg.com/images/themes/theme6/bg.gif</t>
  </si>
  <si>
    <t>http://abs.twimg.com/images/themes/theme8/bg.gif</t>
  </si>
  <si>
    <t>http://abs.twimg.com/images/themes/theme18/bg.gif</t>
  </si>
  <si>
    <t>http://pbs.twimg.com/profile_images/635520371941183488/gNGCMlOr_normal.jpg</t>
  </si>
  <si>
    <t>http://pbs.twimg.com/profile_images/1053286293793173505/_oPZ-pqF_normal.jpg</t>
  </si>
  <si>
    <t>http://pbs.twimg.com/profile_images/794547547171745792/Px3oXnG7_normal.jpg</t>
  </si>
  <si>
    <t>http://pbs.twimg.com/profile_images/1096470486131699712/-PLBNXzI_normal.png</t>
  </si>
  <si>
    <t>http://pbs.twimg.com/profile_images/1013772445243895808/jk7SUWdn_normal.jpg</t>
  </si>
  <si>
    <t>http://pbs.twimg.com/profile_images/461074520422350848/CXXEbbg9_normal.jpeg</t>
  </si>
  <si>
    <t>http://pbs.twimg.com/profile_images/948228096020189184/UKMZ_5At_normal.jpg</t>
  </si>
  <si>
    <t>http://pbs.twimg.com/profile_images/1091318907527405568/nYTeUNgU_normal.jpg</t>
  </si>
  <si>
    <t>http://pbs.twimg.com/profile_images/1027600764036771840/qDh7oXS0_normal.jpg</t>
  </si>
  <si>
    <t>http://pbs.twimg.com/profile_images/706336167608778752/y1byjCul_normal.jpg</t>
  </si>
  <si>
    <t>http://pbs.twimg.com/profile_images/774051059777974272/6AZgncjO_normal.jpg</t>
  </si>
  <si>
    <t>http://pbs.twimg.com/profile_images/991090662866063360/7xNPbUCe_normal.jpg</t>
  </si>
  <si>
    <t>http://pbs.twimg.com/profile_images/846394342830858240/ebx5Kthf_normal.jpg</t>
  </si>
  <si>
    <t>http://pbs.twimg.com/profile_images/778957762193600515/xM508iSy_normal.jpg</t>
  </si>
  <si>
    <t>http://pbs.twimg.com/profile_images/3458883612/13501121168bdbcea957d8451fbe482b_normal.png</t>
  </si>
  <si>
    <t>http://pbs.twimg.com/profile_images/992456031144837120/fTDqWVnW_normal.jpg</t>
  </si>
  <si>
    <t>http://pbs.twimg.com/profile_images/1874057516/twitter_icon_normal.png</t>
  </si>
  <si>
    <t>http://pbs.twimg.com/profile_images/889295739783925761/3byjEK3P_normal.jpg</t>
  </si>
  <si>
    <t>http://pbs.twimg.com/profile_images/700817097857740804/MBr3TQso_normal.png</t>
  </si>
  <si>
    <t>http://pbs.twimg.com/profile_images/484114623574982657/bLjYQwXM_normal.png</t>
  </si>
  <si>
    <t>http://pbs.twimg.com/profile_images/437303339588395009/2sA_gR3R_normal.jpeg</t>
  </si>
  <si>
    <t>http://pbs.twimg.com/profile_images/337865780/graphic_nott_normal.jpg</t>
  </si>
  <si>
    <t>http://pbs.twimg.com/profile_images/1095822579821174785/hvDhsQy0_normal.jpg</t>
  </si>
  <si>
    <t>http://pbs.twimg.com/profile_images/1107295341764902913/08WOwcJc_normal.png</t>
  </si>
  <si>
    <t>http://pbs.twimg.com/profile_images/1098977421360066560/VtFymVvT_normal.png</t>
  </si>
  <si>
    <t>http://pbs.twimg.com/profile_images/1078349589718224898/tZq1gDyS_normal.jpg</t>
  </si>
  <si>
    <t>http://pbs.twimg.com/profile_images/641274525368328193/Eq0ikqPs_normal.jpg</t>
  </si>
  <si>
    <t>http://pbs.twimg.com/profile_images/919964816848179201/rWhrS8om_normal.jpg</t>
  </si>
  <si>
    <t>Open Twitter Page for This Person</t>
  </si>
  <si>
    <t>https://twitter.com/benhanckel</t>
  </si>
  <si>
    <t>https://twitter.com/nathanjurgenson</t>
  </si>
  <si>
    <t>https://twitter.com/alixlangone</t>
  </si>
  <si>
    <t>https://twitter.com/joesutton</t>
  </si>
  <si>
    <t>https://twitter.com/ttw_conf</t>
  </si>
  <si>
    <t>https://twitter.com/jeansgallo</t>
  </si>
  <si>
    <t>https://twitter.com/beerbergman</t>
  </si>
  <si>
    <t>https://twitter.com/ayeshaasiddiqi</t>
  </si>
  <si>
    <t>https://twitter.com/lizbarry</t>
  </si>
  <si>
    <t>https://twitter.com/kilolo_</t>
  </si>
  <si>
    <t>https://twitter.com/tjowens</t>
  </si>
  <si>
    <t>https://twitter.com/cleogirl2525</t>
  </si>
  <si>
    <t>https://twitter.com/ataman_aysenur</t>
  </si>
  <si>
    <t>https://twitter.com/binonbi</t>
  </si>
  <si>
    <t>https://twitter.com/cyborgology</t>
  </si>
  <si>
    <t>https://twitter.com/bdyhax</t>
  </si>
  <si>
    <t>https://twitter.com/everyartisugly</t>
  </si>
  <si>
    <t>https://twitter.com/socialist_spice</t>
  </si>
  <si>
    <t>https://twitter.com/j_taylor_foster</t>
  </si>
  <si>
    <t>https://twitter.com/hypothesiss</t>
  </si>
  <si>
    <t>https://twitter.com/tante</t>
  </si>
  <si>
    <t>https://twitter.com/jochmann</t>
  </si>
  <si>
    <t>https://twitter.com/alexwermercolan</t>
  </si>
  <si>
    <t>https://twitter.com/templedsc</t>
  </si>
  <si>
    <t>https://twitter.com/round</t>
  </si>
  <si>
    <t>https://twitter.com/non_sequential</t>
  </si>
  <si>
    <t>https://twitter.com/bostonjoan</t>
  </si>
  <si>
    <t>https://twitter.com/cybrsalon</t>
  </si>
  <si>
    <t>https://twitter.com/aprylw</t>
  </si>
  <si>
    <t>https://twitter.com/citams_asa</t>
  </si>
  <si>
    <t>https://twitter.com/gemkillen</t>
  </si>
  <si>
    <t>https://twitter.com/jenny_l_davis</t>
  </si>
  <si>
    <t>https://twitter.com/realdrruth</t>
  </si>
  <si>
    <t>https://twitter.com/hello_skyler</t>
  </si>
  <si>
    <t>https://twitter.com/zehra_m56</t>
  </si>
  <si>
    <t>https://twitter.com/firepile</t>
  </si>
  <si>
    <t>https://twitter.com/da_banks</t>
  </si>
  <si>
    <t>https://twitter.com/xinjeisan</t>
  </si>
  <si>
    <t>https://twitter.com/donnalanclos</t>
  </si>
  <si>
    <t>https://twitter.com/clancynewyork</t>
  </si>
  <si>
    <t>https://twitter.com/margymaclibrary</t>
  </si>
  <si>
    <t>https://twitter.com/sheishistoric</t>
  </si>
  <si>
    <t>https://twitter.com/jbrancha</t>
  </si>
  <si>
    <t>https://twitter.com/llanahan</t>
  </si>
  <si>
    <t>https://twitter.com/jbbrager</t>
  </si>
  <si>
    <t>https://twitter.com/kathalbury</t>
  </si>
  <si>
    <t>https://twitter.com/brtigerlib</t>
  </si>
  <si>
    <t>https://twitter.com/gonzaleztennant</t>
  </si>
  <si>
    <t>https://twitter.com/megaperl</t>
  </si>
  <si>
    <t>https://twitter.com/notabombbunke</t>
  </si>
  <si>
    <t>https://twitter.com/sherryhuss</t>
  </si>
  <si>
    <t>https://twitter.com/rbhsreads</t>
  </si>
  <si>
    <t>https://twitter.com/playstation</t>
  </si>
  <si>
    <t>https://twitter.com/plvmedia</t>
  </si>
  <si>
    <t>https://twitter.com/monarchsread</t>
  </si>
  <si>
    <t>https://twitter.com/yourdhslibrary</t>
  </si>
  <si>
    <t>https://twitter.com/franktla</t>
  </si>
  <si>
    <t>https://twitter.com/makeymakey</t>
  </si>
  <si>
    <t>https://twitter.com/andystechgarage</t>
  </si>
  <si>
    <t>https://twitter.com/lego_education</t>
  </si>
  <si>
    <t>https://twitter.com/mashable</t>
  </si>
  <si>
    <t>https://twitter.com/hubweek</t>
  </si>
  <si>
    <t>https://twitter.com/lilmztkk</t>
  </si>
  <si>
    <t>https://twitter.com/viralber</t>
  </si>
  <si>
    <t>https://twitter.com/4sislemonade</t>
  </si>
  <si>
    <t>https://twitter.com/hopcoach</t>
  </si>
  <si>
    <t>https://twitter.com/iluvwinter</t>
  </si>
  <si>
    <t>https://twitter.com/bishopshighs</t>
  </si>
  <si>
    <t>https://twitter.com/bricks4kidzsthd</t>
  </si>
  <si>
    <t>https://twitter.com/communicatedpro</t>
  </si>
  <si>
    <t>https://twitter.com/ucantootech</t>
  </si>
  <si>
    <t>https://twitter.com/ciraposo45</t>
  </si>
  <si>
    <t>https://twitter.com/makey_maryland</t>
  </si>
  <si>
    <t>https://twitter.com/mrs_kling_tech</t>
  </si>
  <si>
    <t>https://twitter.com/petergedwards1</t>
  </si>
  <si>
    <t>https://twitter.com/calirobotgirl</t>
  </si>
  <si>
    <t>https://twitter.com/mrminutemaths</t>
  </si>
  <si>
    <t>https://twitter.com/robertm71592387</t>
  </si>
  <si>
    <t>https://twitter.com/ffoodinstitute</t>
  </si>
  <si>
    <t>https://twitter.com/nyccouncil</t>
  </si>
  <si>
    <t>https://twitter.com/nycmayor</t>
  </si>
  <si>
    <t>https://twitter.com/ahanewyorkcity</t>
  </si>
  <si>
    <t>https://twitter.com/greenbxmachine</t>
  </si>
  <si>
    <t>https://twitter.com/stephenritz</t>
  </si>
  <si>
    <t>https://twitter.com/phslobos</t>
  </si>
  <si>
    <t>https://twitter.com/yalsa</t>
  </si>
  <si>
    <t>https://twitter.com/sonomacolibrary</t>
  </si>
  <si>
    <t>https://twitter.com/chimeraartspace</t>
  </si>
  <si>
    <t>https://twitter.com/gerardspaella</t>
  </si>
  <si>
    <t>https://twitter.com/makefashionca</t>
  </si>
  <si>
    <t>https://twitter.com/alalibrary</t>
  </si>
  <si>
    <t>https://twitter.com/scoesonoma</t>
  </si>
  <si>
    <t>https://twitter.com/dogbone79514276</t>
  </si>
  <si>
    <t>https://twitter.com/stemalliance_eu</t>
  </si>
  <si>
    <t>https://twitter.com/justineipe</t>
  </si>
  <si>
    <t>https://twitter.com/chloe_p3rez</t>
  </si>
  <si>
    <t>https://twitter.com/maktub_training</t>
  </si>
  <si>
    <t>https://twitter.com/emsrobots</t>
  </si>
  <si>
    <t>https://twitter.com/klazykon</t>
  </si>
  <si>
    <t>https://twitter.com/annajobin</t>
  </si>
  <si>
    <t>https://twitter.com/tanyalokot</t>
  </si>
  <si>
    <t>https://twitter.com/mistertim</t>
  </si>
  <si>
    <t>https://twitter.com/chasewrites</t>
  </si>
  <si>
    <t>https://twitter.com/dialacina</t>
  </si>
  <si>
    <t>https://twitter.com/warrenisdead</t>
  </si>
  <si>
    <t>https://twitter.com/danielleri</t>
  </si>
  <si>
    <t>https://twitter.com/kaareeenah</t>
  </si>
  <si>
    <t>https://twitter.com/petitobjetb</t>
  </si>
  <si>
    <t>https://twitter.com/mattberan</t>
  </si>
  <si>
    <t>https://twitter.com/cgrrrrrrrr</t>
  </si>
  <si>
    <t>https://twitter.com/tronotized</t>
  </si>
  <si>
    <t>https://twitter.com/gabischaffzin</t>
  </si>
  <si>
    <t>https://twitter.com/siegarettes</t>
  </si>
  <si>
    <t>https://twitter.com/apndrgrst</t>
  </si>
  <si>
    <t>https://twitter.com/internetnz</t>
  </si>
  <si>
    <t>https://twitter.com/synodai</t>
  </si>
  <si>
    <t>https://twitter.com/vicwray</t>
  </si>
  <si>
    <t>https://twitter.com/spammm</t>
  </si>
  <si>
    <t>https://twitter.com/wboca_media</t>
  </si>
  <si>
    <t>https://twitter.com/osmoeducation</t>
  </si>
  <si>
    <t>https://twitter.com/yoehanee</t>
  </si>
  <si>
    <t>https://twitter.com/unioncollege</t>
  </si>
  <si>
    <t>https://twitter.com/rpi_sts</t>
  </si>
  <si>
    <t>https://twitter.com/allergyphd</t>
  </si>
  <si>
    <t>https://twitter.com/littleriddlez</t>
  </si>
  <si>
    <t>https://twitter.com/robotparking</t>
  </si>
  <si>
    <t>https://twitter.com/jsantley</t>
  </si>
  <si>
    <t>https://twitter.com/wolven</t>
  </si>
  <si>
    <t>https://twitter.com/datenassistance</t>
  </si>
  <si>
    <t>https://twitter.com/charshankredemp</t>
  </si>
  <si>
    <t>https://twitter.com/roccoschell</t>
  </si>
  <si>
    <t>https://twitter.com/ae_fernandes</t>
  </si>
  <si>
    <t>https://twitter.com/szekeresmelinda</t>
  </si>
  <si>
    <t>https://twitter.com/librarykristie</t>
  </si>
  <si>
    <t>https://twitter.com/holtlibrary</t>
  </si>
  <si>
    <t>https://twitter.com/wsdinfo</t>
  </si>
  <si>
    <t>https://twitter.com/itsabmok</t>
  </si>
  <si>
    <t>https://twitter.com/shengokai</t>
  </si>
  <si>
    <t>https://twitter.com/joakinen</t>
  </si>
  <si>
    <t>https://twitter.com/holt_jake_adams</t>
  </si>
  <si>
    <t>https://twitter.com/holt_jmoore</t>
  </si>
  <si>
    <t>https://twitter.com/pa</t>
  </si>
  <si>
    <t>benhanckel
RT @nathanjurgenson: happy new
year, submissions for Theorizing
the Web (April 12-13) are open
now and due Jn 20! https://t.co/jnFLUijlMo
#…</t>
  </si>
  <si>
    <t>nathanjurgenson
#ttw19 https://t.co/u7LaW0ExSg</t>
  </si>
  <si>
    <t>alixlangone
RT @nathanjurgenson: the #TtW19
Call for Papers is open, but don't
send us paper, just short pitches
:) https://t.co/jnFLUiAXaY we are
lookâ€¦</t>
  </si>
  <si>
    <t>joesutton
RT @TtW_conf: The deadline for
submission to #ttw19 is less than
two weeks away! We canâ€™t wait
to read what you send us! https://t.co/sQhbhâ€¦</t>
  </si>
  <si>
    <t>ttw_conf
#ttw19 BUTTONS https://t.co/aRuHxvJBwm</t>
  </si>
  <si>
    <t>jeansgallo
RT @TtW_conf: The deadline for
submission to #ttw19 is less than
two weeks away! We canâ€™t wait
to read what you send us! https://t.co/sQhbhâ€¦</t>
  </si>
  <si>
    <t>beerbergman
RT @TtW_conf: The deadline for
submission to #ttw19 is less than
two weeks away! We canâ€™t wait
to read what you send us! https://t.co/sQhbhâ€¦</t>
  </si>
  <si>
    <t>ayeshaasiddiqi
RT @TtW_conf: The deadline for
submission to #ttw19 is less than
two weeks away! We canâ€™t wait
to read what you send us! https://t.co/sQhbhâ€¦</t>
  </si>
  <si>
    <t>lizbarry
RT @TtW_conf: #TtW19 CFP is here!
Submissions are open until January
20th! CFP: https://t.co/sQhbhlcIaA
Registration is pay whatever yoâ€¦</t>
  </si>
  <si>
    <t>kilolo_
RT @TtW_conf: The deadline for
submission to #ttw19 is less than
two weeks away! We canâ€™t wait
to read what you send us! https://t.co/sQhbhâ€¦</t>
  </si>
  <si>
    <t>tjowens
RT @TtW_conf: The deadline for
submission to #ttw19 is less than
two weeks away! We canâ€™t wait
to read what you send us! https://t.co/sQhbhâ€¦</t>
  </si>
  <si>
    <t>cleogirl2525
RT @TtW_conf: The deadline for
submission to #ttw19 is less than
two weeks away! We canâ€™t wait
to read what you send us! https://t.co/sQhbhâ€¦</t>
  </si>
  <si>
    <t>ataman_aysenur
RT @TtW_conf: The deadline for
submission to #ttw19 is less than
two weeks away! We canâ€™t wait
to read what you send us! https://t.co/sQhbhâ€¦</t>
  </si>
  <si>
    <t>binonbi
RT @TtW_conf: The deadline for
submission to #ttw19 is less than
two weeks away! We can’t wait to
read what you send us! https://t.co/sQhbh…</t>
  </si>
  <si>
    <t>cyborgology
RT @TtW_conf: Only FIVE short days
left to submit your paper for consideration
at #ttw19. This is so exciting!
https://t.co/sQhbhlcIaA</t>
  </si>
  <si>
    <t>bdyhax
RT @TtW_conf: Only FIVE short days
left to submit your paper for consideration
at #ttw19. This is so exciting!
https://t.co/sQhbhlcIaA</t>
  </si>
  <si>
    <t>everyartisugly
RT @TtW_conf: Only FIVE short days
left to submit your paper for consideration
at #ttw19. This is so exciting!
https://t.co/sQhbhlcIaA</t>
  </si>
  <si>
    <t>socialist_spice
RT @TtW_conf: Only FIVE short days
left to submit your paper for consideration
at #ttw19. This is so exciting!
https://t.co/sQhbhlcIaA</t>
  </si>
  <si>
    <t>j_taylor_foster
RT @TtW_conf: Only FIVE short days
left to submit your paper for consideration
at #ttw19. This is so exciting!
https://t.co/sQhbhlcIaA</t>
  </si>
  <si>
    <t>hypothesiss
RT @TtW_conf: Only FIVE short days
left to submit your paper for consideration
at #ttw19. This is so exciting!
https://t.co/sQhbhlcIaA</t>
  </si>
  <si>
    <t>tante
RT @TtW_conf: Only FIVE short days
left to submit your paper for consideration
at #ttw19. This is so exciting!
https://t.co/sQhbhlcIaA</t>
  </si>
  <si>
    <t>jochmann
RT @TtW_conf: Only FIVE short days
left to submit your paper for consideration
at #ttw19. This is so exciting!
https://t.co/sQhbhlcIaA</t>
  </si>
  <si>
    <t>alexwermercolan
RT @TtW_conf: Only FIVE short days
left to submit your paper for consideration
at #ttw19. This is so exciting!
https://t.co/sQhbhlcIaA</t>
  </si>
  <si>
    <t>templedsc
RT @TtW_conf: Only FIVE short days
left to submit your paper for consideration
at #ttw19. This is so exciting!
https://t.co/sQhbhlcIaA</t>
  </si>
  <si>
    <t>round
RT @TtW_conf: Only FIVE short days
left to submit your paper for consideration
at #ttw19. This is so exciting!
https://t.co/sQhbhlcIaA</t>
  </si>
  <si>
    <t>non_sequential
RT @TtW_conf: Hope everyone in
the northeast has stocked up on
hot cocoa and library books so
you can spend the snowed-in weekend
finishing…</t>
  </si>
  <si>
    <t>bostonjoan
RT @TtW_conf: Hope everyone in
the northeast has stocked up on
hot cocoa and library books so
you can spend the snowed-in weekend
finishing…</t>
  </si>
  <si>
    <t>cybrsalon
RT @AprylW: I’m FINALLY home from
Cuba and I’m just checking in to
say SUBMIT your proposals to #TtW19!
https://t.co/FyAbWgO0yT .... now
b…</t>
  </si>
  <si>
    <t>aprylw
RT @TtW_conf: Hey _xD83D__xDC4B_ uh I dunno
if you’re into memes or workers’
power over their creations but
if you like those things come to
#ttw19 regi…</t>
  </si>
  <si>
    <t>citams_asa
RT @AprylW: I’m FINALLY home from
Cuba and I’m just checking in to
say SUBMIT your proposals to #TtW19!
https://t.co/FyAbWgO0yT .... now
b…</t>
  </si>
  <si>
    <t>gemkillen
RT @Jenny_L_Davis: Deadline on
Sunday night. Coffee up and submit
your proposals!! #TtW19 https://t.co/EWE7LJuWxF</t>
  </si>
  <si>
    <t>jenny_l_davis
RT @AprylW: I’m FINALLY home from
Cuba and I’m just checking in to
say SUBMIT your proposals to #TtW19!
https://t.co/FyAbWgO0yT .... now
b…</t>
  </si>
  <si>
    <t>realdrruth
RT @AprylW: I’m FINALLY home from
Cuba and I’m just checking in to
say SUBMIT your proposals to #TtW19!
https://t.co/FyAbWgO0yT .... now
b…</t>
  </si>
  <si>
    <t>hello_skyler
got sick with a bad cold this weekend,
so i spent yesterday &amp;amp; this
morning deciding on, writing up,
and submitting an abstract for
#TtW19, like you do (do you? today's
the deadline! https://t.co/qfFJpTZNkN)</t>
  </si>
  <si>
    <t>zehra_m56
RT @TtW_conf: Hope everyone in
the northeast has stocked up on
hot cocoa and library books so
you can spend the snowed-in weekend
finishing…</t>
  </si>
  <si>
    <t>firepile
RT @DA_Banks: Just one more hour
to go to submit your #ttw19 proposals!
https://t.co/c2Zh4ZyryW</t>
  </si>
  <si>
    <t>da_banks
Every year, in the lead up to ttw
I pull out every paper program
from all the past years just to
keep an eye on precedent and trends.
Finishing up the #ttw19 program
this week! https://t.co/A9rcJLzH4y</t>
  </si>
  <si>
    <t>xinjeisan
RT @DA_Banks: Just one more hour
to go to submit your #ttw19 proposals!
https://t.co/c2Zh4ZyryW</t>
  </si>
  <si>
    <t>donnalanclos
RT @clancynewyork: Work presented
at Theorizing the Web (NYC) is
several years (at least) in advance
of edgiest stuff you're reading.
DIY s…</t>
  </si>
  <si>
    <t>clancynewyork
@nathanjurgenson Hi Nathan, presumably
hashtag has the "19" right? I went
with #TtW19. Cheers!</t>
  </si>
  <si>
    <t>margymaclibrary
RT @clancynewyork: Work presented
at Theorizing the Web (NYC) is
several years (at least) in advance
of edgiest stuff you're reading.
DIY s…</t>
  </si>
  <si>
    <t>sheishistoric
RT @clancynewyork: Work presented
at Theorizing the Web (NYC) is
several years (at least) in advance
of edgiest stuff you're reading.
DIY s…</t>
  </si>
  <si>
    <t>jbrancha
RT @TtW_conf: Hey _xD83D__xDC4B_ uh I dunno
if you’re into memes or workers’
power over their creations but
if you like those things come to
#ttw19 regi…</t>
  </si>
  <si>
    <t>llanahan
RT @nathanjurgenson: we're super
close to announcing the #TtW19
program. you can register now for
the event! april 12-13, nyc https://t.co/…</t>
  </si>
  <si>
    <t>jbbrager
RT @TtW_conf: Dunno what our average
donation amount is but its probably
under 27 bucks. Register and pay
whatever you can for #TtW19! http…</t>
  </si>
  <si>
    <t>kathalbury
RT @TtW_conf: Dunno what our average
donation amount is but its probably
under 27 bucks. Register and pay
whatever you can for #TtW19! http…</t>
  </si>
  <si>
    <t>brtigerlib
We had so much fun exploring different
types of gadgets and devices leading
up to YALSA’s Teen Tech Week 2019.
Parents, let your kids experiment
with technology and see what their
minds can create! #BRISDpride #TTW19
https://t.co/JYeriRPPr4</t>
  </si>
  <si>
    <t>gonzaleztennant
RT @TtW_conf: We stole this meme
from reddit. Please register and
donate for #ttw19 so we can afford
our own memes: https://t.co/YDvkjaVhwY…</t>
  </si>
  <si>
    <t>megaperl
RT @TtW_conf: We stole this meme
from reddit. Please register and
donate for #ttw19 so we can afford
our own memes: https://t.co/YDvkjaVhwY…</t>
  </si>
  <si>
    <t>notabombbunke
RT @SherryHuss: It's #TeenTechWeek
&amp;amp; Sebastopol Regional Library
is hosting a "Hack Your Pack" #designthinking
teen project using @makefashâ€¦</t>
  </si>
  <si>
    <t>sherryhuss
We did it! Teen Tech Week at Sebastopol
Regional Library. #teentechweek19
#ttw19 #ttw #designthinking #pbl
#hackyourpack @sonomacountylibrary
@scoesonoma @ALALibrary #yalsa
#teentechweek @makefashionca @makefashionedu
@gerardspaella @scoesonoma @chimeraartspace
@rengaartist https://t.co/LxphSA1aHR</t>
  </si>
  <si>
    <t>rbhsreads
Guess whoâ€™s here all week? @playstation
is in the library for #TeenTechWeek2019
sharing their tech with us! Come
talk careers and try out the PSVR
at lunch till closing #ttw19 ðŸ¤“
https://t.co/QOdz6iY6WF</t>
  </si>
  <si>
    <t xml:space="preserve">playstation
</t>
  </si>
  <si>
    <t>plvmedia
RT @monarchsread: Teen Tech Week
Question of the Day: Answer and
you could win a Starbucks Gift
Card! #teentechweek #ttw19 #PLCSBeKnown
httâ€¦</t>
  </si>
  <si>
    <t>monarchsread
Teen Tech Week Question of the
Day: Answer and you could win a
Starbucks Gift Card! #ttw19 #teentechweek
#plcsbeknown https://t.co/Yrrh3BEKoK</t>
  </si>
  <si>
    <t>yourdhslibrary
Teen Tech Week at the library book
club. #TTW19 https://t.co/xy1wPN44Vs</t>
  </si>
  <si>
    <t>franktla
RT @SherryHuss: Teen Tech Week
is in full swing this week! Great
to see so may inspiring projects
- and love that @makeymakey is
part of @pâ€¦</t>
  </si>
  <si>
    <t xml:space="preserve">makeymakey
</t>
  </si>
  <si>
    <t>andystechgarage
RT @SherryHuss: #TeenTechWeek Day
1 update from Sebastopol Regional
Library. #HackYourPack #designthinking
#pbl Ready for prototyping on Th…</t>
  </si>
  <si>
    <t>lego_education
To celebrate Teen Tech Week we
wanted to #TBT to an impressive
group of teens who invented a solar-powered
tent for the homeless. This group
of #girlsinSTEM wanted their accomplishment
to encourage other girls to pursue
STEM careers. Via @mashable: https://t.co/psl1G0YLqs
#TTW19</t>
  </si>
  <si>
    <t xml:space="preserve">mashable
</t>
  </si>
  <si>
    <t>hubweek
RT @LEGO_Education: To celebrate
Teen Tech Week we wanted to #TBT
to an impressive group of teens
who invented a solar-powered tent
for the…</t>
  </si>
  <si>
    <t>lilmztkk
RT @LEGO_Education: To celebrate
Teen Tech Week we wanted to #TBT
to an impressive group of teens
who invented a solar-powered tent
for the…</t>
  </si>
  <si>
    <t>viralber
RT @LEGO_Education: To celebrate
Teen Tech Week we wanted to #TBT
to an impressive group of teens
who invented a solar-powered tent
for the…</t>
  </si>
  <si>
    <t>4sislemonade
RT @LEGO_Education: To celebrate
Teen Tech Week we wanted to #TBT
to an impressive group of teens
who invented a solar-powered tent
for the…</t>
  </si>
  <si>
    <t>hopcoach
RT @LEGO_Education: To celebrate
Teen Tech Week we wanted to #TBT
to an impressive group of teens
who invented a solar-powered tent
for the…</t>
  </si>
  <si>
    <t>iluvwinter
RT @LEGO_Education: To celebrate
Teen Tech Week we wanted to #TBT
to an impressive group of teens
who invented a solar-powered tent
for the…</t>
  </si>
  <si>
    <t>bishopshighs
RT @LEGO_Education: To celebrate
Teen Tech Week we wanted to #TBT
to an impressive group of teens
who invented a solar-powered tent
for the…</t>
  </si>
  <si>
    <t>bricks4kidzsthd
RT @LEGO_Education: To celebrate
Teen Tech Week we wanted to #TBT
to an impressive group of teens
who invented a solar-powered tent
for the…</t>
  </si>
  <si>
    <t>communicatedpro
RT @LEGO_Education: To celebrate
Teen Tech Week we wanted to #TBT
to an impressive group of teens
who invented a solar-powered tent
for the…</t>
  </si>
  <si>
    <t>ucantootech
RT @LEGO_Education: To celebrate
Teen Tech Week we wanted to #TBT
to an impressive group of teens
who invented a solar-powered tent
for the…</t>
  </si>
  <si>
    <t>ciraposo45
RT @LEGO_Education: To celebrate
Teen Tech Week we wanted to #TBT
to an impressive group of teens
who invented a solar-powered tent
for the…</t>
  </si>
  <si>
    <t>makey_maryland
RT @LEGO_Education: To celebrate
Teen Tech Week we wanted to #TBT
to an impressive group of teens
who invented a solar-powered tent
for the…</t>
  </si>
  <si>
    <t>mrs_kling_tech
RT @LEGO_Education: To celebrate
Teen Tech Week we wanted to #TBT
to an impressive group of teens
who invented a solar-powered tent
for the…</t>
  </si>
  <si>
    <t>petergedwards1
RT @LEGO_Education: To celebrate
Teen Tech Week we wanted to #TBT
to an impressive group of teens
who invented a solar-powered tent
for the…</t>
  </si>
  <si>
    <t>calirobotgirl
RT @LEGO_Education: To celebrate
Teen Tech Week we wanted to #TBT
to an impressive group of teens
who invented a solar-powered tent
for the…</t>
  </si>
  <si>
    <t>mrminutemaths
RT @LEGO_Education: To celebrate
Teen Tech Week we wanted to #TBT
to an impressive group of teens
who invented a solar-powered tent
for the…</t>
  </si>
  <si>
    <t>robertm71592387
RT @LEGO_Education: To celebrate
Teen Tech Week we wanted to #TBT
to an impressive group of teens
who invented a solar-powered tent
for the…</t>
  </si>
  <si>
    <t xml:space="preserve">ffoodinstitute
</t>
  </si>
  <si>
    <t xml:space="preserve">nyccouncil
</t>
  </si>
  <si>
    <t xml:space="preserve">nycmayor
</t>
  </si>
  <si>
    <t xml:space="preserve">ahanewyorkcity
</t>
  </si>
  <si>
    <t xml:space="preserve">greenbxmachine
</t>
  </si>
  <si>
    <t xml:space="preserve">stephenritz
</t>
  </si>
  <si>
    <t xml:space="preserve">phslobos
</t>
  </si>
  <si>
    <t xml:space="preserve">yalsa
</t>
  </si>
  <si>
    <t xml:space="preserve">sonomacolibrary
</t>
  </si>
  <si>
    <t xml:space="preserve">chimeraartspace
</t>
  </si>
  <si>
    <t xml:space="preserve">gerardspaella
</t>
  </si>
  <si>
    <t xml:space="preserve">makefashionca
</t>
  </si>
  <si>
    <t xml:space="preserve">alalibrary
</t>
  </si>
  <si>
    <t xml:space="preserve">scoesonoma
</t>
  </si>
  <si>
    <t>dogbone79514276
RT @LEGO_Education: To celebrate
Teen Tech Week we wanted to #TBT
to an impressive group of teens
who invented a solar-powered tent
for theâ€¦</t>
  </si>
  <si>
    <t>stemalliance_eu
RT @LEGO_Education: To celebrate
Teen Tech Week we wanted to #TBT
to an impressive group of teens
who invented a solar-powered tent
for the…</t>
  </si>
  <si>
    <t>justineipe
RT @LEGO_Education: To celebrate
Teen Tech Week we wanted to #TBT
to an impressive group of teens
who invented a solar-powered tent
for the…</t>
  </si>
  <si>
    <t>chloe_p3rez
@monarchsread Technology has given
me the opportunity to stay in contact
with my friends, family, and those
that I love ❤️ #teentechweek #ttw19
#plcsBeKnown</t>
  </si>
  <si>
    <t>maktub_training
RT @LEGO_Education: To celebrate
Teen Tech Week we wanted to #TBT
to an impressive group of teens
who invented a solar-powered tent
for the…</t>
  </si>
  <si>
    <t>emsrobots
RT @LEGO_Education: To celebrate
Teen Tech Week we wanted to #TBT
to an impressive group of teens
who invented a solar-powered tent
for the…</t>
  </si>
  <si>
    <t>klazykon
RT @LEGO_Education: To celebrate
Teen Tech Week we wanted to #TBT
to an impressive group of teens
who invented a solar-powered tent
for the…</t>
  </si>
  <si>
    <t>annajobin
RT @tanyalokot: Good morning! Guess
what? The @TtW_conf program is
now live! ✨✨✨ Quick, go check it
out &amp;gt;&amp;gt;&amp;gt; https://t.co/jPyZtu6Lcl
#ttw19</t>
  </si>
  <si>
    <t>tanyalokot
We’re so thrilled to share this
year’s @TtW_conf with you - if
you fancy the program and are planning
to attend it or to watch live streams,
please register - it’s pay what
you want! #ttw19 https://t.co/nJPs8Uy3wk</t>
  </si>
  <si>
    <t>mistertim
The #ttw19 programme is live! Come
and listen to me waffle about measurement,
platforms and personal brands (with
a large dose of Mark Fisher) in
NYC on the 12th of April: https://t.co/AC2OYOjdn6</t>
  </si>
  <si>
    <t>chasewrites
RT @dialacina: Mark your calendars,
y'all. Your girl is doing a panel
at #TtW19 https://t.co/MVcsxWr95p</t>
  </si>
  <si>
    <t>dialacina
RT @jsantley: !! EXCITING NEWS
TIME !! @TtW_conf just launched
the program for #TtW19 on April
12 +13 and it is JAM PACKED with
theory goo…</t>
  </si>
  <si>
    <t>warrenisdead
RT @dialacina: Mark your calendars,
y'all. Your girl is doing a panel
at #TtW19 https://t.co/MVcsxWr95p</t>
  </si>
  <si>
    <t>danielleri
RT @dialacina: Mark your calendars,
y'all. Your girl is doing a panel
at #TtW19 https://t.co/MVcsxWr95p</t>
  </si>
  <si>
    <t>kaareeenah
super excited to be moderating
a panel at #ttw19 on social movements
&amp;amp; the internet - there's some
great papers lined up! https://t.co/hdyQgCeKFp</t>
  </si>
  <si>
    <t>petitobjetb
RT @dialacina: Mark your calendars,
y'all. Your girl is doing a panel
at #TtW19 https://t.co/MVcsxWr95p</t>
  </si>
  <si>
    <t>mattberan
RT @tanyalokot: Good morning! Guess
what? The @TtW_conf program is
now live! ✨✨✨ Quick, go check it
out &amp;gt;&amp;gt;&amp;gt; https://t.co/jPyZtu6Lcl
#ttw19</t>
  </si>
  <si>
    <t>cgrrrrrrrr
RT @dialacina: Mark your calendars,
y'all. Your girl is doing a panel
at #TtW19 https://t.co/MVcsxWr95p</t>
  </si>
  <si>
    <t>tronotized
RT @dialacina: Mark your calendars,
y'all. Your girl is doing a panel
at #TtW19 https://t.co/MVcsxWr95p</t>
  </si>
  <si>
    <t>gabischaffzin
RT @tanyalokot: Good morning! Guess
what? The @TtW_conf program is
now live! ✨✨✨ Quick, go check it
out &amp;gt;&amp;gt;&amp;gt; https://t.co/jPyZtu6Lcl
#ttw19</t>
  </si>
  <si>
    <t>siegarettes
RT @dialacina: Mark your calendars,
y'all. Your girl is doing a panel
at #TtW19 https://t.co/MVcsxWr95p</t>
  </si>
  <si>
    <t>apndrgrst
I'm excited to be heading to New
York next month to attend (and
present at) Theorizing the Web.
The conference programme is looking
awesome! Huge thanks to @InternetNZ
for making my trip possible through
a conference attendance grant!
#TtW19 https://t.co/3oSjvN0qLT</t>
  </si>
  <si>
    <t xml:space="preserve">internetnz
</t>
  </si>
  <si>
    <t>synodai
RT @dialacina: Mark your calendars,
y'all. Your girl is doing a panel
at #TtW19 https://t.co/MVcsxWr95p</t>
  </si>
  <si>
    <t>vicwray
RT @APndrgrst: I'm excited to be
heading to New York next month
to attend (and present at) Theorizing
the Web. The conference programme
is…</t>
  </si>
  <si>
    <t>spammm
RT @dialacina: Mark your calendars,
y'all. Your girl is doing a panel
at #TtW19 https://t.co/MVcsxWr95p</t>
  </si>
  <si>
    <t>wboca_media
Enjoying @OsmoEducation Masterpiece
and Tanagrams at #TTW19 https://t.co/4hVnlwcoPl</t>
  </si>
  <si>
    <t xml:space="preserve">osmoeducation
</t>
  </si>
  <si>
    <t>yoehanee
glad to be a part of Theorizing
the Web 2019 #TtW19! At "REMOTE
ACCESS" session, I will give a
presentation about non-English
web and search in terms of land-based
settler colonialist critiques.
Can't wait to meet awesome people
and hear their talks. https://t.co/V09rPHAXjv
https://t.co/qu0XrtBylX</t>
  </si>
  <si>
    <t xml:space="preserve">unioncollege
</t>
  </si>
  <si>
    <t xml:space="preserve">rpi_sts
</t>
  </si>
  <si>
    <t xml:space="preserve">allergyphd
</t>
  </si>
  <si>
    <t>littleriddlez
RT @tanyalokot: We’re so thrilled
to share this year’s @TtW_conf
with you - if you fancy the program
and are planning to attend it or
to wa…</t>
  </si>
  <si>
    <t>robotparking
RT @jsantley: !! EXCITING NEWS
TIME !! @TtW_conf just launched
the program for #TtW19 on April
12 +13 and it is JAM PACKED with
theory goo…</t>
  </si>
  <si>
    <t>jsantley
RT @TtW_conf: #ttw19 BUTTONS https://t.co/aRuHxvJBwm</t>
  </si>
  <si>
    <t>wolven
RT @tanyalokot: We’re so thrilled
to share this year’s @TtW_conf
with you - if you fancy the program
and are planning to attend it or
to wa…</t>
  </si>
  <si>
    <t>datenassistance
RT @nathanjurgenson: the Theorizing
the Web 2019 program is live!!
see you all next month https://t.co/LplaDiLPlC
#TtW19</t>
  </si>
  <si>
    <t>charshankredemp
RT @nathanjurgenson: the Theorizing
the Web 2019 program is live!!
see you all next month https://t.co/LplaDiLPlC
#TtW19</t>
  </si>
  <si>
    <t>roccoschell
Theorizing the Web https://t.co/tujdbvuxgs
#ttw19</t>
  </si>
  <si>
    <t>ae_fernandes
RT @tanyalokot: We’re so thrilled
to share this year’s @TtW_conf
with you - if you fancy the program
and are planning to attend it or
to wa…</t>
  </si>
  <si>
    <t>szekeresmelinda
RT @tanyalokot: We’re so thrilled
to share this year’s @TtW_conf
with you - if you fancy the program
and are planning to attend it or
to wa…</t>
  </si>
  <si>
    <t>librarykristie
RT @HoltLibrary: Teen Tech Week
has officially begun. Join us all
week for our retro fun. #TTW19
#WSDLibraries #WSDLearns https://t.co/DzWu…</t>
  </si>
  <si>
    <t>holtlibrary
More proof that you can have fun
without electronics. We love Teen
Tech Week. #WSDLibraries #WSDLearns
#TTW19 https://t.co/fEwYKjTNpk</t>
  </si>
  <si>
    <t>wsdinfo
RT @HoltLibrary: It's day 2 of
Teen Tech Week (retro style). Join
us and listen to Rolling Stones
on 8-Track while you play Candyland.
#WSD…</t>
  </si>
  <si>
    <t>itsabmok
RT @TtW_conf: #ttw19 BUTTONS https://t.co/aRuHxvJBwm</t>
  </si>
  <si>
    <t>shengokai
RT @TtW_conf: #ttw19 BUTTONS https://t.co/aRuHxvJBwm</t>
  </si>
  <si>
    <t>joakinen
Esto es un sinvivir. Acaba de terminar
#T3chFest2019 y ya se acerca el
#ttw19. Me muero de gusto. https://t.co/d2qQvy0BCz</t>
  </si>
  <si>
    <t>holt_jake_adams
RT @HoltLibrary: The library is
hopping today for Teen Tech Week.
Can't count how many times we have
heard, "Oh my gosh, I forgot about
tha…</t>
  </si>
  <si>
    <t>holt_jmoore
RT @HoltLibrary: More proof that
you can have fun without electronics.
We love Teen Tech Week. #WSDLibraries
#WSDLearns #TTW19 https://t.co…</t>
  </si>
  <si>
    <t xml:space="preserve">pa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</si>
  <si>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</si>
  <si>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&lt;value&gt;http://bit.ly/NXLSNA&lt;/value&gt;
      &lt;/setting&gt;
      &lt;setting name="Hashtag" serializeAs="String"&gt;
        &lt;value&gt;#NodeXL&lt;/value&gt;
      &lt;/setting&gt;
      &lt;setting name="BrandURL" serializeAs="String"&gt;
        &lt;value&gt;http://connectedaction.net&lt;/value&gt;
      &lt;/setting&gt;
      &lt;setting name="ActionLabel" serializeAs="String"&gt;
        &lt;value&gt;Request a NodeXL map&lt;/value&gt;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&lt;value&gt;C:\Program Files (x86)\Soci</t>
  </si>
  <si>
    <t>Workbook Settings 2</t>
  </si>
  <si>
    <t>al Media Research Foundation\NodeXL Excel Template\PlugIns&lt;/value&gt;
      &lt;/setting&gt;
    &lt;/PlugInUserSettings&gt;
    &lt;ExportToNodeXLGraphGalleryUserSettings&gt;
      &lt;setting name="SpaceDelimitedTags" serializeAs="String"&gt;
        &lt;value&gt;Connected Action -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t>
  </si>
  <si>
    <t>Workbook Settings 3</t>
  </si>
  <si>
    <t>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t>
  </si>
  <si>
    <t>Workbook Settings 4</t>
  </si>
  <si>
    <t>="String"&gt;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&lt;value&gt;marc.smith.email@gmail.com 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t>
  </si>
  <si>
    <t>Workbook Settings 5</t>
  </si>
  <si>
    <t>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t>
  </si>
  <si>
    <t>Workbook Settings 6</t>
  </si>
  <si>
    <t>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t>
  </si>
  <si>
    <t>Workbook Settings 7</t>
  </si>
  <si>
    <t>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t>
  </si>
  <si>
    <t>Workbook Settings 8</t>
  </si>
  <si>
    <t xml:space="preserv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t>
  </si>
  <si>
    <t>Workbook Settings 9</t>
  </si>
  <si>
    <t>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t>
  </si>
  <si>
    <t>Workbook Settings 10</t>
  </si>
  <si>
    <t>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
  </si>
  <si>
    <t>Workbook Settings 11</t>
  </si>
  <si>
    <t>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t>
  </si>
  <si>
    <t>Workbook Settings 12</t>
  </si>
  <si>
    <t xml:space="preserve">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t>
  </si>
  <si>
    <t>Workbook Settings 13</t>
  </si>
  <si>
    <t>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t>
  </si>
  <si>
    <t>Workbook Settings 14</t>
  </si>
  <si>
    <t>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</si>
  <si>
    <t>Workbook Settings 15</t>
  </si>
  <si>
    <t>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t>
  </si>
  <si>
    <t>Workbook Settings 16</t>
  </si>
  <si>
    <t xml:space="preserve">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t>
  </si>
  <si>
    <t>Workbook Settings 17</t>
  </si>
  <si>
    <t>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48pt White BottomCenter 2147483647 2147483647 Black True 360 Black 86 TopLeft&lt;/value&gt;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t>
  </si>
  <si>
    <t>Workbook Settings 18</t>
  </si>
  <si>
    <t>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</si>
  <si>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</si>
  <si>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</si>
  <si>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</si>
  <si>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</si>
  <si>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</si>
  <si>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</si>
  <si>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</si>
  <si>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</si>
  <si>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</si>
  <si>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</si>
  <si>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</si>
  <si>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</si>
  <si>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</si>
  <si>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</si>
  <si>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</si>
  <si>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G13</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</si>
  <si>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</si>
  <si>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</si>
  <si>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</si>
  <si>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</si>
  <si>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</si>
  <si>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</si>
  <si>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</si>
  <si>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</si>
  <si>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</si>
  <si>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</si>
  <si>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</si>
  <si>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</si>
  <si>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</si>
  <si>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</si>
  <si>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</si>
  <si>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Group 1</t>
  </si>
  <si>
    <t>Group 2</t>
  </si>
  <si>
    <t>Edges</t>
  </si>
  <si>
    <t>Graph Type</t>
  </si>
  <si>
    <t>Modularity</t>
  </si>
  <si>
    <t>NodeXL Version</t>
  </si>
  <si>
    <t>1.0.1.409</t>
  </si>
  <si>
    <t>Top URLs in Tweet in Entire Graph</t>
  </si>
  <si>
    <t>http://www.theorizingtheweb.org/ny/ny2019/program-9/</t>
  </si>
  <si>
    <t>http://www.theorizingtheweb.org/ny/ny2019/registration-3/</t>
  </si>
  <si>
    <t>https://twitter.com/TtW_conf/status/1105468493359730688</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</si>
  <si>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</si>
  <si>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</si>
  <si>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</si>
  <si>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</si>
  <si>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</si>
  <si>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</si>
  <si>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</si>
  <si>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</si>
  <si>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</si>
  <si>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</si>
  <si>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</si>
  <si>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</si>
  <si>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</si>
  <si>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</si>
  <si>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</si>
  <si>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</si>
  <si>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</si>
  <si>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</si>
  <si>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</si>
  <si>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</si>
  <si>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</si>
  <si>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</si>
  <si>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https://theorizingtheweb.org/ny/ny2019/call-for-papers-6/ https://theorizingtheweb.org/ny/ny2019/registration-3/ http://theorizingtheweb.org/ny/ny2019/program-9/ https://theorizingtheweb.org/ny/ny2019/program-9/ https://www.theorizingtheweb.org/ny/ny2019/registration-3/ http://www.theorizingtheweb.org/ny/ny2019/program-9/ http://www.theorizingtheweb.org/ny/ny2019/registration-3/</t>
  </si>
  <si>
    <t>https://theorizingtheweb.org/ny/ny2019/call-for-papers-6/ https://theorizingtheweb.org/ny/ny2019/program-9/ https://theorizingtheweb.org/ny/ny2019/registration-3/ https://twitter.com/clancynewyork/status/1087425357874151424 http://theorizingtheweb.org/ny/ny2019/program-9/ https://twitter.com/nathanjurgenson/status/1087419785351024640</t>
  </si>
  <si>
    <t>https://theorizingtheweb.org/ny/ny2019/call-for-papers-6/ https://twitter.com/blueridgems/status/1098942843618541568 https://www.instagram.com/p/BurYz_SgyO4/?utm_source=ig_twitter_share&amp;igshid=168ygxrxzkrwm https://theorizingtheweb.org/ny2019/ https://theorizingtheweb.org/ny/ny2019/program-9/ http://theorizingtheweb.org/ttw_event/ny2019/ https://theorizingtheweb.org/ttw_event/ny2019/</t>
  </si>
  <si>
    <t>https://theorizingtheweb.org/ny/ny2019/call-for-papers-6/ http://theorizingtheweb.org/ny/ny2019/program-9/ https://theorizingtheweb.org/ny/ny2019/program-9/</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</si>
  <si>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</si>
  <si>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</si>
  <si>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</si>
  <si>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</si>
  <si>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</si>
  <si>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</si>
  <si>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</si>
  <si>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</si>
  <si>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</si>
  <si>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</si>
  <si>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</si>
  <si>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</si>
  <si>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theorizingtheweb.org twitter.com instagram.com</t>
  </si>
  <si>
    <t>Top Hashtags in Tweet in Entire Graph</t>
  </si>
  <si>
    <t>teentechweek</t>
  </si>
  <si>
    <t>wsdlibraries</t>
  </si>
  <si>
    <t>wsdlearns</t>
  </si>
  <si>
    <t>designthinking</t>
  </si>
  <si>
    <t>plcsbeknown</t>
  </si>
  <si>
    <t>pbl</t>
  </si>
  <si>
    <t>hackyourpack</t>
  </si>
  <si>
    <t>ttw</t>
  </si>
  <si>
    <t>Top Hashtags in Tweet in G1</t>
  </si>
  <si>
    <t>Top Hashtags in Tweet in G2</t>
  </si>
  <si>
    <t>girlsinstem</t>
  </si>
  <si>
    <t>Top Hashtags in Tweet in G3</t>
  </si>
  <si>
    <t>teentechweek19</t>
  </si>
  <si>
    <t>teens</t>
  </si>
  <si>
    <t>making</t>
  </si>
  <si>
    <t>Top Hashtags in Tweet in G4</t>
  </si>
  <si>
    <t>Top Hashtags in Tweet in G5</t>
  </si>
  <si>
    <t>Top Hashtags in Tweet in G6</t>
  </si>
  <si>
    <t>brisdpride</t>
  </si>
  <si>
    <t>t3chfest2019</t>
  </si>
  <si>
    <t>Top Hashtags in Tweet in G7</t>
  </si>
  <si>
    <t>Top Hashtags in Tweet in G8</t>
  </si>
  <si>
    <t>Top Hashtags in Tweet in G9</t>
  </si>
  <si>
    <t>Top Hashtags in Tweet in G10</t>
  </si>
  <si>
    <t>Top Hashtags in Tweet</t>
  </si>
  <si>
    <t>teentechweek designthinking ttw19 pbl hackyourpack ttw yalsa teentechweek19 teens making</t>
  </si>
  <si>
    <t>ttw19 brisdpride t3chfest2019</t>
  </si>
  <si>
    <t>ttw19 teentechweek2019 geekout</t>
  </si>
  <si>
    <t>Top Words in Tweet in Entire Graph</t>
  </si>
  <si>
    <t>Words in Sentiment List#1: Positive</t>
  </si>
  <si>
    <t>Words in Sentiment List#2: Negative</t>
  </si>
  <si>
    <t>Words in Sentiment List#3: Angry/Violent</t>
  </si>
  <si>
    <t>Non-categorized Words</t>
  </si>
  <si>
    <t>Total Words</t>
  </si>
  <si>
    <t>week</t>
  </si>
  <si>
    <t>teen</t>
  </si>
  <si>
    <t>tech</t>
  </si>
  <si>
    <t>Top Words in Tweet in G1</t>
  </si>
  <si>
    <t>submit</t>
  </si>
  <si>
    <t>exciting</t>
  </si>
  <si>
    <t>left</t>
  </si>
  <si>
    <t>program</t>
  </si>
  <si>
    <t>five</t>
  </si>
  <si>
    <t>short</t>
  </si>
  <si>
    <t>days</t>
  </si>
  <si>
    <t>paper</t>
  </si>
  <si>
    <t>Top Words in Tweet in G2</t>
  </si>
  <si>
    <t>wanted</t>
  </si>
  <si>
    <t>group</t>
  </si>
  <si>
    <t>celebrate</t>
  </si>
  <si>
    <t>impressive</t>
  </si>
  <si>
    <t>invented</t>
  </si>
  <si>
    <t>Top Words in Tweet in G3</t>
  </si>
  <si>
    <t>sebastopol</t>
  </si>
  <si>
    <t>regional</t>
  </si>
  <si>
    <t>library</t>
  </si>
  <si>
    <t>Top Words in Tweet in G4</t>
  </si>
  <si>
    <t>theorizing</t>
  </si>
  <si>
    <t>web</t>
  </si>
  <si>
    <t>now</t>
  </si>
  <si>
    <t>register</t>
  </si>
  <si>
    <t>Top Words in Tweet in G5</t>
  </si>
  <si>
    <t>mark</t>
  </si>
  <si>
    <t>calendars</t>
  </si>
  <si>
    <t>y'all</t>
  </si>
  <si>
    <t>girl</t>
  </si>
  <si>
    <t>doing</t>
  </si>
  <si>
    <t>panel</t>
  </si>
  <si>
    <t>Top Words in Tweet in G6</t>
  </si>
  <si>
    <t>up</t>
  </si>
  <si>
    <t>Top Words in Tweet in G7</t>
  </si>
  <si>
    <t>m</t>
  </si>
  <si>
    <t>proposals</t>
  </si>
  <si>
    <t>finally</t>
  </si>
  <si>
    <t>home</t>
  </si>
  <si>
    <t>cuba</t>
  </si>
  <si>
    <t>Top Words in Tweet in G8</t>
  </si>
  <si>
    <t>retro</t>
  </si>
  <si>
    <t>join</t>
  </si>
  <si>
    <t>fun</t>
  </si>
  <si>
    <t>Top Words in Tweet in G9</t>
  </si>
  <si>
    <t>session</t>
  </si>
  <si>
    <t>Top Words in Tweet in G10</t>
  </si>
  <si>
    <t>conference</t>
  </si>
  <si>
    <t>excited</t>
  </si>
  <si>
    <t>heading</t>
  </si>
  <si>
    <t>new</t>
  </si>
  <si>
    <t>york</t>
  </si>
  <si>
    <t>next</t>
  </si>
  <si>
    <t>month</t>
  </si>
  <si>
    <t>attend</t>
  </si>
  <si>
    <t>present</t>
  </si>
  <si>
    <t>Top Words in Tweet</t>
  </si>
  <si>
    <t>ttw19 ttw_conf submit exciting left program five short days paper</t>
  </si>
  <si>
    <t>wanted group celebrate teen tech week tbt impressive teens invented</t>
  </si>
  <si>
    <t>teentechweek week sebastopol regional library designthinking teen ttw19 tech pbl</t>
  </si>
  <si>
    <t>ttw19 ttw_conf program theorizing web nathanjurgenson submit now register nyc</t>
  </si>
  <si>
    <t>ttw19 mark calendars y'all girl doing panel dialacina</t>
  </si>
  <si>
    <t>ttw19 up teen tech week</t>
  </si>
  <si>
    <t>ttw19 m submit proposals ttw_conf now up finally home cuba</t>
  </si>
  <si>
    <t>week teen tech holtlibrary wsdlibraries wsdlearns ttw19 retro join fun</t>
  </si>
  <si>
    <t>session ttw19 web</t>
  </si>
  <si>
    <t>conference excited heading new york next month attend present theorizing</t>
  </si>
  <si>
    <t>teentechweek ttw19 plcsbeknown teen tech week question day answer win</t>
  </si>
  <si>
    <t>ðÿ week library ttw19 s here teentechweek2019</t>
  </si>
  <si>
    <t>Top Word Pairs in Tweet in Entire Graph</t>
  </si>
  <si>
    <t>teen,tech</t>
  </si>
  <si>
    <t>tech,week</t>
  </si>
  <si>
    <t>celebrate,teen</t>
  </si>
  <si>
    <t>week,wanted</t>
  </si>
  <si>
    <t>wanted,tbt</t>
  </si>
  <si>
    <t>tbt,impressive</t>
  </si>
  <si>
    <t>impressive,group</t>
  </si>
  <si>
    <t>group,teens</t>
  </si>
  <si>
    <t>teens,invented</t>
  </si>
  <si>
    <t>invented,solar</t>
  </si>
  <si>
    <t>Top Word Pairs in Tweet in G1</t>
  </si>
  <si>
    <t>left,submit</t>
  </si>
  <si>
    <t>five,short</t>
  </si>
  <si>
    <t>short,days</t>
  </si>
  <si>
    <t>days,left</t>
  </si>
  <si>
    <t>submit,paper</t>
  </si>
  <si>
    <t>paper,consideration</t>
  </si>
  <si>
    <t>consideration,ttw19</t>
  </si>
  <si>
    <t>ttw19,exciting</t>
  </si>
  <si>
    <t>ttw_conf,five</t>
  </si>
  <si>
    <t>t,wait</t>
  </si>
  <si>
    <t>Top Word Pairs in Tweet in G2</t>
  </si>
  <si>
    <t>Top Word Pairs in Tweet in G3</t>
  </si>
  <si>
    <t>sebastopol,regional</t>
  </si>
  <si>
    <t>regional,library</t>
  </si>
  <si>
    <t>designthinking,pbl</t>
  </si>
  <si>
    <t>alalibrary,yalsa</t>
  </si>
  <si>
    <t>teentechweek,day</t>
  </si>
  <si>
    <t>day,1</t>
  </si>
  <si>
    <t>1,update</t>
  </si>
  <si>
    <t>update,sebastopol</t>
  </si>
  <si>
    <t>Top Word Pairs in Tweet in G4</t>
  </si>
  <si>
    <t>theorizing,web</t>
  </si>
  <si>
    <t>april,12</t>
  </si>
  <si>
    <t>12,13</t>
  </si>
  <si>
    <t>web,2019</t>
  </si>
  <si>
    <t>2019,program</t>
  </si>
  <si>
    <t>program,live</t>
  </si>
  <si>
    <t>live,see</t>
  </si>
  <si>
    <t>see,next</t>
  </si>
  <si>
    <t>next,month</t>
  </si>
  <si>
    <t>month,ttw19</t>
  </si>
  <si>
    <t>Top Word Pairs in Tweet in G5</t>
  </si>
  <si>
    <t>mark,calendars</t>
  </si>
  <si>
    <t>calendars,y'all</t>
  </si>
  <si>
    <t>y'all,girl</t>
  </si>
  <si>
    <t>girl,doing</t>
  </si>
  <si>
    <t>doing,panel</t>
  </si>
  <si>
    <t>panel,ttw19</t>
  </si>
  <si>
    <t>dialacina,mark</t>
  </si>
  <si>
    <t>Top Word Pairs in Tweet in G6</t>
  </si>
  <si>
    <t>Top Word Pairs in Tweet in G7</t>
  </si>
  <si>
    <t>submit,proposals</t>
  </si>
  <si>
    <t>proposals,ttw19</t>
  </si>
  <si>
    <t>m,finally</t>
  </si>
  <si>
    <t>finally,home</t>
  </si>
  <si>
    <t>home,cuba</t>
  </si>
  <si>
    <t>cuba,m</t>
  </si>
  <si>
    <t>m,checking</t>
  </si>
  <si>
    <t>checking,submit</t>
  </si>
  <si>
    <t>ttw19,now</t>
  </si>
  <si>
    <t>aprylw,m</t>
  </si>
  <si>
    <t>Top Word Pairs in Tweet in G8</t>
  </si>
  <si>
    <t>wsdlibraries,wsdlearns</t>
  </si>
  <si>
    <t>week,retro</t>
  </si>
  <si>
    <t>ttw19,wsdlibraries</t>
  </si>
  <si>
    <t>wsdlearns,ttw19</t>
  </si>
  <si>
    <t>day,2</t>
  </si>
  <si>
    <t>2,teen</t>
  </si>
  <si>
    <t>retro,style</t>
  </si>
  <si>
    <t>style,join</t>
  </si>
  <si>
    <t>Top Word Pairs in Tweet in G9</t>
  </si>
  <si>
    <t>Top Word Pairs in Tweet in G10</t>
  </si>
  <si>
    <t>excited,heading</t>
  </si>
  <si>
    <t>heading,new</t>
  </si>
  <si>
    <t>new,york</t>
  </si>
  <si>
    <t>york,next</t>
  </si>
  <si>
    <t>month,attend</t>
  </si>
  <si>
    <t>attend,present</t>
  </si>
  <si>
    <t>present,theorizing</t>
  </si>
  <si>
    <t>web,conference</t>
  </si>
  <si>
    <t>Top Word Pairs in Tweet</t>
  </si>
  <si>
    <t>left,submit  five,short  short,days  days,left  submit,paper  paper,consideration  consideration,ttw19  ttw19,exciting  ttw_conf,five  t,wait</t>
  </si>
  <si>
    <t>celebrate,teen  teen,tech  tech,week  week,wanted  wanted,tbt  tbt,impressive  impressive,group  group,teens  teens,invented  invented,solar</t>
  </si>
  <si>
    <t>sebastopol,regional  regional,library  designthinking,pbl  teen,tech  tech,week  alalibrary,yalsa  teentechweek,day  day,1  1,update  update,sebastopol</t>
  </si>
  <si>
    <t>theorizing,web  april,12  12,13  web,2019  2019,program  program,live  live,see  see,next  next,month  month,ttw19</t>
  </si>
  <si>
    <t>mark,calendars  calendars,y'all  y'all,girl  girl,doing  doing,panel  panel,ttw19  dialacina,mark</t>
  </si>
  <si>
    <t>teen,tech  tech,week</t>
  </si>
  <si>
    <t>submit,proposals  proposals,ttw19  m,finally  finally,home  home,cuba  cuba,m  m,checking  checking,submit  ttw19,now  aprylw,m</t>
  </si>
  <si>
    <t>teen,tech  tech,week  wsdlibraries,wsdlearns  week,retro  ttw19,wsdlibraries  wsdlearns,ttw19  day,2  2,teen  retro,style  style,join</t>
  </si>
  <si>
    <t>excited,heading  heading,new  new,york  york,next  next,month  month,attend  attend,present  present,theorizing  theorizing,web  web,conference</t>
  </si>
  <si>
    <t>teentechweek,ttw19  teen,tech  tech,week  week,question  question,day  day,answer  answer,win  win,starbucks  starbucks,gift  gift,card</t>
  </si>
  <si>
    <t>week,library  ðÿ,ðÿ</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</si>
  <si>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</si>
  <si>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</si>
  <si>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</si>
  <si>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</si>
  <si>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</si>
  <si>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</si>
  <si>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</si>
  <si>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</si>
  <si>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</si>
  <si>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makefashion</t>
  </si>
  <si>
    <t>sonomacountylibrary</t>
  </si>
  <si>
    <t>makefashionedu</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</si>
  <si>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</si>
  <si>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</si>
  <si>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</si>
  <si>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</si>
  <si>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</si>
  <si>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</si>
  <si>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</si>
  <si>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</si>
  <si>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</si>
  <si>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</si>
  <si>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</si>
  <si>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</si>
  <si>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</si>
  <si>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</si>
  <si>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</si>
  <si>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ttw_conf tanyalokot nathanjurgenson da_banks aprylw dialacina jsantley</t>
  </si>
  <si>
    <t>lego_education mashable</t>
  </si>
  <si>
    <t>alalibrary sherryhuss scoesonoma sonomacolibrary chimeraartspace makeymakey makefashion sonomacountylibrary makefashionca makefashionedu</t>
  </si>
  <si>
    <t>ttw_conf nathanjurgenson da_banks clancynewyork tanyalokot aprylw jsantley</t>
  </si>
  <si>
    <t>dialacina jsantley ttw_conf</t>
  </si>
  <si>
    <t>ttw_conf aprylw jenny_l_davis tanyalokot dialacina</t>
  </si>
  <si>
    <t>rpi_sts unioncollege</t>
  </si>
  <si>
    <t>apndrgrst internetnz</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</si>
  <si>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</si>
  <si>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</si>
  <si>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</si>
  <si>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</si>
  <si>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</si>
  <si>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</si>
  <si>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</si>
  <si>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</si>
  <si>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</si>
  <si>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</si>
  <si>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</si>
  <si>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</si>
  <si>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wolven round tante ayeshaasiddiqi tanyalokot robotparking beerbergman tjowens jsantley jeansgallo</t>
  </si>
  <si>
    <t>mashable klazykon viralber lego_education hubweek petergedwards1 mrs_kling_tech communicatedpro stemalliance_eu 4sislemonade</t>
  </si>
  <si>
    <t>yalsa greenbxmachine nyccouncil franktla alalibrary andystechgarage nycmayor stephenritz makeymakey ffoodinstitute</t>
  </si>
  <si>
    <t>donnalanclos xinjeisan margymaclibrary clancynewyork nathanjurgenson firepile da_banks datenassistance llanahan sheishistoric</t>
  </si>
  <si>
    <t>siegarettes warrenisdead danielleri dialacina spammm cgrrrrrrrr tronotized synodai chasewrites petitobjetb</t>
  </si>
  <si>
    <t>joakinen mistertim hello_skyler kaareeenah roccoschell yourdhslibrary brtigerlib</t>
  </si>
  <si>
    <t>gabischaffzin cybrsalon jenny_l_davis realdrruth gemkillen aprylw citams_asa</t>
  </si>
  <si>
    <t>holt_jake_adams wsdinfo holtlibrary holt_jmoore librarykristie</t>
  </si>
  <si>
    <t>allergyphd unioncollege yoehanee rpi_sts</t>
  </si>
  <si>
    <t>internetnz vicwray apndrgrst</t>
  </si>
  <si>
    <t>plvmedia monarchsread chloe_p3rez</t>
  </si>
  <si>
    <t>wboca_media osmoeducation</t>
  </si>
  <si>
    <t>playstation rbhsreads</t>
  </si>
  <si>
    <t>Top URLs in Tweet by Count</t>
  </si>
  <si>
    <t>https://theorizingtheweb.org/ny/ny2019/call-for-papers-6/ https://theorizingtheweb.org/ny/ny2019/program-9/ https://theorizingtheweb.org/ny/ny2019/registration-3/ https://twitter.com/clancynewyork/status/1087425357874151424</t>
  </si>
  <si>
    <t>https://theorizingtheweb.org/ny/ny2019/call-for-papers-6/ https://theorizingtheweb.org/ny/ny2019/registration-3/ https://theorizingtheweb.org/ny/ny2019/program-9/</t>
  </si>
  <si>
    <t>https://theorizingtheweb.org/ny/ny2019/registration-3/ https://theorizingtheweb.org/ny/ny2019/call-for-papers-6/ http://theorizingtheweb.org/ny/ny2019/program-9/ https://theorizingtheweb.org/ny/ny2019/program-9/</t>
  </si>
  <si>
    <t>https://www.theorizingtheweb.org/ny/ny2019/registration-3/ http://theorizingtheweb.org/ny/ny2019/program-9/ https://theorizingtheweb.org/ny/ny2019/call-for-papers-6/</t>
  </si>
  <si>
    <t>http://theorizingtheweb.org/ny/ny2019/program-9/ https://theorizingtheweb.org/ny/ny2019/program-9/ https://theorizingtheweb.org/ny/ny2019/call-for-papers-6/</t>
  </si>
  <si>
    <t>http://www.theorizingtheweb.org/ny/ny2019/program-9/ http://www.theorizingtheweb.org/ny/ny2019/registration-3/ https://theorizingtheweb.org/ny/ny2019/program-9/</t>
  </si>
  <si>
    <t>Top URLs in Tweet by Salience</t>
  </si>
  <si>
    <t>Top Domains in Tweet by Count</t>
  </si>
  <si>
    <t>Top Domains in Tweet by Salience</t>
  </si>
  <si>
    <t>twitter.com theorizingtheweb.org</t>
  </si>
  <si>
    <t>Top Hashtags in Tweet by Count</t>
  </si>
  <si>
    <t>ttw19 teentechweek designthinking ttw pbl hackyourpack yalsa teentechweek19 fashiontech wearabletech</t>
  </si>
  <si>
    <t>Top Hashtags in Tweet by Salience</t>
  </si>
  <si>
    <t>pbl hackyourpack yalsa teentechweek19 fashiontech wearabletech stem steam educators makers</t>
  </si>
  <si>
    <t>geekout teentechweek2019 ttw19</t>
  </si>
  <si>
    <t>plcsbeknown ttw19 teentechweek</t>
  </si>
  <si>
    <t>Top Words in Tweet by Count</t>
  </si>
  <si>
    <t>nathanjurgenson happy new year submissions theorizing web april 12 13</t>
  </si>
  <si>
    <t>ttw19 now ttw_conf m submit register pay whatever short paper</t>
  </si>
  <si>
    <t>nathanjurgenson ttw19 call papers open send paper short pitches lookâ</t>
  </si>
  <si>
    <t>ttw_conf deadline submission ttw19 less two weeks away canâ t</t>
  </si>
  <si>
    <t>ttw19 register submit here whatever cfp re program proposals m</t>
  </si>
  <si>
    <t>cfp ttw_conf ttw19 here submissions open until january 20th registration</t>
  </si>
  <si>
    <t>ttw_conf deadline submission ttw19 less two weeks away t wait</t>
  </si>
  <si>
    <t>ttw_conf five short days left submit paper consideration ttw19 exciting</t>
  </si>
  <si>
    <t>ttw_conf hope everyone northeast stocked up hot cocoa library books</t>
  </si>
  <si>
    <t>m aprylw finally home cuba checking submit proposals ttw19 now</t>
  </si>
  <si>
    <t>ttw_conf ttw19 m hey uh dunno re memes workers power</t>
  </si>
  <si>
    <t>jenny_l_davis deadline sunday night coffee up submit proposals ttw19</t>
  </si>
  <si>
    <t>ttw19 m submit proposals deadline aprylw finally home cuba checking</t>
  </si>
  <si>
    <t>sick bad cold weekend spent yesterday morning deciding writing up</t>
  </si>
  <si>
    <t>da_banks one more hour go submit ttw19 proposals</t>
  </si>
  <si>
    <t>ttw19 ttw_conf program out gt up register tanyalokot year live</t>
  </si>
  <si>
    <t>clancynewyork work presented theorizing web nyc several years advance edgiest</t>
  </si>
  <si>
    <t>ttw19 nathanjurgenson hi nathan presumably hashtag 19 right went cheers</t>
  </si>
  <si>
    <t>da_banks one more hour go submit ttw19 proposals clancynewyork work</t>
  </si>
  <si>
    <t>ttw_conf hey uh dunno re memes workers power over creations</t>
  </si>
  <si>
    <t>nathanjurgenson super close announcing ttw19 program register now event april</t>
  </si>
  <si>
    <t>ttw_conf dunno average donation amount probably under 27 bucks register</t>
  </si>
  <si>
    <t>ttw_conf ttw19 dunno average donation amount probably under 27 bucks</t>
  </si>
  <si>
    <t>much fun exploring different types gadgets devices leading up yalsa</t>
  </si>
  <si>
    <t>ttw_conf stole meme reddit please register donate ttw19 afford memes</t>
  </si>
  <si>
    <t>sherryhuss teentechweek sebastopol regional library hosting hack pack designthinking teen</t>
  </si>
  <si>
    <t>week ttw19 teentechweek teen sebastopol regional library designthinking scoesonoma alalibrary</t>
  </si>
  <si>
    <t>ðÿ week library ttw19 s here teentechweek2019 guess whoâ playstation</t>
  </si>
  <si>
    <t>monarchsread teen tech week question day answer win starbucks gift</t>
  </si>
  <si>
    <t>teen tech week ttw19 teentechweek question day answer win starbucks</t>
  </si>
  <si>
    <t>teen tech week library book club ttw19</t>
  </si>
  <si>
    <t>sherryhuss week teen tech full swing great see inspiring projects</t>
  </si>
  <si>
    <t>sherryhuss teentechweek day 1 update sebastopol regional library hackyourpack designthinking</t>
  </si>
  <si>
    <t>lego_education celebrate teen tech week wanted tbt impressive group teens</t>
  </si>
  <si>
    <t>monarchsread technology given opportunity stay contact friends family those love</t>
  </si>
  <si>
    <t>gt tanyalokot good morning guess ttw_conf program now live quick</t>
  </si>
  <si>
    <t>ttw19 gt s ttw_conf program live re thrilled share year</t>
  </si>
  <si>
    <t>ttw19 programme live come listen waffle measurement platforms personal brands</t>
  </si>
  <si>
    <t>dialacina mark calendars y'all girl doing panel ttw19</t>
  </si>
  <si>
    <t>ttw19 jsantley exciting news time ttw_conf launched program april 12</t>
  </si>
  <si>
    <t>super excited moderating panel ttw19 social movements internet great papers</t>
  </si>
  <si>
    <t>ttw19 ttw_conf gt up tanyalokot good morning guess program now</t>
  </si>
  <si>
    <t>apndrgrst excited heading new york next month attend present theorizing</t>
  </si>
  <si>
    <t>enjoying osmoeducation masterpiece tanagrams ttw19</t>
  </si>
  <si>
    <t>session ttw19 web allergyphd rpi_sts unioncollege last happy see moderate</t>
  </si>
  <si>
    <t>tanyalokot re thrilled share year s ttw_conf fancy program planning</t>
  </si>
  <si>
    <t>jsantley exciting news time ttw_conf launched program ttw19 april 12</t>
  </si>
  <si>
    <t>ttw19 ttw_conf program register buttons exciting news time launched april</t>
  </si>
  <si>
    <t>nathanjurgenson theorizing web 2019 program live see next month ttw19</t>
  </si>
  <si>
    <t>theorizing web ttw19</t>
  </si>
  <si>
    <t>week holtlibrary teen tech officially begun join retro fun ttw19</t>
  </si>
  <si>
    <t>week wsdlibraries wsdlearns ttw19 teen tech fun retro join more</t>
  </si>
  <si>
    <t>holtlibrary day 2 teen tech week retro style join listen</t>
  </si>
  <si>
    <t>ttw_conf ttw19 buttons</t>
  </si>
  <si>
    <t>de esto es un sinvivir acaba terminar t3chfest2019 y ya</t>
  </si>
  <si>
    <t>week holtlibrary teen tech retro join library hopping today count</t>
  </si>
  <si>
    <t>holtlibrary week teen tech wsdlibraries wsdlearns ttw19 fun join retro</t>
  </si>
  <si>
    <t>Top Words in Tweet by Salience</t>
  </si>
  <si>
    <t>m now ttw_conf submit register pay whatever short paper read</t>
  </si>
  <si>
    <t>cfp m register submit here whatever re program proposals want</t>
  </si>
  <si>
    <t>m hey uh dunno re memes workers power over creations</t>
  </si>
  <si>
    <t>m aprylw finally home cuba checking now b sunday night</t>
  </si>
  <si>
    <t>gt program up out register ttw_conf tanyalokot year live go</t>
  </si>
  <si>
    <t>nathanjurgenson hi nathan presumably hashtag 19 right went cheers work</t>
  </si>
  <si>
    <t>dunno average donation amount probably under 27 bucks register pay</t>
  </si>
  <si>
    <t>stephenritz week scoesonoma pbl hackyourpack chimeraartspace makefashion teens teentechweek19 sonomacountylibrary</t>
  </si>
  <si>
    <t>ðÿ guess whoâ playstation sharing tech come talk careers try</t>
  </si>
  <si>
    <t>makey means exploration question day answer win starbucks gift card</t>
  </si>
  <si>
    <t>week teen tech full swing great see inspiring projects love</t>
  </si>
  <si>
    <t>gt s re thrilled share year fancy planning attend watch</t>
  </si>
  <si>
    <t>jsantley exciting news time ttw_conf launched program april 12 13</t>
  </si>
  <si>
    <t>gt up tanyalokot good morning guess program now live quick</t>
  </si>
  <si>
    <t>web allergyphd rpi_sts unioncollege last happy see moderate keynote present</t>
  </si>
  <si>
    <t>program register buttons exciting news time launched april 12 13</t>
  </si>
  <si>
    <t>fun retro join more proof without electronics love library hopping</t>
  </si>
  <si>
    <t>library hopping today count many times heard oh gosh forgot</t>
  </si>
  <si>
    <t>fun join retro more proof without electronics love library hopping</t>
  </si>
  <si>
    <t>Top Word Pairs in Tweet by Count</t>
  </si>
  <si>
    <t>nathanjurgenson,happy  happy,new  new,year  year,submissions  submissions,theorizing  theorizing,web  web,april  april,12  12,13  13,open</t>
  </si>
  <si>
    <t>theorizing,web  april,12  12,13  aprylw,m  m,finally  finally,home  home,cuba  cuba,m  m,checking  checking,submit</t>
  </si>
  <si>
    <t>nathanjurgenson,ttw19  ttw19,call  call,papers  papers,open  open,send  send,paper  paper,short  short,pitches  pitches,lookâ</t>
  </si>
  <si>
    <t>ttw_conf,deadline  deadline,submission  submission,ttw19  ttw19,less  less,two  two,weeks  weeks,away  away,canâ  canâ,t  t,wait</t>
  </si>
  <si>
    <t>whatever,want  pay,whatever  tanyalokot,re  re,thrilled  thrilled,share  share,year  year,s  s,ttw_conf  ttw_conf,fancy  fancy,program</t>
  </si>
  <si>
    <t>ttw_conf,ttw19  ttw19,cfp  cfp,here  here,submissions  submissions,open  open,until  until,january  january,20th  20th,cfp  cfp,registration</t>
  </si>
  <si>
    <t>ttw_conf,deadline  deadline,submission  submission,ttw19  ttw19,less  less,two  two,weeks  weeks,away  away,t  t,wait  wait,read</t>
  </si>
  <si>
    <t>ttw_conf,five  five,short  short,days  days,left  left,submit  submit,paper  paper,consideration  consideration,ttw19  ttw19,exciting</t>
  </si>
  <si>
    <t>ttw_conf,hope  hope,everyone  everyone,northeast  northeast,stocked  stocked,up  up,hot  hot,cocoa  cocoa,library  library,books  books,spend</t>
  </si>
  <si>
    <t>aprylw,m  m,finally  finally,home  home,cuba  cuba,m  m,checking  checking,submit  submit,proposals  proposals,ttw19  ttw19,now</t>
  </si>
  <si>
    <t>ttw_conf,hey  hey,uh  uh,dunno  dunno,re  re,memes  memes,workers  workers,power  power,over  over,creations  creations,those</t>
  </si>
  <si>
    <t>jenny_l_davis,deadline  deadline,sunday  sunday,night  night,coffee  coffee,up  up,submit  submit,proposals  proposals,ttw19</t>
  </si>
  <si>
    <t>submit,proposals  proposals,ttw19  aprylw,m  m,finally  finally,home  home,cuba  cuba,m  m,checking  checking,submit  ttw19,now</t>
  </si>
  <si>
    <t>sick,bad  bad,cold  cold,weekend  weekend,spent  spent,yesterday  yesterday,morning  morning,deciding  deciding,writing  writing,up  up,submitting</t>
  </si>
  <si>
    <t>da_banks,one  one,more  more,hour  hour,go  go,submit  submit,ttw19  ttw19,proposals</t>
  </si>
  <si>
    <t>gt,gt  t,wait  wait,read  jsantley,exciting  exciting,news  news,time  time,ttw_conf  ttw_conf,launched  launched,program  program,ttw19</t>
  </si>
  <si>
    <t>clancynewyork,work  work,presented  presented,theorizing  theorizing,web  web,nyc  nyc,several  several,years  years,advance  advance,edgiest  edgiest,stuff</t>
  </si>
  <si>
    <t>nathanjurgenson,hi  hi,nathan  nathan,presumably  presumably,hashtag  hashtag,19  19,right  right,went  went,ttw19  ttw19,cheers  work,presented</t>
  </si>
  <si>
    <t>da_banks,one  one,more  more,hour  hour,go  go,submit  submit,ttw19  ttw19,proposals  clancynewyork,work  work,presented  presented,theorizing</t>
  </si>
  <si>
    <t>nathanjurgenson,super  super,close  close,announcing  announcing,ttw19  ttw19,program  program,register  register,now  now,event  event,april  april,12</t>
  </si>
  <si>
    <t>ttw_conf,dunno  dunno,average  average,donation  donation,amount  amount,probably  probably,under  under,27  27,bucks  bucks,register  register,pay</t>
  </si>
  <si>
    <t>much,fun  fun,exploring  exploring,different  different,types  types,gadgets  gadgets,devices  devices,leading  leading,up  up,yalsa  yalsa,s</t>
  </si>
  <si>
    <t>ttw_conf,stole  stole,meme  meme,reddit  reddit,please  please,register  register,donate  donate,ttw19  ttw19,afford  afford,memes</t>
  </si>
  <si>
    <t>sherryhuss,teentechweek  teentechweek,sebastopol  sebastopol,regional  regional,library  library,hosting  hosting,hack  hack,pack  pack,designthinking  designthinking,teen  teen,project</t>
  </si>
  <si>
    <t>sebastopol,regional  regional,library  alalibrary,yalsa  teen,tech  tech,week  designthinking,pbl  yalsa,sonomacolibrary  sonomacolibrary,scoesonoma  ttw,ttw19  week,sebastopol</t>
  </si>
  <si>
    <t>week,library  ðÿ,ðÿ  guess,whoâ  whoâ,s  s,here  here,week  week,playstation  playstation,library  library,teentechweek2019  teentechweek2019,sharing</t>
  </si>
  <si>
    <t>monarchsread,teen  teen,tech  tech,week  week,question  question,day  day,answer  answer,win  win,starbucks  starbucks,gift  gift,card</t>
  </si>
  <si>
    <t>teen,tech  tech,week  week,question  question,day  day,answer  answer,win  win,starbucks  starbucks,gift  gift,card  teentechweek,ttw19</t>
  </si>
  <si>
    <t>teen,tech  tech,week  week,library  library,book  book,club  club,ttw19</t>
  </si>
  <si>
    <t>sherryhuss,teen  teen,tech  tech,week  week,full  full,swing  swing,week  week,great  great,see  see,inspiring  inspiring,projects</t>
  </si>
  <si>
    <t>sherryhuss,teentechweek  teentechweek,day  day,1  1,update  update,sebastopol  sebastopol,regional  regional,library  library,hackyourpack  hackyourpack,designthinking  designthinking,pbl</t>
  </si>
  <si>
    <t>lego_education,celebrate  celebrate,teen  teen,tech  tech,week  week,wanted  wanted,tbt  tbt,impressive  impressive,group  group,teens  teens,invented</t>
  </si>
  <si>
    <t>monarchsread,technology  technology,given  given,opportunity  opportunity,stay  stay,contact  contact,friends  friends,family  family,those  those,love  love,teentechweek</t>
  </si>
  <si>
    <t>gt,gt  tanyalokot,good  good,morning  morning,guess  guess,ttw_conf  ttw_conf,program  program,now  now,live  live,quick  quick,go</t>
  </si>
  <si>
    <t>gt,gt  re,thrilled  thrilled,share  share,year  year,s  s,ttw_conf  ttw_conf,fancy  fancy,program  program,planning  planning,attend</t>
  </si>
  <si>
    <t>ttw19,programme  programme,live  live,come  come,listen  listen,waffle  waffle,measurement  measurement,platforms  platforms,personal  personal,brands  brands,large</t>
  </si>
  <si>
    <t>dialacina,mark  mark,calendars  calendars,y'all  y'all,girl  girl,doing  doing,panel  panel,ttw19</t>
  </si>
  <si>
    <t>jsantley,exciting  exciting,news  news,time  time,ttw_conf  ttw_conf,launched  launched,program  program,ttw19  ttw19,april  april,12  12,13</t>
  </si>
  <si>
    <t>super,excited  excited,moderating  moderating,panel  panel,ttw19  ttw19,social  social,movements  movements,internet  internet,great  great,papers  papers,lined</t>
  </si>
  <si>
    <t>apndrgrst,excited  excited,heading  heading,new  new,york  york,next  next,month  month,attend  attend,present  present,theorizing  theorizing,web</t>
  </si>
  <si>
    <t>enjoying,osmoeducation  osmoeducation,masterpiece  masterpiece,tanagrams  tanagrams,ttw19</t>
  </si>
  <si>
    <t>allergyphd,rpi_sts  rpi_sts,unioncollege  unioncollege,last  last,happy  happy,see  see,moderate  moderate,keynote  keynote,session  session,ttw19  ttw19,present</t>
  </si>
  <si>
    <t>tanyalokot,re  re,thrilled  thrilled,share  share,year  year,s  s,ttw_conf  ttw_conf,fancy  fancy,program  program,planning  planning,attend</t>
  </si>
  <si>
    <t>ttw_conf,ttw19  ttw19,buttons  exciting,news  news,time  time,ttw_conf  ttw_conf,launched  launched,program  program,ttw19  ttw19,april  april,12</t>
  </si>
  <si>
    <t>nathanjurgenson,theorizing  theorizing,web  web,2019  2019,program  program,live  live,see  see,next  next,month  month,ttw19</t>
  </si>
  <si>
    <t>theorizing,web  web,ttw19</t>
  </si>
  <si>
    <t>holtlibrary,teen  teen,tech  tech,week  week,officially  officially,begun  begun,join  join,week  week,retro  retro,fun  fun,ttw19</t>
  </si>
  <si>
    <t>wsdlibraries,wsdlearns  teen,tech  tech,week  wsdlearns,ttw19  ttw19,wsdlibraries  week,retro  more,proof  proof,fun  fun,without  without,electronics</t>
  </si>
  <si>
    <t>holtlibrary,day  day,2  2,teen  teen,tech  tech,week  week,retro  retro,style  style,join  join,listen  listen,rolling</t>
  </si>
  <si>
    <t>ttw_conf,ttw19  ttw19,buttons</t>
  </si>
  <si>
    <t>esto,es  es,un  un,sinvivir  sinvivir,acaba  acaba,de  de,terminar  terminar,t3chfest2019  t3chfest2019,y  y,ya  ya,se</t>
  </si>
  <si>
    <t>teen,tech  tech,week  week,retro  holtlibrary,library  library,hopping  hopping,today  today,teen  week,count  count,many  many,times</t>
  </si>
  <si>
    <t>teen,tech  tech,week  wsdlibraries,wsdlearns  week,retro  ttw19,wsdlibraries  holtlibrary,more  more,proof  proof,fun  fun,without  without,electronics</t>
  </si>
  <si>
    <t>Top Word Pairs in Tweet by Salience</t>
  </si>
  <si>
    <t>aprylw,m  m,finally  finally,home  home,cuba  cuba,m  m,checking  checking,submit  ttw19,now  now,b  deadline,sunday</t>
  </si>
  <si>
    <t>teen,tech  tech,week  designthinking,pbl  yalsa,sonomacolibrary  sonomacolibrary,scoesonoma  ttw,ttw19  week,sebastopol  library,teentechweek19  teentechweek19,ttw19  ttw19,ttw</t>
  </si>
  <si>
    <t>ðÿ,ðÿ  guess,whoâ  whoâ,s  s,here  here,week  week,playstation  playstation,library  library,teentechweek2019  teentechweek2019,sharing  sharing,tech</t>
  </si>
  <si>
    <t>card,teentechweek  card,ttw19  ttw19,teentechweek  teentechweek,plcsbeknown  ttw19,plcsbeknown  week,means  means,makey  makey,makey  makey,exploration  exploration,plcsbeknown</t>
  </si>
  <si>
    <t>ttw19,wsdlibraries  week,retro  more,proof  proof,fun  fun,without  without,electronics  electronics,love  love,teen  week,wsdlibraries  library,hopping</t>
  </si>
  <si>
    <t>holtlibrary,library  library,hopping  hopping,today  today,teen  week,count  count,many  many,times  times,heard  heard,oh  oh,gosh</t>
  </si>
  <si>
    <t>week,retro  ttw19,wsdlibraries  holtlibrary,more  more,proof  proof,fun  fun,without  without,electronics  electronics,love  love,teen  week,wsdlibraries</t>
  </si>
  <si>
    <t>Word</t>
  </si>
  <si>
    <t>solar</t>
  </si>
  <si>
    <t>powered</t>
  </si>
  <si>
    <t>tent</t>
  </si>
  <si>
    <t>deadline</t>
  </si>
  <si>
    <t>wait</t>
  </si>
  <si>
    <t>read</t>
  </si>
  <si>
    <t>gt</t>
  </si>
  <si>
    <t>t</t>
  </si>
  <si>
    <t>send</t>
  </si>
  <si>
    <t>s</t>
  </si>
  <si>
    <t>consideration</t>
  </si>
  <si>
    <t>submission</t>
  </si>
  <si>
    <t>less</t>
  </si>
  <si>
    <t>two</t>
  </si>
  <si>
    <t>weeks</t>
  </si>
  <si>
    <t>away</t>
  </si>
  <si>
    <t>live</t>
  </si>
  <si>
    <t>canâ</t>
  </si>
  <si>
    <t>day</t>
  </si>
  <si>
    <t>re</t>
  </si>
  <si>
    <t>whatever</t>
  </si>
  <si>
    <t>year</t>
  </si>
  <si>
    <t>out</t>
  </si>
  <si>
    <t>dunno</t>
  </si>
  <si>
    <t>pay</t>
  </si>
  <si>
    <t>go</t>
  </si>
  <si>
    <t>see</t>
  </si>
  <si>
    <t>april</t>
  </si>
  <si>
    <t>12</t>
  </si>
  <si>
    <t>13</t>
  </si>
  <si>
    <t>memes</t>
  </si>
  <si>
    <t>everyone</t>
  </si>
  <si>
    <t>weekend</t>
  </si>
  <si>
    <t>finishing</t>
  </si>
  <si>
    <t>more</t>
  </si>
  <si>
    <t>thrilled</t>
  </si>
  <si>
    <t>share</t>
  </si>
  <si>
    <t>fancy</t>
  </si>
  <si>
    <t>planning</t>
  </si>
  <si>
    <t>2019</t>
  </si>
  <si>
    <t>hope</t>
  </si>
  <si>
    <t>northeast</t>
  </si>
  <si>
    <t>stocked</t>
  </si>
  <si>
    <t>hot</t>
  </si>
  <si>
    <t>cocoa</t>
  </si>
  <si>
    <t>books</t>
  </si>
  <si>
    <t>spend</t>
  </si>
  <si>
    <t>snowed</t>
  </si>
  <si>
    <t>here</t>
  </si>
  <si>
    <t>checking</t>
  </si>
  <si>
    <t>wa</t>
  </si>
  <si>
    <t>good</t>
  </si>
  <si>
    <t>stuff</t>
  </si>
  <si>
    <t>check</t>
  </si>
  <si>
    <t>average</t>
  </si>
  <si>
    <t>donation</t>
  </si>
  <si>
    <t>amount</t>
  </si>
  <si>
    <t>probably</t>
  </si>
  <si>
    <t>under</t>
  </si>
  <si>
    <t>27</t>
  </si>
  <si>
    <t>bucks</t>
  </si>
  <si>
    <t>morning</t>
  </si>
  <si>
    <t>guess</t>
  </si>
  <si>
    <t>quick</t>
  </si>
  <si>
    <t>come</t>
  </si>
  <si>
    <t>b</t>
  </si>
  <si>
    <t>open</t>
  </si>
  <si>
    <t>love</t>
  </si>
  <si>
    <t>style</t>
  </si>
  <si>
    <t>listen</t>
  </si>
  <si>
    <t>8</t>
  </si>
  <si>
    <t>want</t>
  </si>
  <si>
    <t>http</t>
  </si>
  <si>
    <t>those</t>
  </si>
  <si>
    <t>please</t>
  </si>
  <si>
    <t>work</t>
  </si>
  <si>
    <t>one</t>
  </si>
  <si>
    <t>hour</t>
  </si>
  <si>
    <t>years</t>
  </si>
  <si>
    <t>cfp</t>
  </si>
  <si>
    <t>officially</t>
  </si>
  <si>
    <t>begun</t>
  </si>
  <si>
    <t>2</t>
  </si>
  <si>
    <t>rolling</t>
  </si>
  <si>
    <t>stones</t>
  </si>
  <si>
    <t>track</t>
  </si>
  <si>
    <t>play</t>
  </si>
  <si>
    <t>candyland</t>
  </si>
  <si>
    <t>buttons</t>
  </si>
  <si>
    <t>news</t>
  </si>
  <si>
    <t>time</t>
  </si>
  <si>
    <t>launched</t>
  </si>
  <si>
    <t>jam</t>
  </si>
  <si>
    <t>packed</t>
  </si>
  <si>
    <t>theory</t>
  </si>
  <si>
    <t>hey</t>
  </si>
  <si>
    <t>uh</t>
  </si>
  <si>
    <t>workers</t>
  </si>
  <si>
    <t>power</t>
  </si>
  <si>
    <t>over</t>
  </si>
  <si>
    <t>creations</t>
  </si>
  <si>
    <t>things</t>
  </si>
  <si>
    <t>sunday</t>
  </si>
  <si>
    <t>super</t>
  </si>
  <si>
    <t>ready</t>
  </si>
  <si>
    <t>question</t>
  </si>
  <si>
    <t>answer</t>
  </si>
  <si>
    <t>win</t>
  </si>
  <si>
    <t>starbucks</t>
  </si>
  <si>
    <t>gift</t>
  </si>
  <si>
    <t>card</t>
  </si>
  <si>
    <t>ðÿ</t>
  </si>
  <si>
    <t>stole</t>
  </si>
  <si>
    <t>meme</t>
  </si>
  <si>
    <t>reddit</t>
  </si>
  <si>
    <t>donate</t>
  </si>
  <si>
    <t>afford</t>
  </si>
  <si>
    <t>presented</t>
  </si>
  <si>
    <t>several</t>
  </si>
  <si>
    <t>advance</t>
  </si>
  <si>
    <t>edgiest</t>
  </si>
  <si>
    <t>reading</t>
  </si>
  <si>
    <t>diy</t>
  </si>
  <si>
    <t>submissions</t>
  </si>
  <si>
    <t>hopping</t>
  </si>
  <si>
    <t>today</t>
  </si>
  <si>
    <t>count</t>
  </si>
  <si>
    <t>many</t>
  </si>
  <si>
    <t>times</t>
  </si>
  <si>
    <t>heard</t>
  </si>
  <si>
    <t>oh</t>
  </si>
  <si>
    <t>gosh</t>
  </si>
  <si>
    <t>forgot</t>
  </si>
  <si>
    <t>look</t>
  </si>
  <si>
    <t>wsd</t>
  </si>
  <si>
    <t>goo</t>
  </si>
  <si>
    <t>happy</t>
  </si>
  <si>
    <t>looking</t>
  </si>
  <si>
    <t>part</t>
  </si>
  <si>
    <t>awesome</t>
  </si>
  <si>
    <t>hear</t>
  </si>
  <si>
    <t>programme</t>
  </si>
  <si>
    <t>regi</t>
  </si>
  <si>
    <t>night</t>
  </si>
  <si>
    <t>coffee</t>
  </si>
  <si>
    <t>great</t>
  </si>
  <si>
    <t>papers</t>
  </si>
  <si>
    <t>abstract</t>
  </si>
  <si>
    <t>technology</t>
  </si>
  <si>
    <t>1</t>
  </si>
  <si>
    <t>update</t>
  </si>
  <si>
    <t>prototyping</t>
  </si>
  <si>
    <t>january</t>
  </si>
  <si>
    <t>20th</t>
  </si>
  <si>
    <t>due</t>
  </si>
  <si>
    <t>proof</t>
  </si>
  <si>
    <t>without</t>
  </si>
  <si>
    <t>electronics</t>
  </si>
  <si>
    <t>tha</t>
  </si>
  <si>
    <t>mom</t>
  </si>
  <si>
    <t>chargers</t>
  </si>
  <si>
    <t>screens</t>
  </si>
  <si>
    <t>cords</t>
  </si>
  <si>
    <t>necessary</t>
  </si>
  <si>
    <t>3325</t>
  </si>
  <si>
    <t>minutes</t>
  </si>
  <si>
    <t>stay</t>
  </si>
  <si>
    <t>stem</t>
  </si>
  <si>
    <t>hosting</t>
  </si>
  <si>
    <t>hack</t>
  </si>
  <si>
    <t>pack</t>
  </si>
  <si>
    <t>project</t>
  </si>
  <si>
    <t>using</t>
  </si>
  <si>
    <t>full</t>
  </si>
  <si>
    <t>swing</t>
  </si>
  <si>
    <t>inspiring</t>
  </si>
  <si>
    <t>projects</t>
  </si>
  <si>
    <t>happening</t>
  </si>
  <si>
    <t>book</t>
  </si>
  <si>
    <t>kids</t>
  </si>
  <si>
    <t>careers</t>
  </si>
  <si>
    <t>makey</t>
  </si>
  <si>
    <t>teentechweek2019</t>
  </si>
  <si>
    <t>much</t>
  </si>
  <si>
    <t>close</t>
  </si>
  <si>
    <t>announcing</t>
  </si>
  <si>
    <t>event</t>
  </si>
  <si>
    <t>registered</t>
  </si>
  <si>
    <t>donated</t>
  </si>
  <si>
    <t>feels</t>
  </si>
  <si>
    <t>until</t>
  </si>
  <si>
    <t>registration</t>
  </si>
  <si>
    <t>call</t>
  </si>
  <si>
    <t>pitches</t>
  </si>
  <si>
    <t>dont</t>
  </si>
  <si>
    <t>jn</t>
  </si>
  <si>
    <t>20</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</si>
  <si>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</si>
  <si>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</si>
  <si>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</si>
  <si>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</si>
  <si>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</si>
  <si>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</si>
  <si>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</si>
  <si>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</si>
  <si>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</si>
  <si>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</si>
  <si>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</si>
  <si>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</si>
  <si>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</si>
  <si>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</si>
  <si>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</si>
  <si>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</si>
  <si>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</si>
  <si>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</si>
  <si>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</si>
  <si>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</si>
  <si>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</si>
  <si>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</si>
  <si>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</si>
  <si>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</si>
  <si>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</si>
  <si>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</si>
  <si>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</si>
  <si>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</si>
  <si>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Green</t>
  </si>
  <si>
    <t>26, 115, 0</t>
  </si>
  <si>
    <t>53, 102, 0</t>
  </si>
  <si>
    <t>85, 85, 0</t>
  </si>
  <si>
    <t>229, 13, 0</t>
  </si>
  <si>
    <t>170, 43, 0</t>
  </si>
  <si>
    <t>Red</t>
  </si>
  <si>
    <t>112, 72, 0</t>
  </si>
  <si>
    <t>G1: ttw19 ttw_conf submit exciting left program five short days paper</t>
  </si>
  <si>
    <t>G2: wanted group celebrate teen tech week tbt impressive teens invented</t>
  </si>
  <si>
    <t>G3: teentechweek week sebastopol regional library designthinking teen ttw19 tech pbl</t>
  </si>
  <si>
    <t>G4: ttw19 ttw_conf program theorizing web nathanjurgenson submit now register nyc</t>
  </si>
  <si>
    <t>G5: ttw19 mark calendars y'all girl doing panel dialacina</t>
  </si>
  <si>
    <t>G6: ttw19 up teen tech week</t>
  </si>
  <si>
    <t>G7: ttw19 m submit proposals ttw_conf now up finally home cuba</t>
  </si>
  <si>
    <t>G8: week teen tech holtlibrary wsdlibraries wsdlearns ttw19 retro join fun</t>
  </si>
  <si>
    <t>G9: session ttw19 web</t>
  </si>
  <si>
    <t>G10: conference excited heading new york next month attend present theorizing</t>
  </si>
  <si>
    <t>G11: teentechweek ttw19 plcsbeknown teen tech week question day answer win</t>
  </si>
  <si>
    <t>G13: ðÿ week library ttw19 s here teentechweek2019</t>
  </si>
  <si>
    <t>Autofill Workbook Results</t>
  </si>
  <si>
    <t>Edge Weight▓1▓10▓0▓True▓Green▓Red▓▓Edge Weight▓1▓5▓0▓3▓10▓False▓Edge Weight▓1▓10▓0▓32▓6▓False▓▓0▓0▓0▓True▓Black▓Black▓▓Followers▓7▓1297198▓0▓162▓1000▓False▓Followers▓7▓16065107▓0▓100▓70▓False▓▓0▓0▓0▓0▓0▓False▓▓0▓0▓0▓0▓0▓False</t>
  </si>
  <si>
    <t>Subgraph</t>
  </si>
  <si>
    <t>GraphSource░GraphServerTwitterSearch▓GraphTerm░#TtW19▓ImportDescription░The graph represents a network of 142 Twitter users whose tweets in the requested range contained "#TtW19", or who were replied to or mentioned in those tweets.  The network was obtained from the NodeXL Graph Server on Friday, 22 March 2019 at 17:41 UTC.
The requested start date was Friday, 22 March 2019 at 17:41 UTC and the maximum number of tweets (going backward in time) was 5,000.
The tweets in the network were tweeted over the 77-day, 8-hour, 5-minute period from Thursday, 03 January 2019 at 17:03 UTC to Friday, 22 March 2019 at 01:08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</si>
</sst>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4" borderId="1" xfId="24" applyNumberFormat="1" applyAlignment="1">
      <alignment wrapText="1"/>
    </xf>
    <xf numFmtId="0" fontId="0" fillId="3" borderId="1" xfId="27"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1">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7" formatCode="@"/>
      <alignment horizontal="general" vertical="bottom" textRotation="0" wrapText="1" shrinkToFit="1" readingOrder="0"/>
    </dxf>
    <dxf>
      <numFmt numFmtId="179" formatCode="General"/>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0"/>
      <tableStyleElement type="headerRow" dxfId="429"/>
    </tableStyle>
    <tableStyle name="NodeXL Table" pivot="0" count="1">
      <tableStyleElement type="headerRow" dxfId="428"/>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customXml" Target="../customXml/item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6325025"/>
        <c:axId val="56925226"/>
      </c:barChart>
      <c:catAx>
        <c:axId val="632502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925226"/>
        <c:crosses val="autoZero"/>
        <c:auto val="1"/>
        <c:lblOffset val="100"/>
        <c:noMultiLvlLbl val="0"/>
      </c:catAx>
      <c:valAx>
        <c:axId val="56925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50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42564987"/>
        <c:axId val="47540564"/>
      </c:barChart>
      <c:catAx>
        <c:axId val="4256498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7540564"/>
        <c:crosses val="autoZero"/>
        <c:auto val="1"/>
        <c:lblOffset val="100"/>
        <c:noMultiLvlLbl val="0"/>
      </c:catAx>
      <c:valAx>
        <c:axId val="475405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5649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25211893"/>
        <c:axId val="25580446"/>
      </c:barChart>
      <c:catAx>
        <c:axId val="2521189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5580446"/>
        <c:crosses val="autoZero"/>
        <c:auto val="1"/>
        <c:lblOffset val="100"/>
        <c:noMultiLvlLbl val="0"/>
      </c:catAx>
      <c:valAx>
        <c:axId val="255804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118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28897423"/>
        <c:axId val="58750216"/>
      </c:barChart>
      <c:catAx>
        <c:axId val="2889742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8750216"/>
        <c:crosses val="autoZero"/>
        <c:auto val="1"/>
        <c:lblOffset val="100"/>
        <c:noMultiLvlLbl val="0"/>
      </c:catAx>
      <c:valAx>
        <c:axId val="587502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8974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8989897"/>
        <c:axId val="61147026"/>
      </c:barChart>
      <c:catAx>
        <c:axId val="589898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1147026"/>
        <c:crosses val="autoZero"/>
        <c:auto val="1"/>
        <c:lblOffset val="100"/>
        <c:noMultiLvlLbl val="0"/>
      </c:catAx>
      <c:valAx>
        <c:axId val="61147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989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3452323"/>
        <c:axId val="53962044"/>
      </c:barChart>
      <c:catAx>
        <c:axId val="1345232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3962044"/>
        <c:crosses val="autoZero"/>
        <c:auto val="1"/>
        <c:lblOffset val="100"/>
        <c:noMultiLvlLbl val="0"/>
      </c:catAx>
      <c:valAx>
        <c:axId val="539620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452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5896349"/>
        <c:axId val="8849414"/>
      </c:barChart>
      <c:catAx>
        <c:axId val="158963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849414"/>
        <c:crosses val="autoZero"/>
        <c:auto val="1"/>
        <c:lblOffset val="100"/>
        <c:noMultiLvlLbl val="0"/>
      </c:catAx>
      <c:valAx>
        <c:axId val="8849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8963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12535863"/>
        <c:axId val="45713904"/>
      </c:barChart>
      <c:catAx>
        <c:axId val="1253586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713904"/>
        <c:crosses val="autoZero"/>
        <c:auto val="1"/>
        <c:lblOffset val="100"/>
        <c:noMultiLvlLbl val="0"/>
      </c:catAx>
      <c:valAx>
        <c:axId val="45713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535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8771953"/>
        <c:axId val="11838714"/>
      </c:barChart>
      <c:catAx>
        <c:axId val="8771953"/>
        <c:scaling>
          <c:orientation val="minMax"/>
        </c:scaling>
        <c:axPos val="b"/>
        <c:delete val="1"/>
        <c:majorTickMark val="out"/>
        <c:minorTickMark val="none"/>
        <c:tickLblPos val="none"/>
        <c:crossAx val="11838714"/>
        <c:crosses val="autoZero"/>
        <c:auto val="1"/>
        <c:lblOffset val="100"/>
        <c:noMultiLvlLbl val="0"/>
      </c:catAx>
      <c:valAx>
        <c:axId val="11838714"/>
        <c:scaling>
          <c:orientation val="minMax"/>
        </c:scaling>
        <c:axPos val="l"/>
        <c:delete val="1"/>
        <c:majorTickMark val="out"/>
        <c:minorTickMark val="none"/>
        <c:tickLblPos val="none"/>
        <c:crossAx val="87719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 Id="rId59" Type="http://schemas.openxmlformats.org/officeDocument/2006/relationships/image" Target="../media/image59.png" /><Relationship Id="rId60" Type="http://schemas.openxmlformats.org/officeDocument/2006/relationships/image" Target="../media/image60.png" /><Relationship Id="rId61" Type="http://schemas.openxmlformats.org/officeDocument/2006/relationships/image" Target="../media/image6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2" name="Subgraph-benhancke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 name="Subgraph-nathanjurgens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 name="Subgraph-alixlangon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5" name="Subgraph-joesutto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6" name="Subgraph-ttw_conf"/>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7" name="Subgraph-jeansgall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8" name="Subgraph-beerbergma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9" name="Subgraph-ayeshaasiddiq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lizbarr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1" name="Subgraph-kilolo_"/>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2" name="Subgraph-tjowen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3" name="Subgraph-cleogirl2525"/>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4" name="Subgraph-ataman_aysenur"/>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5" name="Subgraph-binonbi"/>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6" name="Subgraph-cyborgology"/>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7" name="Subgraph-bdyha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8" name="Subgraph-everyartisugl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9" name="Subgraph-socialist_spice"/>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j_taylor_fost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hypothesis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22" name="Subgraph-tante"/>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23" name="Subgraph-jochman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24" name="Subgraph-alexwermercolan"/>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25" name="Subgraph-templeds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6" name="Subgraph-roun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7" name="Subgraph-non_sequential"/>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8" name="Subgraph-bostonjoa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9" name="Subgraph-cybrsal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30" name="Subgraph-aprylw"/>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31" name="Subgraph-citams_as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2" name="Subgraph-gemkillen"/>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3" name="Subgraph-jenny_l_davi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4" name="Subgraph-realdrruth"/>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5" name="Subgraph-hello_skyler"/>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6" name="Subgraph-zehra_m56"/>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7" name="Subgraph-firepil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8" name="Subgraph-da_bank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9" name="Subgraph-xinjeisa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40" name="Subgraph-donnalanclos"/>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1" name="Subgraph-clancynewyork"/>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2" name="Subgraph-margymaclibrary"/>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3" name="Subgraph-sheishistori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4" name="Subgraph-jbrancha"/>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5" name="Subgraph-llanahan"/>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6" name="Subgraph-jbbrag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7" name="Subgraph-kathalbury"/>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brtigerlib"/>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49" name="Subgraph-gonzaleztennan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50" name="Subgraph-megaperl"/>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51" name="Subgraph-notabombbunk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52" name="Subgraph-sherryhus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53" name="Subgraph-rbhsreads"/>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54" name="Subgraph-playstation"/>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55" name="Subgraph-plvmedi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56" name="Subgraph-monarchsread"/>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57" name="Subgraph-yourdhslibrar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58" name="Subgraph-franktl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59" name="Subgraph-makeymake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60" name="Subgraph-andystechgarag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61" name="Subgraph-lego_educatio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62" name="Subgraph-mashabl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63" name="Subgraph-hubwee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64" name="Subgraph-lilmztkk"/>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65" name="Subgraph-viralber"/>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66" name="Subgraph-4sislemonad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67" name="Subgraph-hopcoach"/>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68" name="Subgraph-iluvwinter"/>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69" name="Subgraph-bishopshigh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70" name="Subgraph-bricks4kidzsthd"/>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71" name="Subgraph-communicatedpr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72" name="Subgraph-ucantootec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73" name="Subgraph-ciraposo45"/>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74" name="Subgraph-makey_maryland"/>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75" name="Subgraph-mrs_kling_tech"/>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76" name="Subgraph-petergedwards1"/>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77" name="Subgraph-calirobotgirl"/>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78" name="Subgraph-mrminutemath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79" name="Subgraph-robertm71592387"/>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80" name="Subgraph-ffoodinstitute"/>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twoCellAnchor editAs="oneCell">
    <xdr:from>
      <xdr:col>1</xdr:col>
      <xdr:colOff>28575</xdr:colOff>
      <xdr:row>81</xdr:row>
      <xdr:rowOff>28575</xdr:rowOff>
    </xdr:from>
    <xdr:to>
      <xdr:col>1</xdr:col>
      <xdr:colOff>752475</xdr:colOff>
      <xdr:row>81</xdr:row>
      <xdr:rowOff>504825</xdr:rowOff>
    </xdr:to>
    <xdr:pic>
      <xdr:nvPicPr>
        <xdr:cNvPr id="81" name="Subgraph-nyccouncil"/>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41986200"/>
          <a:ext cx="723900" cy="476250"/>
        </a:xfrm>
        <a:prstGeom prst="rect">
          <a:avLst/>
        </a:prstGeom>
        <a:ln>
          <a:noFill/>
        </a:ln>
      </xdr:spPr>
    </xdr:pic>
    <xdr:clientData/>
  </xdr:twoCellAnchor>
  <xdr:twoCellAnchor editAs="oneCell">
    <xdr:from>
      <xdr:col>1</xdr:col>
      <xdr:colOff>28575</xdr:colOff>
      <xdr:row>82</xdr:row>
      <xdr:rowOff>28575</xdr:rowOff>
    </xdr:from>
    <xdr:to>
      <xdr:col>1</xdr:col>
      <xdr:colOff>752475</xdr:colOff>
      <xdr:row>82</xdr:row>
      <xdr:rowOff>504825</xdr:rowOff>
    </xdr:to>
    <xdr:pic>
      <xdr:nvPicPr>
        <xdr:cNvPr id="82" name="Subgraph-nycmayo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2510075"/>
          <a:ext cx="723900" cy="476250"/>
        </a:xfrm>
        <a:prstGeom prst="rect">
          <a:avLst/>
        </a:prstGeom>
        <a:ln>
          <a:noFill/>
        </a:ln>
      </xdr:spPr>
    </xdr:pic>
    <xdr:clientData/>
  </xdr:twoCellAnchor>
  <xdr:twoCellAnchor editAs="oneCell">
    <xdr:from>
      <xdr:col>1</xdr:col>
      <xdr:colOff>28575</xdr:colOff>
      <xdr:row>83</xdr:row>
      <xdr:rowOff>28575</xdr:rowOff>
    </xdr:from>
    <xdr:to>
      <xdr:col>1</xdr:col>
      <xdr:colOff>752475</xdr:colOff>
      <xdr:row>83</xdr:row>
      <xdr:rowOff>504825</xdr:rowOff>
    </xdr:to>
    <xdr:pic>
      <xdr:nvPicPr>
        <xdr:cNvPr id="83" name="Subgraph-ahanewyorkcity"/>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43033950"/>
          <a:ext cx="723900" cy="476250"/>
        </a:xfrm>
        <a:prstGeom prst="rect">
          <a:avLst/>
        </a:prstGeom>
        <a:ln>
          <a:noFill/>
        </a:ln>
      </xdr:spPr>
    </xdr:pic>
    <xdr:clientData/>
  </xdr:twoCellAnchor>
  <xdr:twoCellAnchor editAs="oneCell">
    <xdr:from>
      <xdr:col>1</xdr:col>
      <xdr:colOff>28575</xdr:colOff>
      <xdr:row>84</xdr:row>
      <xdr:rowOff>28575</xdr:rowOff>
    </xdr:from>
    <xdr:to>
      <xdr:col>1</xdr:col>
      <xdr:colOff>752475</xdr:colOff>
      <xdr:row>84</xdr:row>
      <xdr:rowOff>504825</xdr:rowOff>
    </xdr:to>
    <xdr:pic>
      <xdr:nvPicPr>
        <xdr:cNvPr id="84" name="Subgraph-greenbxmachin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43557825"/>
          <a:ext cx="723900" cy="476250"/>
        </a:xfrm>
        <a:prstGeom prst="rect">
          <a:avLst/>
        </a:prstGeom>
        <a:ln>
          <a:noFill/>
        </a:ln>
      </xdr:spPr>
    </xdr:pic>
    <xdr:clientData/>
  </xdr:twoCellAnchor>
  <xdr:twoCellAnchor editAs="oneCell">
    <xdr:from>
      <xdr:col>1</xdr:col>
      <xdr:colOff>28575</xdr:colOff>
      <xdr:row>85</xdr:row>
      <xdr:rowOff>28575</xdr:rowOff>
    </xdr:from>
    <xdr:to>
      <xdr:col>1</xdr:col>
      <xdr:colOff>752475</xdr:colOff>
      <xdr:row>85</xdr:row>
      <xdr:rowOff>504825</xdr:rowOff>
    </xdr:to>
    <xdr:pic>
      <xdr:nvPicPr>
        <xdr:cNvPr id="85" name="Subgraph-stephenritz"/>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44081700"/>
          <a:ext cx="723900" cy="476250"/>
        </a:xfrm>
        <a:prstGeom prst="rect">
          <a:avLst/>
        </a:prstGeom>
        <a:ln>
          <a:noFill/>
        </a:ln>
      </xdr:spPr>
    </xdr:pic>
    <xdr:clientData/>
  </xdr:twoCellAnchor>
  <xdr:twoCellAnchor editAs="oneCell">
    <xdr:from>
      <xdr:col>1</xdr:col>
      <xdr:colOff>28575</xdr:colOff>
      <xdr:row>86</xdr:row>
      <xdr:rowOff>28575</xdr:rowOff>
    </xdr:from>
    <xdr:to>
      <xdr:col>1</xdr:col>
      <xdr:colOff>752475</xdr:colOff>
      <xdr:row>86</xdr:row>
      <xdr:rowOff>504825</xdr:rowOff>
    </xdr:to>
    <xdr:pic>
      <xdr:nvPicPr>
        <xdr:cNvPr id="86" name="Subgraph-phslobo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4605575"/>
          <a:ext cx="723900" cy="476250"/>
        </a:xfrm>
        <a:prstGeom prst="rect">
          <a:avLst/>
        </a:prstGeom>
        <a:ln>
          <a:noFill/>
        </a:ln>
      </xdr:spPr>
    </xdr:pic>
    <xdr:clientData/>
  </xdr:twoCellAnchor>
  <xdr:twoCellAnchor editAs="oneCell">
    <xdr:from>
      <xdr:col>1</xdr:col>
      <xdr:colOff>28575</xdr:colOff>
      <xdr:row>87</xdr:row>
      <xdr:rowOff>28575</xdr:rowOff>
    </xdr:from>
    <xdr:to>
      <xdr:col>1</xdr:col>
      <xdr:colOff>752475</xdr:colOff>
      <xdr:row>87</xdr:row>
      <xdr:rowOff>504825</xdr:rowOff>
    </xdr:to>
    <xdr:pic>
      <xdr:nvPicPr>
        <xdr:cNvPr id="87" name="Subgraph-yals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5129450"/>
          <a:ext cx="723900" cy="476250"/>
        </a:xfrm>
        <a:prstGeom prst="rect">
          <a:avLst/>
        </a:prstGeom>
        <a:ln>
          <a:noFill/>
        </a:ln>
      </xdr:spPr>
    </xdr:pic>
    <xdr:clientData/>
  </xdr:twoCellAnchor>
  <xdr:twoCellAnchor editAs="oneCell">
    <xdr:from>
      <xdr:col>1</xdr:col>
      <xdr:colOff>28575</xdr:colOff>
      <xdr:row>88</xdr:row>
      <xdr:rowOff>28575</xdr:rowOff>
    </xdr:from>
    <xdr:to>
      <xdr:col>1</xdr:col>
      <xdr:colOff>752475</xdr:colOff>
      <xdr:row>88</xdr:row>
      <xdr:rowOff>504825</xdr:rowOff>
    </xdr:to>
    <xdr:pic>
      <xdr:nvPicPr>
        <xdr:cNvPr id="88" name="Subgraph-sonomacolibrary"/>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5653325"/>
          <a:ext cx="723900" cy="476250"/>
        </a:xfrm>
        <a:prstGeom prst="rect">
          <a:avLst/>
        </a:prstGeom>
        <a:ln>
          <a:noFill/>
        </a:ln>
      </xdr:spPr>
    </xdr:pic>
    <xdr:clientData/>
  </xdr:twoCellAnchor>
  <xdr:twoCellAnchor editAs="oneCell">
    <xdr:from>
      <xdr:col>1</xdr:col>
      <xdr:colOff>28575</xdr:colOff>
      <xdr:row>89</xdr:row>
      <xdr:rowOff>28575</xdr:rowOff>
    </xdr:from>
    <xdr:to>
      <xdr:col>1</xdr:col>
      <xdr:colOff>752475</xdr:colOff>
      <xdr:row>89</xdr:row>
      <xdr:rowOff>504825</xdr:rowOff>
    </xdr:to>
    <xdr:pic>
      <xdr:nvPicPr>
        <xdr:cNvPr id="89" name="Subgraph-chimeraartspace"/>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46177200"/>
          <a:ext cx="723900" cy="476250"/>
        </a:xfrm>
        <a:prstGeom prst="rect">
          <a:avLst/>
        </a:prstGeom>
        <a:ln>
          <a:noFill/>
        </a:ln>
      </xdr:spPr>
    </xdr:pic>
    <xdr:clientData/>
  </xdr:twoCellAnchor>
  <xdr:twoCellAnchor editAs="oneCell">
    <xdr:from>
      <xdr:col>1</xdr:col>
      <xdr:colOff>28575</xdr:colOff>
      <xdr:row>90</xdr:row>
      <xdr:rowOff>28575</xdr:rowOff>
    </xdr:from>
    <xdr:to>
      <xdr:col>1</xdr:col>
      <xdr:colOff>752475</xdr:colOff>
      <xdr:row>90</xdr:row>
      <xdr:rowOff>504825</xdr:rowOff>
    </xdr:to>
    <xdr:pic>
      <xdr:nvPicPr>
        <xdr:cNvPr id="90" name="Subgraph-gerardspaell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6701075"/>
          <a:ext cx="723900" cy="476250"/>
        </a:xfrm>
        <a:prstGeom prst="rect">
          <a:avLst/>
        </a:prstGeom>
        <a:ln>
          <a:noFill/>
        </a:ln>
      </xdr:spPr>
    </xdr:pic>
    <xdr:clientData/>
  </xdr:twoCellAnchor>
  <xdr:twoCellAnchor editAs="oneCell">
    <xdr:from>
      <xdr:col>1</xdr:col>
      <xdr:colOff>28575</xdr:colOff>
      <xdr:row>91</xdr:row>
      <xdr:rowOff>28575</xdr:rowOff>
    </xdr:from>
    <xdr:to>
      <xdr:col>1</xdr:col>
      <xdr:colOff>752475</xdr:colOff>
      <xdr:row>91</xdr:row>
      <xdr:rowOff>504825</xdr:rowOff>
    </xdr:to>
    <xdr:pic>
      <xdr:nvPicPr>
        <xdr:cNvPr id="91" name="Subgraph-makefashionca"/>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47224950"/>
          <a:ext cx="723900" cy="476250"/>
        </a:xfrm>
        <a:prstGeom prst="rect">
          <a:avLst/>
        </a:prstGeom>
        <a:ln>
          <a:noFill/>
        </a:ln>
      </xdr:spPr>
    </xdr:pic>
    <xdr:clientData/>
  </xdr:twoCellAnchor>
  <xdr:twoCellAnchor editAs="oneCell">
    <xdr:from>
      <xdr:col>1</xdr:col>
      <xdr:colOff>28575</xdr:colOff>
      <xdr:row>92</xdr:row>
      <xdr:rowOff>28575</xdr:rowOff>
    </xdr:from>
    <xdr:to>
      <xdr:col>1</xdr:col>
      <xdr:colOff>752475</xdr:colOff>
      <xdr:row>92</xdr:row>
      <xdr:rowOff>504825</xdr:rowOff>
    </xdr:to>
    <xdr:pic>
      <xdr:nvPicPr>
        <xdr:cNvPr id="92" name="Subgraph-alalibrary"/>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47748825"/>
          <a:ext cx="723900" cy="476250"/>
        </a:xfrm>
        <a:prstGeom prst="rect">
          <a:avLst/>
        </a:prstGeom>
        <a:ln>
          <a:noFill/>
        </a:ln>
      </xdr:spPr>
    </xdr:pic>
    <xdr:clientData/>
  </xdr:twoCellAnchor>
  <xdr:twoCellAnchor editAs="oneCell">
    <xdr:from>
      <xdr:col>1</xdr:col>
      <xdr:colOff>28575</xdr:colOff>
      <xdr:row>93</xdr:row>
      <xdr:rowOff>28575</xdr:rowOff>
    </xdr:from>
    <xdr:to>
      <xdr:col>1</xdr:col>
      <xdr:colOff>752475</xdr:colOff>
      <xdr:row>93</xdr:row>
      <xdr:rowOff>504825</xdr:rowOff>
    </xdr:to>
    <xdr:pic>
      <xdr:nvPicPr>
        <xdr:cNvPr id="93" name="Subgraph-scoesonoma"/>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48272700"/>
          <a:ext cx="723900" cy="476250"/>
        </a:xfrm>
        <a:prstGeom prst="rect">
          <a:avLst/>
        </a:prstGeom>
        <a:ln>
          <a:noFill/>
        </a:ln>
      </xdr:spPr>
    </xdr:pic>
    <xdr:clientData/>
  </xdr:twoCellAnchor>
  <xdr:twoCellAnchor editAs="oneCell">
    <xdr:from>
      <xdr:col>1</xdr:col>
      <xdr:colOff>28575</xdr:colOff>
      <xdr:row>94</xdr:row>
      <xdr:rowOff>28575</xdr:rowOff>
    </xdr:from>
    <xdr:to>
      <xdr:col>1</xdr:col>
      <xdr:colOff>752475</xdr:colOff>
      <xdr:row>94</xdr:row>
      <xdr:rowOff>504825</xdr:rowOff>
    </xdr:to>
    <xdr:pic>
      <xdr:nvPicPr>
        <xdr:cNvPr id="94" name="Subgraph-dogbone79514276"/>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48796575"/>
          <a:ext cx="723900" cy="476250"/>
        </a:xfrm>
        <a:prstGeom prst="rect">
          <a:avLst/>
        </a:prstGeom>
        <a:ln>
          <a:noFill/>
        </a:ln>
      </xdr:spPr>
    </xdr:pic>
    <xdr:clientData/>
  </xdr:twoCellAnchor>
  <xdr:twoCellAnchor editAs="oneCell">
    <xdr:from>
      <xdr:col>1</xdr:col>
      <xdr:colOff>28575</xdr:colOff>
      <xdr:row>95</xdr:row>
      <xdr:rowOff>28575</xdr:rowOff>
    </xdr:from>
    <xdr:to>
      <xdr:col>1</xdr:col>
      <xdr:colOff>752475</xdr:colOff>
      <xdr:row>95</xdr:row>
      <xdr:rowOff>504825</xdr:rowOff>
    </xdr:to>
    <xdr:pic>
      <xdr:nvPicPr>
        <xdr:cNvPr id="95" name="Subgraph-stemalliance_eu"/>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9320450"/>
          <a:ext cx="723900" cy="476250"/>
        </a:xfrm>
        <a:prstGeom prst="rect">
          <a:avLst/>
        </a:prstGeom>
        <a:ln>
          <a:noFill/>
        </a:ln>
      </xdr:spPr>
    </xdr:pic>
    <xdr:clientData/>
  </xdr:twoCellAnchor>
  <xdr:twoCellAnchor editAs="oneCell">
    <xdr:from>
      <xdr:col>1</xdr:col>
      <xdr:colOff>28575</xdr:colOff>
      <xdr:row>96</xdr:row>
      <xdr:rowOff>28575</xdr:rowOff>
    </xdr:from>
    <xdr:to>
      <xdr:col>1</xdr:col>
      <xdr:colOff>752475</xdr:colOff>
      <xdr:row>96</xdr:row>
      <xdr:rowOff>504825</xdr:rowOff>
    </xdr:to>
    <xdr:pic>
      <xdr:nvPicPr>
        <xdr:cNvPr id="96" name="Subgraph-justineipe"/>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49844325"/>
          <a:ext cx="723900" cy="476250"/>
        </a:xfrm>
        <a:prstGeom prst="rect">
          <a:avLst/>
        </a:prstGeom>
        <a:ln>
          <a:noFill/>
        </a:ln>
      </xdr:spPr>
    </xdr:pic>
    <xdr:clientData/>
  </xdr:twoCellAnchor>
  <xdr:twoCellAnchor editAs="oneCell">
    <xdr:from>
      <xdr:col>1</xdr:col>
      <xdr:colOff>28575</xdr:colOff>
      <xdr:row>97</xdr:row>
      <xdr:rowOff>28575</xdr:rowOff>
    </xdr:from>
    <xdr:to>
      <xdr:col>1</xdr:col>
      <xdr:colOff>752475</xdr:colOff>
      <xdr:row>97</xdr:row>
      <xdr:rowOff>504825</xdr:rowOff>
    </xdr:to>
    <xdr:pic>
      <xdr:nvPicPr>
        <xdr:cNvPr id="97" name="Subgraph-chloe_p3rez"/>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50368200"/>
          <a:ext cx="723900" cy="476250"/>
        </a:xfrm>
        <a:prstGeom prst="rect">
          <a:avLst/>
        </a:prstGeom>
        <a:ln>
          <a:noFill/>
        </a:ln>
      </xdr:spPr>
    </xdr:pic>
    <xdr:clientData/>
  </xdr:twoCellAnchor>
  <xdr:twoCellAnchor editAs="oneCell">
    <xdr:from>
      <xdr:col>1</xdr:col>
      <xdr:colOff>28575</xdr:colOff>
      <xdr:row>98</xdr:row>
      <xdr:rowOff>28575</xdr:rowOff>
    </xdr:from>
    <xdr:to>
      <xdr:col>1</xdr:col>
      <xdr:colOff>752475</xdr:colOff>
      <xdr:row>98</xdr:row>
      <xdr:rowOff>504825</xdr:rowOff>
    </xdr:to>
    <xdr:pic>
      <xdr:nvPicPr>
        <xdr:cNvPr id="98" name="Subgraph-maktub_training"/>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50892075"/>
          <a:ext cx="723900" cy="476250"/>
        </a:xfrm>
        <a:prstGeom prst="rect">
          <a:avLst/>
        </a:prstGeom>
        <a:ln>
          <a:noFill/>
        </a:ln>
      </xdr:spPr>
    </xdr:pic>
    <xdr:clientData/>
  </xdr:twoCellAnchor>
  <xdr:twoCellAnchor editAs="oneCell">
    <xdr:from>
      <xdr:col>1</xdr:col>
      <xdr:colOff>28575</xdr:colOff>
      <xdr:row>99</xdr:row>
      <xdr:rowOff>28575</xdr:rowOff>
    </xdr:from>
    <xdr:to>
      <xdr:col>1</xdr:col>
      <xdr:colOff>752475</xdr:colOff>
      <xdr:row>99</xdr:row>
      <xdr:rowOff>504825</xdr:rowOff>
    </xdr:to>
    <xdr:pic>
      <xdr:nvPicPr>
        <xdr:cNvPr id="99" name="Subgraph-emsrobots"/>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51415950"/>
          <a:ext cx="723900" cy="476250"/>
        </a:xfrm>
        <a:prstGeom prst="rect">
          <a:avLst/>
        </a:prstGeom>
        <a:ln>
          <a:noFill/>
        </a:ln>
      </xdr:spPr>
    </xdr:pic>
    <xdr:clientData/>
  </xdr:twoCellAnchor>
  <xdr:twoCellAnchor editAs="oneCell">
    <xdr:from>
      <xdr:col>1</xdr:col>
      <xdr:colOff>28575</xdr:colOff>
      <xdr:row>100</xdr:row>
      <xdr:rowOff>28575</xdr:rowOff>
    </xdr:from>
    <xdr:to>
      <xdr:col>1</xdr:col>
      <xdr:colOff>752475</xdr:colOff>
      <xdr:row>100</xdr:row>
      <xdr:rowOff>504825</xdr:rowOff>
    </xdr:to>
    <xdr:pic>
      <xdr:nvPicPr>
        <xdr:cNvPr id="100" name="Subgraph-klazykon"/>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51939825"/>
          <a:ext cx="723900" cy="476250"/>
        </a:xfrm>
        <a:prstGeom prst="rect">
          <a:avLst/>
        </a:prstGeom>
        <a:ln>
          <a:noFill/>
        </a:ln>
      </xdr:spPr>
    </xdr:pic>
    <xdr:clientData/>
  </xdr:twoCellAnchor>
  <xdr:twoCellAnchor editAs="oneCell">
    <xdr:from>
      <xdr:col>1</xdr:col>
      <xdr:colOff>28575</xdr:colOff>
      <xdr:row>101</xdr:row>
      <xdr:rowOff>28575</xdr:rowOff>
    </xdr:from>
    <xdr:to>
      <xdr:col>1</xdr:col>
      <xdr:colOff>752475</xdr:colOff>
      <xdr:row>101</xdr:row>
      <xdr:rowOff>504825</xdr:rowOff>
    </xdr:to>
    <xdr:pic>
      <xdr:nvPicPr>
        <xdr:cNvPr id="101" name="Subgraph-annajobin"/>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52463700"/>
          <a:ext cx="723900" cy="476250"/>
        </a:xfrm>
        <a:prstGeom prst="rect">
          <a:avLst/>
        </a:prstGeom>
        <a:ln>
          <a:noFill/>
        </a:ln>
      </xdr:spPr>
    </xdr:pic>
    <xdr:clientData/>
  </xdr:twoCellAnchor>
  <xdr:twoCellAnchor editAs="oneCell">
    <xdr:from>
      <xdr:col>1</xdr:col>
      <xdr:colOff>28575</xdr:colOff>
      <xdr:row>102</xdr:row>
      <xdr:rowOff>28575</xdr:rowOff>
    </xdr:from>
    <xdr:to>
      <xdr:col>1</xdr:col>
      <xdr:colOff>752475</xdr:colOff>
      <xdr:row>102</xdr:row>
      <xdr:rowOff>504825</xdr:rowOff>
    </xdr:to>
    <xdr:pic>
      <xdr:nvPicPr>
        <xdr:cNvPr id="102" name="Subgraph-tanyalokot"/>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52987575"/>
          <a:ext cx="723900" cy="476250"/>
        </a:xfrm>
        <a:prstGeom prst="rect">
          <a:avLst/>
        </a:prstGeom>
        <a:ln>
          <a:noFill/>
        </a:ln>
      </xdr:spPr>
    </xdr:pic>
    <xdr:clientData/>
  </xdr:twoCellAnchor>
  <xdr:twoCellAnchor editAs="oneCell">
    <xdr:from>
      <xdr:col>1</xdr:col>
      <xdr:colOff>28575</xdr:colOff>
      <xdr:row>103</xdr:row>
      <xdr:rowOff>28575</xdr:rowOff>
    </xdr:from>
    <xdr:to>
      <xdr:col>1</xdr:col>
      <xdr:colOff>752475</xdr:colOff>
      <xdr:row>103</xdr:row>
      <xdr:rowOff>504825</xdr:rowOff>
    </xdr:to>
    <xdr:pic>
      <xdr:nvPicPr>
        <xdr:cNvPr id="103" name="Subgraph-misterti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3511450"/>
          <a:ext cx="723900" cy="476250"/>
        </a:xfrm>
        <a:prstGeom prst="rect">
          <a:avLst/>
        </a:prstGeom>
        <a:ln>
          <a:noFill/>
        </a:ln>
      </xdr:spPr>
    </xdr:pic>
    <xdr:clientData/>
  </xdr:twoCellAnchor>
  <xdr:twoCellAnchor editAs="oneCell">
    <xdr:from>
      <xdr:col>1</xdr:col>
      <xdr:colOff>28575</xdr:colOff>
      <xdr:row>104</xdr:row>
      <xdr:rowOff>28575</xdr:rowOff>
    </xdr:from>
    <xdr:to>
      <xdr:col>1</xdr:col>
      <xdr:colOff>752475</xdr:colOff>
      <xdr:row>104</xdr:row>
      <xdr:rowOff>504825</xdr:rowOff>
    </xdr:to>
    <xdr:pic>
      <xdr:nvPicPr>
        <xdr:cNvPr id="104" name="Subgraph-chasewrite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4035325"/>
          <a:ext cx="723900" cy="476250"/>
        </a:xfrm>
        <a:prstGeom prst="rect">
          <a:avLst/>
        </a:prstGeom>
        <a:ln>
          <a:noFill/>
        </a:ln>
      </xdr:spPr>
    </xdr:pic>
    <xdr:clientData/>
  </xdr:twoCellAnchor>
  <xdr:twoCellAnchor editAs="oneCell">
    <xdr:from>
      <xdr:col>1</xdr:col>
      <xdr:colOff>28575</xdr:colOff>
      <xdr:row>105</xdr:row>
      <xdr:rowOff>28575</xdr:rowOff>
    </xdr:from>
    <xdr:to>
      <xdr:col>1</xdr:col>
      <xdr:colOff>752475</xdr:colOff>
      <xdr:row>105</xdr:row>
      <xdr:rowOff>504825</xdr:rowOff>
    </xdr:to>
    <xdr:pic>
      <xdr:nvPicPr>
        <xdr:cNvPr id="105" name="Subgraph-dialacin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54559200"/>
          <a:ext cx="723900" cy="476250"/>
        </a:xfrm>
        <a:prstGeom prst="rect">
          <a:avLst/>
        </a:prstGeom>
        <a:ln>
          <a:noFill/>
        </a:ln>
      </xdr:spPr>
    </xdr:pic>
    <xdr:clientData/>
  </xdr:twoCellAnchor>
  <xdr:twoCellAnchor editAs="oneCell">
    <xdr:from>
      <xdr:col>1</xdr:col>
      <xdr:colOff>28575</xdr:colOff>
      <xdr:row>106</xdr:row>
      <xdr:rowOff>28575</xdr:rowOff>
    </xdr:from>
    <xdr:to>
      <xdr:col>1</xdr:col>
      <xdr:colOff>752475</xdr:colOff>
      <xdr:row>106</xdr:row>
      <xdr:rowOff>504825</xdr:rowOff>
    </xdr:to>
    <xdr:pic>
      <xdr:nvPicPr>
        <xdr:cNvPr id="106" name="Subgraph-warrenisdead"/>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5083075"/>
          <a:ext cx="723900" cy="476250"/>
        </a:xfrm>
        <a:prstGeom prst="rect">
          <a:avLst/>
        </a:prstGeom>
        <a:ln>
          <a:noFill/>
        </a:ln>
      </xdr:spPr>
    </xdr:pic>
    <xdr:clientData/>
  </xdr:twoCellAnchor>
  <xdr:twoCellAnchor editAs="oneCell">
    <xdr:from>
      <xdr:col>1</xdr:col>
      <xdr:colOff>28575</xdr:colOff>
      <xdr:row>107</xdr:row>
      <xdr:rowOff>28575</xdr:rowOff>
    </xdr:from>
    <xdr:to>
      <xdr:col>1</xdr:col>
      <xdr:colOff>752475</xdr:colOff>
      <xdr:row>107</xdr:row>
      <xdr:rowOff>504825</xdr:rowOff>
    </xdr:to>
    <xdr:pic>
      <xdr:nvPicPr>
        <xdr:cNvPr id="107" name="Subgraph-danieller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5606950"/>
          <a:ext cx="723900" cy="476250"/>
        </a:xfrm>
        <a:prstGeom prst="rect">
          <a:avLst/>
        </a:prstGeom>
        <a:ln>
          <a:noFill/>
        </a:ln>
      </xdr:spPr>
    </xdr:pic>
    <xdr:clientData/>
  </xdr:twoCellAnchor>
  <xdr:twoCellAnchor editAs="oneCell">
    <xdr:from>
      <xdr:col>1</xdr:col>
      <xdr:colOff>28575</xdr:colOff>
      <xdr:row>108</xdr:row>
      <xdr:rowOff>28575</xdr:rowOff>
    </xdr:from>
    <xdr:to>
      <xdr:col>1</xdr:col>
      <xdr:colOff>752475</xdr:colOff>
      <xdr:row>108</xdr:row>
      <xdr:rowOff>504825</xdr:rowOff>
    </xdr:to>
    <xdr:pic>
      <xdr:nvPicPr>
        <xdr:cNvPr id="108" name="Subgraph-kaareeenah"/>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56130825"/>
          <a:ext cx="723900" cy="476250"/>
        </a:xfrm>
        <a:prstGeom prst="rect">
          <a:avLst/>
        </a:prstGeom>
        <a:ln>
          <a:noFill/>
        </a:ln>
      </xdr:spPr>
    </xdr:pic>
    <xdr:clientData/>
  </xdr:twoCellAnchor>
  <xdr:twoCellAnchor editAs="oneCell">
    <xdr:from>
      <xdr:col>1</xdr:col>
      <xdr:colOff>28575</xdr:colOff>
      <xdr:row>109</xdr:row>
      <xdr:rowOff>28575</xdr:rowOff>
    </xdr:from>
    <xdr:to>
      <xdr:col>1</xdr:col>
      <xdr:colOff>752475</xdr:colOff>
      <xdr:row>109</xdr:row>
      <xdr:rowOff>504825</xdr:rowOff>
    </xdr:to>
    <xdr:pic>
      <xdr:nvPicPr>
        <xdr:cNvPr id="109" name="Subgraph-petitobjetb"/>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6654700"/>
          <a:ext cx="723900" cy="476250"/>
        </a:xfrm>
        <a:prstGeom prst="rect">
          <a:avLst/>
        </a:prstGeom>
        <a:ln>
          <a:noFill/>
        </a:ln>
      </xdr:spPr>
    </xdr:pic>
    <xdr:clientData/>
  </xdr:twoCellAnchor>
  <xdr:twoCellAnchor editAs="oneCell">
    <xdr:from>
      <xdr:col>1</xdr:col>
      <xdr:colOff>28575</xdr:colOff>
      <xdr:row>110</xdr:row>
      <xdr:rowOff>28575</xdr:rowOff>
    </xdr:from>
    <xdr:to>
      <xdr:col>1</xdr:col>
      <xdr:colOff>752475</xdr:colOff>
      <xdr:row>110</xdr:row>
      <xdr:rowOff>504825</xdr:rowOff>
    </xdr:to>
    <xdr:pic>
      <xdr:nvPicPr>
        <xdr:cNvPr id="110" name="Subgraph-mattberan"/>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7178575"/>
          <a:ext cx="723900" cy="476250"/>
        </a:xfrm>
        <a:prstGeom prst="rect">
          <a:avLst/>
        </a:prstGeom>
        <a:ln>
          <a:noFill/>
        </a:ln>
      </xdr:spPr>
    </xdr:pic>
    <xdr:clientData/>
  </xdr:twoCellAnchor>
  <xdr:twoCellAnchor editAs="oneCell">
    <xdr:from>
      <xdr:col>1</xdr:col>
      <xdr:colOff>28575</xdr:colOff>
      <xdr:row>111</xdr:row>
      <xdr:rowOff>28575</xdr:rowOff>
    </xdr:from>
    <xdr:to>
      <xdr:col>1</xdr:col>
      <xdr:colOff>752475</xdr:colOff>
      <xdr:row>111</xdr:row>
      <xdr:rowOff>504825</xdr:rowOff>
    </xdr:to>
    <xdr:pic>
      <xdr:nvPicPr>
        <xdr:cNvPr id="111" name="Subgraph-cgrrrrrrr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7702450"/>
          <a:ext cx="723900" cy="476250"/>
        </a:xfrm>
        <a:prstGeom prst="rect">
          <a:avLst/>
        </a:prstGeom>
        <a:ln>
          <a:noFill/>
        </a:ln>
      </xdr:spPr>
    </xdr:pic>
    <xdr:clientData/>
  </xdr:twoCellAnchor>
  <xdr:twoCellAnchor editAs="oneCell">
    <xdr:from>
      <xdr:col>1</xdr:col>
      <xdr:colOff>28575</xdr:colOff>
      <xdr:row>112</xdr:row>
      <xdr:rowOff>28575</xdr:rowOff>
    </xdr:from>
    <xdr:to>
      <xdr:col>1</xdr:col>
      <xdr:colOff>752475</xdr:colOff>
      <xdr:row>112</xdr:row>
      <xdr:rowOff>504825</xdr:rowOff>
    </xdr:to>
    <xdr:pic>
      <xdr:nvPicPr>
        <xdr:cNvPr id="112" name="Subgraph-tronotized"/>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58226325"/>
          <a:ext cx="723900" cy="476250"/>
        </a:xfrm>
        <a:prstGeom prst="rect">
          <a:avLst/>
        </a:prstGeom>
        <a:ln>
          <a:noFill/>
        </a:ln>
      </xdr:spPr>
    </xdr:pic>
    <xdr:clientData/>
  </xdr:twoCellAnchor>
  <xdr:twoCellAnchor editAs="oneCell">
    <xdr:from>
      <xdr:col>1</xdr:col>
      <xdr:colOff>28575</xdr:colOff>
      <xdr:row>113</xdr:row>
      <xdr:rowOff>28575</xdr:rowOff>
    </xdr:from>
    <xdr:to>
      <xdr:col>1</xdr:col>
      <xdr:colOff>752475</xdr:colOff>
      <xdr:row>113</xdr:row>
      <xdr:rowOff>504825</xdr:rowOff>
    </xdr:to>
    <xdr:pic>
      <xdr:nvPicPr>
        <xdr:cNvPr id="113" name="Subgraph-gabischaffzi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58750200"/>
          <a:ext cx="723900" cy="476250"/>
        </a:xfrm>
        <a:prstGeom prst="rect">
          <a:avLst/>
        </a:prstGeom>
        <a:ln>
          <a:noFill/>
        </a:ln>
      </xdr:spPr>
    </xdr:pic>
    <xdr:clientData/>
  </xdr:twoCellAnchor>
  <xdr:twoCellAnchor editAs="oneCell">
    <xdr:from>
      <xdr:col>1</xdr:col>
      <xdr:colOff>28575</xdr:colOff>
      <xdr:row>114</xdr:row>
      <xdr:rowOff>28575</xdr:rowOff>
    </xdr:from>
    <xdr:to>
      <xdr:col>1</xdr:col>
      <xdr:colOff>752475</xdr:colOff>
      <xdr:row>114</xdr:row>
      <xdr:rowOff>504825</xdr:rowOff>
    </xdr:to>
    <xdr:pic>
      <xdr:nvPicPr>
        <xdr:cNvPr id="114" name="Subgraph-siegarette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59274075"/>
          <a:ext cx="723900" cy="476250"/>
        </a:xfrm>
        <a:prstGeom prst="rect">
          <a:avLst/>
        </a:prstGeom>
        <a:ln>
          <a:noFill/>
        </a:ln>
      </xdr:spPr>
    </xdr:pic>
    <xdr:clientData/>
  </xdr:twoCellAnchor>
  <xdr:twoCellAnchor editAs="oneCell">
    <xdr:from>
      <xdr:col>1</xdr:col>
      <xdr:colOff>28575</xdr:colOff>
      <xdr:row>115</xdr:row>
      <xdr:rowOff>28575</xdr:rowOff>
    </xdr:from>
    <xdr:to>
      <xdr:col>1</xdr:col>
      <xdr:colOff>752475</xdr:colOff>
      <xdr:row>115</xdr:row>
      <xdr:rowOff>504825</xdr:rowOff>
    </xdr:to>
    <xdr:pic>
      <xdr:nvPicPr>
        <xdr:cNvPr id="115" name="Subgraph-apndrgrst"/>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59797950"/>
          <a:ext cx="723900" cy="476250"/>
        </a:xfrm>
        <a:prstGeom prst="rect">
          <a:avLst/>
        </a:prstGeom>
        <a:ln>
          <a:noFill/>
        </a:ln>
      </xdr:spPr>
    </xdr:pic>
    <xdr:clientData/>
  </xdr:twoCellAnchor>
  <xdr:twoCellAnchor editAs="oneCell">
    <xdr:from>
      <xdr:col>1</xdr:col>
      <xdr:colOff>28575</xdr:colOff>
      <xdr:row>116</xdr:row>
      <xdr:rowOff>28575</xdr:rowOff>
    </xdr:from>
    <xdr:to>
      <xdr:col>1</xdr:col>
      <xdr:colOff>752475</xdr:colOff>
      <xdr:row>116</xdr:row>
      <xdr:rowOff>504825</xdr:rowOff>
    </xdr:to>
    <xdr:pic>
      <xdr:nvPicPr>
        <xdr:cNvPr id="116" name="Subgraph-internetnz"/>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60321825"/>
          <a:ext cx="723900" cy="476250"/>
        </a:xfrm>
        <a:prstGeom prst="rect">
          <a:avLst/>
        </a:prstGeom>
        <a:ln>
          <a:noFill/>
        </a:ln>
      </xdr:spPr>
    </xdr:pic>
    <xdr:clientData/>
  </xdr:twoCellAnchor>
  <xdr:twoCellAnchor editAs="oneCell">
    <xdr:from>
      <xdr:col>1</xdr:col>
      <xdr:colOff>28575</xdr:colOff>
      <xdr:row>117</xdr:row>
      <xdr:rowOff>28575</xdr:rowOff>
    </xdr:from>
    <xdr:to>
      <xdr:col>1</xdr:col>
      <xdr:colOff>752475</xdr:colOff>
      <xdr:row>117</xdr:row>
      <xdr:rowOff>504825</xdr:rowOff>
    </xdr:to>
    <xdr:pic>
      <xdr:nvPicPr>
        <xdr:cNvPr id="117" name="Subgraph-synodai"/>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60845700"/>
          <a:ext cx="723900" cy="476250"/>
        </a:xfrm>
        <a:prstGeom prst="rect">
          <a:avLst/>
        </a:prstGeom>
        <a:ln>
          <a:noFill/>
        </a:ln>
      </xdr:spPr>
    </xdr:pic>
    <xdr:clientData/>
  </xdr:twoCellAnchor>
  <xdr:twoCellAnchor editAs="oneCell">
    <xdr:from>
      <xdr:col>1</xdr:col>
      <xdr:colOff>28575</xdr:colOff>
      <xdr:row>118</xdr:row>
      <xdr:rowOff>28575</xdr:rowOff>
    </xdr:from>
    <xdr:to>
      <xdr:col>1</xdr:col>
      <xdr:colOff>752475</xdr:colOff>
      <xdr:row>118</xdr:row>
      <xdr:rowOff>504825</xdr:rowOff>
    </xdr:to>
    <xdr:pic>
      <xdr:nvPicPr>
        <xdr:cNvPr id="118" name="Subgraph-vicwray"/>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61369575"/>
          <a:ext cx="723900" cy="476250"/>
        </a:xfrm>
        <a:prstGeom prst="rect">
          <a:avLst/>
        </a:prstGeom>
        <a:ln>
          <a:noFill/>
        </a:ln>
      </xdr:spPr>
    </xdr:pic>
    <xdr:clientData/>
  </xdr:twoCellAnchor>
  <xdr:twoCellAnchor editAs="oneCell">
    <xdr:from>
      <xdr:col>1</xdr:col>
      <xdr:colOff>28575</xdr:colOff>
      <xdr:row>119</xdr:row>
      <xdr:rowOff>28575</xdr:rowOff>
    </xdr:from>
    <xdr:to>
      <xdr:col>1</xdr:col>
      <xdr:colOff>752475</xdr:colOff>
      <xdr:row>119</xdr:row>
      <xdr:rowOff>504825</xdr:rowOff>
    </xdr:to>
    <xdr:pic>
      <xdr:nvPicPr>
        <xdr:cNvPr id="119" name="Subgraph-spammm"/>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1893450"/>
          <a:ext cx="723900" cy="476250"/>
        </a:xfrm>
        <a:prstGeom prst="rect">
          <a:avLst/>
        </a:prstGeom>
        <a:ln>
          <a:noFill/>
        </a:ln>
      </xdr:spPr>
    </xdr:pic>
    <xdr:clientData/>
  </xdr:twoCellAnchor>
  <xdr:twoCellAnchor editAs="oneCell">
    <xdr:from>
      <xdr:col>1</xdr:col>
      <xdr:colOff>28575</xdr:colOff>
      <xdr:row>120</xdr:row>
      <xdr:rowOff>28575</xdr:rowOff>
    </xdr:from>
    <xdr:to>
      <xdr:col>1</xdr:col>
      <xdr:colOff>752475</xdr:colOff>
      <xdr:row>120</xdr:row>
      <xdr:rowOff>504825</xdr:rowOff>
    </xdr:to>
    <xdr:pic>
      <xdr:nvPicPr>
        <xdr:cNvPr id="120" name="Subgraph-wboca_media"/>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62417325"/>
          <a:ext cx="723900" cy="476250"/>
        </a:xfrm>
        <a:prstGeom prst="rect">
          <a:avLst/>
        </a:prstGeom>
        <a:ln>
          <a:noFill/>
        </a:ln>
      </xdr:spPr>
    </xdr:pic>
    <xdr:clientData/>
  </xdr:twoCellAnchor>
  <xdr:twoCellAnchor editAs="oneCell">
    <xdr:from>
      <xdr:col>1</xdr:col>
      <xdr:colOff>28575</xdr:colOff>
      <xdr:row>121</xdr:row>
      <xdr:rowOff>28575</xdr:rowOff>
    </xdr:from>
    <xdr:to>
      <xdr:col>1</xdr:col>
      <xdr:colOff>752475</xdr:colOff>
      <xdr:row>121</xdr:row>
      <xdr:rowOff>504825</xdr:rowOff>
    </xdr:to>
    <xdr:pic>
      <xdr:nvPicPr>
        <xdr:cNvPr id="121" name="Subgraph-osmoeducation"/>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62941200"/>
          <a:ext cx="723900" cy="476250"/>
        </a:xfrm>
        <a:prstGeom prst="rect">
          <a:avLst/>
        </a:prstGeom>
        <a:ln>
          <a:noFill/>
        </a:ln>
      </xdr:spPr>
    </xdr:pic>
    <xdr:clientData/>
  </xdr:twoCellAnchor>
  <xdr:twoCellAnchor editAs="oneCell">
    <xdr:from>
      <xdr:col>1</xdr:col>
      <xdr:colOff>28575</xdr:colOff>
      <xdr:row>122</xdr:row>
      <xdr:rowOff>28575</xdr:rowOff>
    </xdr:from>
    <xdr:to>
      <xdr:col>1</xdr:col>
      <xdr:colOff>752475</xdr:colOff>
      <xdr:row>122</xdr:row>
      <xdr:rowOff>504825</xdr:rowOff>
    </xdr:to>
    <xdr:pic>
      <xdr:nvPicPr>
        <xdr:cNvPr id="122" name="Subgraph-yoehanee"/>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63465075"/>
          <a:ext cx="723900" cy="476250"/>
        </a:xfrm>
        <a:prstGeom prst="rect">
          <a:avLst/>
        </a:prstGeom>
        <a:ln>
          <a:noFill/>
        </a:ln>
      </xdr:spPr>
    </xdr:pic>
    <xdr:clientData/>
  </xdr:twoCellAnchor>
  <xdr:twoCellAnchor editAs="oneCell">
    <xdr:from>
      <xdr:col>1</xdr:col>
      <xdr:colOff>28575</xdr:colOff>
      <xdr:row>123</xdr:row>
      <xdr:rowOff>28575</xdr:rowOff>
    </xdr:from>
    <xdr:to>
      <xdr:col>1</xdr:col>
      <xdr:colOff>752475</xdr:colOff>
      <xdr:row>123</xdr:row>
      <xdr:rowOff>504825</xdr:rowOff>
    </xdr:to>
    <xdr:pic>
      <xdr:nvPicPr>
        <xdr:cNvPr id="123" name="Subgraph-unioncollege"/>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63988950"/>
          <a:ext cx="723900" cy="476250"/>
        </a:xfrm>
        <a:prstGeom prst="rect">
          <a:avLst/>
        </a:prstGeom>
        <a:ln>
          <a:noFill/>
        </a:ln>
      </xdr:spPr>
    </xdr:pic>
    <xdr:clientData/>
  </xdr:twoCellAnchor>
  <xdr:twoCellAnchor editAs="oneCell">
    <xdr:from>
      <xdr:col>1</xdr:col>
      <xdr:colOff>28575</xdr:colOff>
      <xdr:row>124</xdr:row>
      <xdr:rowOff>28575</xdr:rowOff>
    </xdr:from>
    <xdr:to>
      <xdr:col>1</xdr:col>
      <xdr:colOff>752475</xdr:colOff>
      <xdr:row>124</xdr:row>
      <xdr:rowOff>504825</xdr:rowOff>
    </xdr:to>
    <xdr:pic>
      <xdr:nvPicPr>
        <xdr:cNvPr id="124" name="Subgraph-rpi_sts"/>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64512825"/>
          <a:ext cx="723900" cy="476250"/>
        </a:xfrm>
        <a:prstGeom prst="rect">
          <a:avLst/>
        </a:prstGeom>
        <a:ln>
          <a:noFill/>
        </a:ln>
      </xdr:spPr>
    </xdr:pic>
    <xdr:clientData/>
  </xdr:twoCellAnchor>
  <xdr:twoCellAnchor editAs="oneCell">
    <xdr:from>
      <xdr:col>1</xdr:col>
      <xdr:colOff>28575</xdr:colOff>
      <xdr:row>125</xdr:row>
      <xdr:rowOff>28575</xdr:rowOff>
    </xdr:from>
    <xdr:to>
      <xdr:col>1</xdr:col>
      <xdr:colOff>752475</xdr:colOff>
      <xdr:row>125</xdr:row>
      <xdr:rowOff>504825</xdr:rowOff>
    </xdr:to>
    <xdr:pic>
      <xdr:nvPicPr>
        <xdr:cNvPr id="125" name="Subgraph-allergyphd"/>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65036700"/>
          <a:ext cx="723900" cy="476250"/>
        </a:xfrm>
        <a:prstGeom prst="rect">
          <a:avLst/>
        </a:prstGeom>
        <a:ln>
          <a:noFill/>
        </a:ln>
      </xdr:spPr>
    </xdr:pic>
    <xdr:clientData/>
  </xdr:twoCellAnchor>
  <xdr:twoCellAnchor editAs="oneCell">
    <xdr:from>
      <xdr:col>1</xdr:col>
      <xdr:colOff>28575</xdr:colOff>
      <xdr:row>126</xdr:row>
      <xdr:rowOff>28575</xdr:rowOff>
    </xdr:from>
    <xdr:to>
      <xdr:col>1</xdr:col>
      <xdr:colOff>752475</xdr:colOff>
      <xdr:row>126</xdr:row>
      <xdr:rowOff>504825</xdr:rowOff>
    </xdr:to>
    <xdr:pic>
      <xdr:nvPicPr>
        <xdr:cNvPr id="126" name="Subgraph-littleriddlez"/>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65560575"/>
          <a:ext cx="723900" cy="476250"/>
        </a:xfrm>
        <a:prstGeom prst="rect">
          <a:avLst/>
        </a:prstGeom>
        <a:ln>
          <a:noFill/>
        </a:ln>
      </xdr:spPr>
    </xdr:pic>
    <xdr:clientData/>
  </xdr:twoCellAnchor>
  <xdr:twoCellAnchor editAs="oneCell">
    <xdr:from>
      <xdr:col>1</xdr:col>
      <xdr:colOff>28575</xdr:colOff>
      <xdr:row>127</xdr:row>
      <xdr:rowOff>28575</xdr:rowOff>
    </xdr:from>
    <xdr:to>
      <xdr:col>1</xdr:col>
      <xdr:colOff>752475</xdr:colOff>
      <xdr:row>127</xdr:row>
      <xdr:rowOff>504825</xdr:rowOff>
    </xdr:to>
    <xdr:pic>
      <xdr:nvPicPr>
        <xdr:cNvPr id="127" name="Subgraph-robotparking"/>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66084450"/>
          <a:ext cx="723900" cy="476250"/>
        </a:xfrm>
        <a:prstGeom prst="rect">
          <a:avLst/>
        </a:prstGeom>
        <a:ln>
          <a:noFill/>
        </a:ln>
      </xdr:spPr>
    </xdr:pic>
    <xdr:clientData/>
  </xdr:twoCellAnchor>
  <xdr:twoCellAnchor editAs="oneCell">
    <xdr:from>
      <xdr:col>1</xdr:col>
      <xdr:colOff>28575</xdr:colOff>
      <xdr:row>128</xdr:row>
      <xdr:rowOff>28575</xdr:rowOff>
    </xdr:from>
    <xdr:to>
      <xdr:col>1</xdr:col>
      <xdr:colOff>752475</xdr:colOff>
      <xdr:row>128</xdr:row>
      <xdr:rowOff>504825</xdr:rowOff>
    </xdr:to>
    <xdr:pic>
      <xdr:nvPicPr>
        <xdr:cNvPr id="128" name="Subgraph-jsantley"/>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66608325"/>
          <a:ext cx="723900" cy="476250"/>
        </a:xfrm>
        <a:prstGeom prst="rect">
          <a:avLst/>
        </a:prstGeom>
        <a:ln>
          <a:noFill/>
        </a:ln>
      </xdr:spPr>
    </xdr:pic>
    <xdr:clientData/>
  </xdr:twoCellAnchor>
  <xdr:twoCellAnchor editAs="oneCell">
    <xdr:from>
      <xdr:col>1</xdr:col>
      <xdr:colOff>28575</xdr:colOff>
      <xdr:row>129</xdr:row>
      <xdr:rowOff>28575</xdr:rowOff>
    </xdr:from>
    <xdr:to>
      <xdr:col>1</xdr:col>
      <xdr:colOff>752475</xdr:colOff>
      <xdr:row>129</xdr:row>
      <xdr:rowOff>504825</xdr:rowOff>
    </xdr:to>
    <xdr:pic>
      <xdr:nvPicPr>
        <xdr:cNvPr id="129" name="Subgraph-wolven"/>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67132200"/>
          <a:ext cx="723900" cy="476250"/>
        </a:xfrm>
        <a:prstGeom prst="rect">
          <a:avLst/>
        </a:prstGeom>
        <a:ln>
          <a:noFill/>
        </a:ln>
      </xdr:spPr>
    </xdr:pic>
    <xdr:clientData/>
  </xdr:twoCellAnchor>
  <xdr:twoCellAnchor editAs="oneCell">
    <xdr:from>
      <xdr:col>1</xdr:col>
      <xdr:colOff>28575</xdr:colOff>
      <xdr:row>130</xdr:row>
      <xdr:rowOff>28575</xdr:rowOff>
    </xdr:from>
    <xdr:to>
      <xdr:col>1</xdr:col>
      <xdr:colOff>752475</xdr:colOff>
      <xdr:row>130</xdr:row>
      <xdr:rowOff>504825</xdr:rowOff>
    </xdr:to>
    <xdr:pic>
      <xdr:nvPicPr>
        <xdr:cNvPr id="130" name="Subgraph-datenassistance"/>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67656075"/>
          <a:ext cx="723900" cy="476250"/>
        </a:xfrm>
        <a:prstGeom prst="rect">
          <a:avLst/>
        </a:prstGeom>
        <a:ln>
          <a:noFill/>
        </a:ln>
      </xdr:spPr>
    </xdr:pic>
    <xdr:clientData/>
  </xdr:twoCellAnchor>
  <xdr:twoCellAnchor editAs="oneCell">
    <xdr:from>
      <xdr:col>1</xdr:col>
      <xdr:colOff>28575</xdr:colOff>
      <xdr:row>131</xdr:row>
      <xdr:rowOff>28575</xdr:rowOff>
    </xdr:from>
    <xdr:to>
      <xdr:col>1</xdr:col>
      <xdr:colOff>752475</xdr:colOff>
      <xdr:row>131</xdr:row>
      <xdr:rowOff>504825</xdr:rowOff>
    </xdr:to>
    <xdr:pic>
      <xdr:nvPicPr>
        <xdr:cNvPr id="131" name="Subgraph-charshankredemp"/>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8179950"/>
          <a:ext cx="723900" cy="476250"/>
        </a:xfrm>
        <a:prstGeom prst="rect">
          <a:avLst/>
        </a:prstGeom>
        <a:ln>
          <a:noFill/>
        </a:ln>
      </xdr:spPr>
    </xdr:pic>
    <xdr:clientData/>
  </xdr:twoCellAnchor>
  <xdr:twoCellAnchor editAs="oneCell">
    <xdr:from>
      <xdr:col>1</xdr:col>
      <xdr:colOff>28575</xdr:colOff>
      <xdr:row>132</xdr:row>
      <xdr:rowOff>28575</xdr:rowOff>
    </xdr:from>
    <xdr:to>
      <xdr:col>1</xdr:col>
      <xdr:colOff>752475</xdr:colOff>
      <xdr:row>132</xdr:row>
      <xdr:rowOff>504825</xdr:rowOff>
    </xdr:to>
    <xdr:pic>
      <xdr:nvPicPr>
        <xdr:cNvPr id="132" name="Subgraph-roccoschell"/>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703825"/>
          <a:ext cx="723900" cy="476250"/>
        </a:xfrm>
        <a:prstGeom prst="rect">
          <a:avLst/>
        </a:prstGeom>
        <a:ln>
          <a:noFill/>
        </a:ln>
      </xdr:spPr>
    </xdr:pic>
    <xdr:clientData/>
  </xdr:twoCellAnchor>
  <xdr:twoCellAnchor editAs="oneCell">
    <xdr:from>
      <xdr:col>1</xdr:col>
      <xdr:colOff>28575</xdr:colOff>
      <xdr:row>133</xdr:row>
      <xdr:rowOff>28575</xdr:rowOff>
    </xdr:from>
    <xdr:to>
      <xdr:col>1</xdr:col>
      <xdr:colOff>752475</xdr:colOff>
      <xdr:row>133</xdr:row>
      <xdr:rowOff>504825</xdr:rowOff>
    </xdr:to>
    <xdr:pic>
      <xdr:nvPicPr>
        <xdr:cNvPr id="133" name="Subgraph-ae_fernandes"/>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69227700"/>
          <a:ext cx="723900" cy="476250"/>
        </a:xfrm>
        <a:prstGeom prst="rect">
          <a:avLst/>
        </a:prstGeom>
        <a:ln>
          <a:noFill/>
        </a:ln>
      </xdr:spPr>
    </xdr:pic>
    <xdr:clientData/>
  </xdr:twoCellAnchor>
  <xdr:twoCellAnchor editAs="oneCell">
    <xdr:from>
      <xdr:col>1</xdr:col>
      <xdr:colOff>28575</xdr:colOff>
      <xdr:row>134</xdr:row>
      <xdr:rowOff>28575</xdr:rowOff>
    </xdr:from>
    <xdr:to>
      <xdr:col>1</xdr:col>
      <xdr:colOff>752475</xdr:colOff>
      <xdr:row>134</xdr:row>
      <xdr:rowOff>504825</xdr:rowOff>
    </xdr:to>
    <xdr:pic>
      <xdr:nvPicPr>
        <xdr:cNvPr id="134" name="Subgraph-szekeresmelinda"/>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69751575"/>
          <a:ext cx="723900" cy="476250"/>
        </a:xfrm>
        <a:prstGeom prst="rect">
          <a:avLst/>
        </a:prstGeom>
        <a:ln>
          <a:noFill/>
        </a:ln>
      </xdr:spPr>
    </xdr:pic>
    <xdr:clientData/>
  </xdr:twoCellAnchor>
  <xdr:twoCellAnchor editAs="oneCell">
    <xdr:from>
      <xdr:col>1</xdr:col>
      <xdr:colOff>28575</xdr:colOff>
      <xdr:row>135</xdr:row>
      <xdr:rowOff>28575</xdr:rowOff>
    </xdr:from>
    <xdr:to>
      <xdr:col>1</xdr:col>
      <xdr:colOff>752475</xdr:colOff>
      <xdr:row>135</xdr:row>
      <xdr:rowOff>504825</xdr:rowOff>
    </xdr:to>
    <xdr:pic>
      <xdr:nvPicPr>
        <xdr:cNvPr id="135" name="Subgraph-librarykristie"/>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70275450"/>
          <a:ext cx="723900" cy="476250"/>
        </a:xfrm>
        <a:prstGeom prst="rect">
          <a:avLst/>
        </a:prstGeom>
        <a:ln>
          <a:noFill/>
        </a:ln>
      </xdr:spPr>
    </xdr:pic>
    <xdr:clientData/>
  </xdr:twoCellAnchor>
  <xdr:twoCellAnchor editAs="oneCell">
    <xdr:from>
      <xdr:col>1</xdr:col>
      <xdr:colOff>28575</xdr:colOff>
      <xdr:row>136</xdr:row>
      <xdr:rowOff>28575</xdr:rowOff>
    </xdr:from>
    <xdr:to>
      <xdr:col>1</xdr:col>
      <xdr:colOff>752475</xdr:colOff>
      <xdr:row>136</xdr:row>
      <xdr:rowOff>504825</xdr:rowOff>
    </xdr:to>
    <xdr:pic>
      <xdr:nvPicPr>
        <xdr:cNvPr id="136" name="Subgraph-holtlibrary"/>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70799325"/>
          <a:ext cx="723900" cy="476250"/>
        </a:xfrm>
        <a:prstGeom prst="rect">
          <a:avLst/>
        </a:prstGeom>
        <a:ln>
          <a:noFill/>
        </a:ln>
      </xdr:spPr>
    </xdr:pic>
    <xdr:clientData/>
  </xdr:twoCellAnchor>
  <xdr:twoCellAnchor editAs="oneCell">
    <xdr:from>
      <xdr:col>1</xdr:col>
      <xdr:colOff>28575</xdr:colOff>
      <xdr:row>137</xdr:row>
      <xdr:rowOff>28575</xdr:rowOff>
    </xdr:from>
    <xdr:to>
      <xdr:col>1</xdr:col>
      <xdr:colOff>752475</xdr:colOff>
      <xdr:row>137</xdr:row>
      <xdr:rowOff>504825</xdr:rowOff>
    </xdr:to>
    <xdr:pic>
      <xdr:nvPicPr>
        <xdr:cNvPr id="137" name="Subgraph-wsdinfo"/>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71323200"/>
          <a:ext cx="723900" cy="476250"/>
        </a:xfrm>
        <a:prstGeom prst="rect">
          <a:avLst/>
        </a:prstGeom>
        <a:ln>
          <a:noFill/>
        </a:ln>
      </xdr:spPr>
    </xdr:pic>
    <xdr:clientData/>
  </xdr:twoCellAnchor>
  <xdr:twoCellAnchor editAs="oneCell">
    <xdr:from>
      <xdr:col>1</xdr:col>
      <xdr:colOff>28575</xdr:colOff>
      <xdr:row>138</xdr:row>
      <xdr:rowOff>28575</xdr:rowOff>
    </xdr:from>
    <xdr:to>
      <xdr:col>1</xdr:col>
      <xdr:colOff>752475</xdr:colOff>
      <xdr:row>138</xdr:row>
      <xdr:rowOff>504825</xdr:rowOff>
    </xdr:to>
    <xdr:pic>
      <xdr:nvPicPr>
        <xdr:cNvPr id="138" name="Subgraph-itsabmok"/>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71847075"/>
          <a:ext cx="723900" cy="476250"/>
        </a:xfrm>
        <a:prstGeom prst="rect">
          <a:avLst/>
        </a:prstGeom>
        <a:ln>
          <a:noFill/>
        </a:ln>
      </xdr:spPr>
    </xdr:pic>
    <xdr:clientData/>
  </xdr:twoCellAnchor>
  <xdr:twoCellAnchor editAs="oneCell">
    <xdr:from>
      <xdr:col>1</xdr:col>
      <xdr:colOff>28575</xdr:colOff>
      <xdr:row>139</xdr:row>
      <xdr:rowOff>28575</xdr:rowOff>
    </xdr:from>
    <xdr:to>
      <xdr:col>1</xdr:col>
      <xdr:colOff>752475</xdr:colOff>
      <xdr:row>139</xdr:row>
      <xdr:rowOff>504825</xdr:rowOff>
    </xdr:to>
    <xdr:pic>
      <xdr:nvPicPr>
        <xdr:cNvPr id="139" name="Subgraph-shengokai"/>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72370950"/>
          <a:ext cx="723900" cy="476250"/>
        </a:xfrm>
        <a:prstGeom prst="rect">
          <a:avLst/>
        </a:prstGeom>
        <a:ln>
          <a:noFill/>
        </a:ln>
      </xdr:spPr>
    </xdr:pic>
    <xdr:clientData/>
  </xdr:twoCellAnchor>
  <xdr:twoCellAnchor editAs="oneCell">
    <xdr:from>
      <xdr:col>1</xdr:col>
      <xdr:colOff>28575</xdr:colOff>
      <xdr:row>140</xdr:row>
      <xdr:rowOff>28575</xdr:rowOff>
    </xdr:from>
    <xdr:to>
      <xdr:col>1</xdr:col>
      <xdr:colOff>752475</xdr:colOff>
      <xdr:row>140</xdr:row>
      <xdr:rowOff>504825</xdr:rowOff>
    </xdr:to>
    <xdr:pic>
      <xdr:nvPicPr>
        <xdr:cNvPr id="140" name="Subgraph-joakine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2894825"/>
          <a:ext cx="723900" cy="476250"/>
        </a:xfrm>
        <a:prstGeom prst="rect">
          <a:avLst/>
        </a:prstGeom>
        <a:ln>
          <a:noFill/>
        </a:ln>
      </xdr:spPr>
    </xdr:pic>
    <xdr:clientData/>
  </xdr:twoCellAnchor>
  <xdr:twoCellAnchor editAs="oneCell">
    <xdr:from>
      <xdr:col>1</xdr:col>
      <xdr:colOff>28575</xdr:colOff>
      <xdr:row>141</xdr:row>
      <xdr:rowOff>28575</xdr:rowOff>
    </xdr:from>
    <xdr:to>
      <xdr:col>1</xdr:col>
      <xdr:colOff>752475</xdr:colOff>
      <xdr:row>141</xdr:row>
      <xdr:rowOff>504825</xdr:rowOff>
    </xdr:to>
    <xdr:pic>
      <xdr:nvPicPr>
        <xdr:cNvPr id="141" name="Subgraph-holt_jake_adams"/>
        <xdr:cNvPicPr preferRelativeResize="1">
          <a:picLocks noChangeAspect="0"/>
        </xdr:cNvPicPr>
      </xdr:nvPicPr>
      <xdr:blipFill>
        <a:blip r:embed="rId59">
          <a:extLst>
            <a:ext uri="{28A0092B-C50C-407E-A947-70E740481C1C}">
              <a14:useLocalDpi xmlns:a14="http://schemas.microsoft.com/office/drawing/2010/main" val="0"/>
            </a:ext>
          </a:extLst>
        </a:blip>
        <a:stretch>
          <a:fillRect/>
        </a:stretch>
      </xdr:blipFill>
      <xdr:spPr>
        <a:xfrm>
          <a:off x="638175" y="73418700"/>
          <a:ext cx="723900" cy="476250"/>
        </a:xfrm>
        <a:prstGeom prst="rect">
          <a:avLst/>
        </a:prstGeom>
        <a:ln>
          <a:noFill/>
        </a:ln>
      </xdr:spPr>
    </xdr:pic>
    <xdr:clientData/>
  </xdr:twoCellAnchor>
  <xdr:twoCellAnchor editAs="oneCell">
    <xdr:from>
      <xdr:col>1</xdr:col>
      <xdr:colOff>28575</xdr:colOff>
      <xdr:row>142</xdr:row>
      <xdr:rowOff>28575</xdr:rowOff>
    </xdr:from>
    <xdr:to>
      <xdr:col>1</xdr:col>
      <xdr:colOff>752475</xdr:colOff>
      <xdr:row>142</xdr:row>
      <xdr:rowOff>504825</xdr:rowOff>
    </xdr:to>
    <xdr:pic>
      <xdr:nvPicPr>
        <xdr:cNvPr id="142" name="Subgraph-holt_jmoore"/>
        <xdr:cNvPicPr preferRelativeResize="1">
          <a:picLocks noChangeAspect="0"/>
        </xdr:cNvPicPr>
      </xdr:nvPicPr>
      <xdr:blipFill>
        <a:blip r:embed="rId60">
          <a:extLst>
            <a:ext uri="{28A0092B-C50C-407E-A947-70E740481C1C}">
              <a14:useLocalDpi xmlns:a14="http://schemas.microsoft.com/office/drawing/2010/main" val="0"/>
            </a:ext>
          </a:extLst>
        </a:blip>
        <a:stretch>
          <a:fillRect/>
        </a:stretch>
      </xdr:blipFill>
      <xdr:spPr>
        <a:xfrm>
          <a:off x="638175" y="73942575"/>
          <a:ext cx="723900" cy="476250"/>
        </a:xfrm>
        <a:prstGeom prst="rect">
          <a:avLst/>
        </a:prstGeom>
        <a:ln>
          <a:noFill/>
        </a:ln>
      </xdr:spPr>
    </xdr:pic>
    <xdr:clientData/>
  </xdr:twoCellAnchor>
  <xdr:twoCellAnchor editAs="oneCell">
    <xdr:from>
      <xdr:col>1</xdr:col>
      <xdr:colOff>28575</xdr:colOff>
      <xdr:row>143</xdr:row>
      <xdr:rowOff>28575</xdr:rowOff>
    </xdr:from>
    <xdr:to>
      <xdr:col>1</xdr:col>
      <xdr:colOff>752475</xdr:colOff>
      <xdr:row>143</xdr:row>
      <xdr:rowOff>504825</xdr:rowOff>
    </xdr:to>
    <xdr:pic>
      <xdr:nvPicPr>
        <xdr:cNvPr id="143" name="Subgraph-pa"/>
        <xdr:cNvPicPr preferRelativeResize="1">
          <a:picLocks noChangeAspect="0"/>
        </xdr:cNvPicPr>
      </xdr:nvPicPr>
      <xdr:blipFill>
        <a:blip r:embed="rId61">
          <a:extLst>
            <a:ext uri="{28A0092B-C50C-407E-A947-70E740481C1C}">
              <a14:useLocalDpi xmlns:a14="http://schemas.microsoft.com/office/drawing/2010/main" val="0"/>
            </a:ext>
          </a:extLst>
        </a:blip>
        <a:stretch>
          <a:fillRect/>
        </a:stretch>
      </xdr:blipFill>
      <xdr:spPr>
        <a:xfrm>
          <a:off x="638175" y="74466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L229" totalsRowShown="0" headerRowDxfId="427" dataDxfId="426">
  <autoFilter ref="A2:BL229"/>
  <tableColumns count="64">
    <tableColumn id="1" name="Vertex 1" dataDxfId="425"/>
    <tableColumn id="2" name="Vertex 2" dataDxfId="424"/>
    <tableColumn id="3" name="Color" dataDxfId="423"/>
    <tableColumn id="4" name="Width" dataDxfId="422"/>
    <tableColumn id="11" name="Style" dataDxfId="421"/>
    <tableColumn id="5" name="Opacity" dataDxfId="420"/>
    <tableColumn id="6" name="Visibility" dataDxfId="419"/>
    <tableColumn id="10" name="Label" dataDxfId="418"/>
    <tableColumn id="12" name="Label Text Color" dataDxfId="417"/>
    <tableColumn id="13" name="Label Font Size" dataDxfId="416"/>
    <tableColumn id="14" name="Reciprocated?" dataDxfId="29"/>
    <tableColumn id="7" name="ID" dataDxfId="415"/>
    <tableColumn id="9" name="Dynamic Filter" dataDxfId="414"/>
    <tableColumn id="8" name="Add Your Own Columns Here" dataDxfId="413"/>
    <tableColumn id="15" name="Relationship" dataDxfId="412"/>
    <tableColumn id="16" name="Relationship Date (UTC)" dataDxfId="411"/>
    <tableColumn id="17" name="Tweet" dataDxfId="410"/>
    <tableColumn id="18" name="URLs in Tweet" dataDxfId="409"/>
    <tableColumn id="19" name="Domains in Tweet" dataDxfId="408"/>
    <tableColumn id="20" name="Hashtags in Tweet" dataDxfId="407"/>
    <tableColumn id="21" name="Media in Tweet" dataDxfId="406"/>
    <tableColumn id="22" name="Tweet Image File" dataDxfId="405"/>
    <tableColumn id="23" name="Tweet Date (UTC)" dataDxfId="404"/>
    <tableColumn id="24" name="Twitter Page for Tweet" dataDxfId="403"/>
    <tableColumn id="25" name="Latitude" dataDxfId="402"/>
    <tableColumn id="26" name="Longitude" dataDxfId="401"/>
    <tableColumn id="27" name="Imported ID" dataDxfId="400"/>
    <tableColumn id="28" name="In-Reply-To Tweet ID" dataDxfId="399"/>
    <tableColumn id="29" name="Favorited" dataDxfId="398"/>
    <tableColumn id="30" name="Favorite Count" dataDxfId="397"/>
    <tableColumn id="31" name="In-Reply-To User ID" dataDxfId="396"/>
    <tableColumn id="32" name="Is Quote Status" dataDxfId="395"/>
    <tableColumn id="33" name="Language" dataDxfId="394"/>
    <tableColumn id="34" name="Possibly Sensitive" dataDxfId="393"/>
    <tableColumn id="35" name="Quoted Status ID" dataDxfId="392"/>
    <tableColumn id="36" name="Retweeted" dataDxfId="391"/>
    <tableColumn id="37" name="Retweet Count" dataDxfId="390"/>
    <tableColumn id="38" name="Retweet ID" dataDxfId="389"/>
    <tableColumn id="39" name="Source" dataDxfId="388"/>
    <tableColumn id="40" name="Truncated" dataDxfId="387"/>
    <tableColumn id="41" name="Unified Twitter ID" dataDxfId="386"/>
    <tableColumn id="42" name="Imported Tweet Type" dataDxfId="385"/>
    <tableColumn id="43" name="Added By Extended Analysis" dataDxfId="384"/>
    <tableColumn id="44" name="Corrected By Extended Analysis" dataDxfId="383"/>
    <tableColumn id="45" name="Place Bounding Box" dataDxfId="382"/>
    <tableColumn id="46" name="Place Country" dataDxfId="381"/>
    <tableColumn id="47" name="Place Country Code" dataDxfId="380"/>
    <tableColumn id="48" name="Place Full Name" dataDxfId="379"/>
    <tableColumn id="49" name="Place ID" dataDxfId="378"/>
    <tableColumn id="50" name="Place Name" dataDxfId="377"/>
    <tableColumn id="51" name="Place Type" dataDxfId="376"/>
    <tableColumn id="52" name="Place URL" dataDxfId="375"/>
    <tableColumn id="53" name="Edge Weight"/>
    <tableColumn id="54" name="Vertex 1 Group" dataDxfId="298">
      <calculatedColumnFormula>REPLACE(INDEX(GroupVertices[Group], MATCH(Edges[[#This Row],[Vertex 1]],GroupVertices[Vertex],0)),1,1,"")</calculatedColumnFormula>
    </tableColumn>
    <tableColumn id="55" name="Vertex 2 Group" dataDxfId="59">
      <calculatedColumnFormula>REPLACE(INDEX(GroupVertices[Group], MATCH(Edges[[#This Row],[Vertex 2]],GroupVertices[Vertex],0)),1,1,"")</calculatedColumnFormula>
    </tableColumn>
    <tableColumn id="56" name="Sentiment List #1: Positive Word Count" dataDxfId="58"/>
    <tableColumn id="57" name="Sentiment List #1: Positive Word Percentage (%)" dataDxfId="57"/>
    <tableColumn id="58" name="Sentiment List #2: Negative Word Count" dataDxfId="56"/>
    <tableColumn id="59" name="Sentiment List #2: Negative Word Percentage (%)" dataDxfId="55"/>
    <tableColumn id="60" name="Sentiment List #3: Angry/Violent Word Count" dataDxfId="54"/>
    <tableColumn id="61" name="Sentiment List #3: Angry/Violent Word Percentage (%)" dataDxfId="53"/>
    <tableColumn id="62" name="Non-categorized Word Count" dataDxfId="52"/>
    <tableColumn id="63" name="Non-categorized Word Percentage (%)" dataDxfId="51"/>
    <tableColumn id="64" name="Edge Content Word Count" dataDxfId="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23" totalsRowShown="0" headerRowDxfId="297" dataDxfId="296">
  <autoFilter ref="A2:C23"/>
  <tableColumns count="3">
    <tableColumn id="1" name="Group 1" dataDxfId="295"/>
    <tableColumn id="2" name="Group 2" dataDxfId="294"/>
    <tableColumn id="3" name="Edges" dataDxfId="293"/>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V11" totalsRowShown="0" headerRowDxfId="290" dataDxfId="289">
  <autoFilter ref="A1:V11"/>
  <tableColumns count="22">
    <tableColumn id="1" name="Top URLs in Tweet in Entire Graph" dataDxfId="288"/>
    <tableColumn id="2" name="Entire Graph Count" dataDxfId="287"/>
    <tableColumn id="3" name="Top URLs in Tweet in G1" dataDxfId="286"/>
    <tableColumn id="4" name="G1 Count" dataDxfId="285"/>
    <tableColumn id="5" name="Top URLs in Tweet in G2" dataDxfId="284"/>
    <tableColumn id="6" name="G2 Count" dataDxfId="283"/>
    <tableColumn id="7" name="Top URLs in Tweet in G3" dataDxfId="282"/>
    <tableColumn id="8" name="G3 Count" dataDxfId="281"/>
    <tableColumn id="9" name="Top URLs in Tweet in G4" dataDxfId="280"/>
    <tableColumn id="10" name="G4 Count" dataDxfId="279"/>
    <tableColumn id="11" name="Top URLs in Tweet in G5" dataDxfId="278"/>
    <tableColumn id="12" name="G5 Count" dataDxfId="277"/>
    <tableColumn id="13" name="Top URLs in Tweet in G6" dataDxfId="276"/>
    <tableColumn id="14" name="G6 Count" dataDxfId="275"/>
    <tableColumn id="15" name="Top URLs in Tweet in G7" dataDxfId="274"/>
    <tableColumn id="16" name="G7 Count" dataDxfId="273"/>
    <tableColumn id="17" name="Top URLs in Tweet in G8" dataDxfId="272"/>
    <tableColumn id="18" name="G8 Count" dataDxfId="271"/>
    <tableColumn id="19" name="Top URLs in Tweet in G9" dataDxfId="270"/>
    <tableColumn id="20" name="G9 Count" dataDxfId="269"/>
    <tableColumn id="21" name="Top URLs in Tweet in G10" dataDxfId="268"/>
    <tableColumn id="22" name="G10 Count" dataDxfId="267"/>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V18" totalsRowShown="0" headerRowDxfId="266" dataDxfId="265">
  <autoFilter ref="A14:V18"/>
  <tableColumns count="22">
    <tableColumn id="1" name="Top Domains in Tweet in Entire Graph" dataDxfId="264"/>
    <tableColumn id="2" name="Entire Graph Count" dataDxfId="263"/>
    <tableColumn id="3" name="Top Domains in Tweet in G1" dataDxfId="262"/>
    <tableColumn id="4" name="G1 Count" dataDxfId="261"/>
    <tableColumn id="5" name="Top Domains in Tweet in G2" dataDxfId="260"/>
    <tableColumn id="6" name="G2 Count" dataDxfId="259"/>
    <tableColumn id="7" name="Top Domains in Tweet in G3" dataDxfId="258"/>
    <tableColumn id="8" name="G3 Count" dataDxfId="257"/>
    <tableColumn id="9" name="Top Domains in Tweet in G4" dataDxfId="256"/>
    <tableColumn id="10" name="G4 Count" dataDxfId="255"/>
    <tableColumn id="11" name="Top Domains in Tweet in G5" dataDxfId="254"/>
    <tableColumn id="12" name="G5 Count" dataDxfId="253"/>
    <tableColumn id="13" name="Top Domains in Tweet in G6" dataDxfId="252"/>
    <tableColumn id="14" name="G6 Count" dataDxfId="251"/>
    <tableColumn id="15" name="Top Domains in Tweet in G7" dataDxfId="250"/>
    <tableColumn id="16" name="G7 Count" dataDxfId="249"/>
    <tableColumn id="17" name="Top Domains in Tweet in G8" dataDxfId="248"/>
    <tableColumn id="18" name="G8 Count" dataDxfId="247"/>
    <tableColumn id="19" name="Top Domains in Tweet in G9" dataDxfId="246"/>
    <tableColumn id="20" name="G9 Count" dataDxfId="245"/>
    <tableColumn id="21" name="Top Domains in Tweet in G10" dataDxfId="244"/>
    <tableColumn id="22" name="G10 Count" dataDxfId="243"/>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1:V31" totalsRowShown="0" headerRowDxfId="242" dataDxfId="241">
  <autoFilter ref="A21:V31"/>
  <tableColumns count="22">
    <tableColumn id="1" name="Top Hashtags in Tweet in Entire Graph" dataDxfId="240"/>
    <tableColumn id="2" name="Entire Graph Count" dataDxfId="239"/>
    <tableColumn id="3" name="Top Hashtags in Tweet in G1" dataDxfId="238"/>
    <tableColumn id="4" name="G1 Count" dataDxfId="237"/>
    <tableColumn id="5" name="Top Hashtags in Tweet in G2" dataDxfId="236"/>
    <tableColumn id="6" name="G2 Count" dataDxfId="235"/>
    <tableColumn id="7" name="Top Hashtags in Tweet in G3" dataDxfId="234"/>
    <tableColumn id="8" name="G3 Count" dataDxfId="233"/>
    <tableColumn id="9" name="Top Hashtags in Tweet in G4" dataDxfId="232"/>
    <tableColumn id="10" name="G4 Count" dataDxfId="231"/>
    <tableColumn id="11" name="Top Hashtags in Tweet in G5" dataDxfId="230"/>
    <tableColumn id="12" name="G5 Count" dataDxfId="229"/>
    <tableColumn id="13" name="Top Hashtags in Tweet in G6" dataDxfId="228"/>
    <tableColumn id="14" name="G6 Count" dataDxfId="227"/>
    <tableColumn id="15" name="Top Hashtags in Tweet in G7" dataDxfId="226"/>
    <tableColumn id="16" name="G7 Count" dataDxfId="225"/>
    <tableColumn id="17" name="Top Hashtags in Tweet in G8" dataDxfId="224"/>
    <tableColumn id="18" name="G8 Count" dataDxfId="223"/>
    <tableColumn id="19" name="Top Hashtags in Tweet in G9" dataDxfId="222"/>
    <tableColumn id="20" name="G9 Count" dataDxfId="221"/>
    <tableColumn id="21" name="Top Hashtags in Tweet in G10" dataDxfId="220"/>
    <tableColumn id="22" name="G10 Count" dataDxfId="219"/>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4:V44" totalsRowShown="0" headerRowDxfId="217" dataDxfId="216">
  <autoFilter ref="A34:V44"/>
  <tableColumns count="22">
    <tableColumn id="1" name="Top Words in Tweet in Entire Graph" dataDxfId="215"/>
    <tableColumn id="2" name="Entire Graph Count" dataDxfId="214"/>
    <tableColumn id="3" name="Top Words in Tweet in G1" dataDxfId="213"/>
    <tableColumn id="4" name="G1 Count" dataDxfId="212"/>
    <tableColumn id="5" name="Top Words in Tweet in G2" dataDxfId="211"/>
    <tableColumn id="6" name="G2 Count" dataDxfId="210"/>
    <tableColumn id="7" name="Top Words in Tweet in G3" dataDxfId="209"/>
    <tableColumn id="8" name="G3 Count" dataDxfId="208"/>
    <tableColumn id="9" name="Top Words in Tweet in G4" dataDxfId="207"/>
    <tableColumn id="10" name="G4 Count" dataDxfId="206"/>
    <tableColumn id="11" name="Top Words in Tweet in G5" dataDxfId="205"/>
    <tableColumn id="12" name="G5 Count" dataDxfId="204"/>
    <tableColumn id="13" name="Top Words in Tweet in G6" dataDxfId="203"/>
    <tableColumn id="14" name="G6 Count" dataDxfId="202"/>
    <tableColumn id="15" name="Top Words in Tweet in G7" dataDxfId="201"/>
    <tableColumn id="16" name="G7 Count" dataDxfId="200"/>
    <tableColumn id="17" name="Top Words in Tweet in G8" dataDxfId="199"/>
    <tableColumn id="18" name="G8 Count" dataDxfId="198"/>
    <tableColumn id="19" name="Top Words in Tweet in G9" dataDxfId="197"/>
    <tableColumn id="20" name="G9 Count" dataDxfId="196"/>
    <tableColumn id="21" name="Top Words in Tweet in G10" dataDxfId="195"/>
    <tableColumn id="22" name="G10 Count" dataDxfId="19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47:V57" totalsRowShown="0" headerRowDxfId="192" dataDxfId="191">
  <autoFilter ref="A47:V57"/>
  <tableColumns count="22">
    <tableColumn id="1" name="Top Word Pairs in Tweet in Entire Graph" dataDxfId="190"/>
    <tableColumn id="2" name="Entire Graph Count" dataDxfId="189"/>
    <tableColumn id="3" name="Top Word Pairs in Tweet in G1" dataDxfId="188"/>
    <tableColumn id="4" name="G1 Count" dataDxfId="187"/>
    <tableColumn id="5" name="Top Word Pairs in Tweet in G2" dataDxfId="186"/>
    <tableColumn id="6" name="G2 Count" dataDxfId="185"/>
    <tableColumn id="7" name="Top Word Pairs in Tweet in G3" dataDxfId="184"/>
    <tableColumn id="8" name="G3 Count" dataDxfId="183"/>
    <tableColumn id="9" name="Top Word Pairs in Tweet in G4" dataDxfId="182"/>
    <tableColumn id="10" name="G4 Count" dataDxfId="181"/>
    <tableColumn id="11" name="Top Word Pairs in Tweet in G5" dataDxfId="180"/>
    <tableColumn id="12" name="G5 Count" dataDxfId="179"/>
    <tableColumn id="13" name="Top Word Pairs in Tweet in G6" dataDxfId="178"/>
    <tableColumn id="14" name="G6 Count" dataDxfId="177"/>
    <tableColumn id="15" name="Top Word Pairs in Tweet in G7" dataDxfId="176"/>
    <tableColumn id="16" name="G7 Count" dataDxfId="175"/>
    <tableColumn id="17" name="Top Word Pairs in Tweet in G8" dataDxfId="174"/>
    <tableColumn id="18" name="G8 Count" dataDxfId="173"/>
    <tableColumn id="19" name="Top Word Pairs in Tweet in G9" dataDxfId="172"/>
    <tableColumn id="20" name="G9 Count" dataDxfId="171"/>
    <tableColumn id="21" name="Top Word Pairs in Tweet in G10" dataDxfId="170"/>
    <tableColumn id="22" name="G10 Count" dataDxfId="169"/>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0:V64" totalsRowShown="0" headerRowDxfId="167" dataDxfId="166">
  <autoFilter ref="A60:V64"/>
  <tableColumns count="22">
    <tableColumn id="1" name="Top Replied-To in Entire Graph" dataDxfId="165"/>
    <tableColumn id="2" name="Entire Graph Count" dataDxfId="161"/>
    <tableColumn id="3" name="Top Replied-To in G1" dataDxfId="160"/>
    <tableColumn id="4" name="G1 Count" dataDxfId="157"/>
    <tableColumn id="5" name="Top Replied-To in G2" dataDxfId="156"/>
    <tableColumn id="6" name="G2 Count" dataDxfId="153"/>
    <tableColumn id="7" name="Top Replied-To in G3" dataDxfId="152"/>
    <tableColumn id="8" name="G3 Count" dataDxfId="149"/>
    <tableColumn id="9" name="Top Replied-To in G4" dataDxfId="148"/>
    <tableColumn id="10" name="G4 Count" dataDxfId="145"/>
    <tableColumn id="11" name="Top Replied-To in G5" dataDxfId="144"/>
    <tableColumn id="12" name="G5 Count" dataDxfId="141"/>
    <tableColumn id="13" name="Top Replied-To in G6" dataDxfId="140"/>
    <tableColumn id="14" name="G6 Count" dataDxfId="137"/>
    <tableColumn id="15" name="Top Replied-To in G7" dataDxfId="136"/>
    <tableColumn id="16" name="G7 Count" dataDxfId="133"/>
    <tableColumn id="17" name="Top Replied-To in G8" dataDxfId="132"/>
    <tableColumn id="18" name="G8 Count" dataDxfId="129"/>
    <tableColumn id="19" name="Top Replied-To in G9" dataDxfId="128"/>
    <tableColumn id="20" name="G9 Count" dataDxfId="125"/>
    <tableColumn id="21" name="Top Replied-To in G10" dataDxfId="124"/>
    <tableColumn id="22" name="G10 Count" dataDxfId="123"/>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67:V77" totalsRowShown="0" headerRowDxfId="164" dataDxfId="163">
  <autoFilter ref="A67:V77"/>
  <tableColumns count="22">
    <tableColumn id="1" name="Top Mentioned in Entire Graph" dataDxfId="162"/>
    <tableColumn id="2" name="Entire Graph Count" dataDxfId="159"/>
    <tableColumn id="3" name="Top Mentioned in G1" dataDxfId="158"/>
    <tableColumn id="4" name="G1 Count" dataDxfId="155"/>
    <tableColumn id="5" name="Top Mentioned in G2" dataDxfId="154"/>
    <tableColumn id="6" name="G2 Count" dataDxfId="151"/>
    <tableColumn id="7" name="Top Mentioned in G3" dataDxfId="150"/>
    <tableColumn id="8" name="G3 Count" dataDxfId="147"/>
    <tableColumn id="9" name="Top Mentioned in G4" dataDxfId="146"/>
    <tableColumn id="10" name="G4 Count" dataDxfId="143"/>
    <tableColumn id="11" name="Top Mentioned in G5" dataDxfId="142"/>
    <tableColumn id="12" name="G5 Count" dataDxfId="139"/>
    <tableColumn id="13" name="Top Mentioned in G6" dataDxfId="138"/>
    <tableColumn id="14" name="G6 Count" dataDxfId="135"/>
    <tableColumn id="15" name="Top Mentioned in G7" dataDxfId="134"/>
    <tableColumn id="16" name="G7 Count" dataDxfId="131"/>
    <tableColumn id="17" name="Top Mentioned in G8" dataDxfId="130"/>
    <tableColumn id="18" name="G8 Count" dataDxfId="127"/>
    <tableColumn id="19" name="Top Mentioned in G9" dataDxfId="126"/>
    <tableColumn id="20" name="G9 Count" dataDxfId="122"/>
    <tableColumn id="21" name="Top Mentioned in G10" dataDxfId="121"/>
    <tableColumn id="22" name="G10 Count" dataDxfId="120"/>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0:V90" totalsRowShown="0" headerRowDxfId="117" dataDxfId="116">
  <autoFilter ref="A80:V90"/>
  <tableColumns count="22">
    <tableColumn id="1" name="Top Tweeters in Entire Graph" dataDxfId="115"/>
    <tableColumn id="2" name="Entire Graph Count" dataDxfId="114"/>
    <tableColumn id="3" name="Top Tweeters in G1" dataDxfId="113"/>
    <tableColumn id="4" name="G1 Count" dataDxfId="112"/>
    <tableColumn id="5" name="Top Tweeters in G2" dataDxfId="111"/>
    <tableColumn id="6" name="G2 Count" dataDxfId="110"/>
    <tableColumn id="7" name="Top Tweeters in G3" dataDxfId="109"/>
    <tableColumn id="8" name="G3 Count" dataDxfId="108"/>
    <tableColumn id="9" name="Top Tweeters in G4" dataDxfId="107"/>
    <tableColumn id="10" name="G4 Count" dataDxfId="106"/>
    <tableColumn id="11" name="Top Tweeters in G5" dataDxfId="105"/>
    <tableColumn id="12" name="G5 Count" dataDxfId="104"/>
    <tableColumn id="13" name="Top Tweeters in G6" dataDxfId="103"/>
    <tableColumn id="14" name="G6 Count" dataDxfId="102"/>
    <tableColumn id="15" name="Top Tweeters in G7" dataDxfId="101"/>
    <tableColumn id="16" name="G7 Count" dataDxfId="100"/>
    <tableColumn id="17" name="Top Tweeters in G8" dataDxfId="99"/>
    <tableColumn id="18" name="G8 Count" dataDxfId="98"/>
    <tableColumn id="19" name="Top Tweeters in G9" dataDxfId="97"/>
    <tableColumn id="20" name="G9 Count" dataDxfId="96"/>
    <tableColumn id="21" name="Top Tweeters in G10" dataDxfId="95"/>
    <tableColumn id="22" name="G10 Count" dataDxfId="9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4" totalsRowShown="0" headerRowDxfId="374" dataDxfId="373">
  <autoFilter ref="A2:BT144"/>
  <tableColumns count="72">
    <tableColumn id="1" name="Vertex" dataDxfId="372"/>
    <tableColumn id="72" name="Subgraph"/>
    <tableColumn id="2" name="Color" dataDxfId="371"/>
    <tableColumn id="5" name="Shape" dataDxfId="370"/>
    <tableColumn id="6" name="Size" dataDxfId="369"/>
    <tableColumn id="4" name="Opacity" dataDxfId="368"/>
    <tableColumn id="7" name="Image File" dataDxfId="367"/>
    <tableColumn id="3" name="Visibility" dataDxfId="366"/>
    <tableColumn id="10" name="Label" dataDxfId="365"/>
    <tableColumn id="16" name="Label Fill Color" dataDxfId="364"/>
    <tableColumn id="9" name="Label Position" dataDxfId="363"/>
    <tableColumn id="8" name="Tooltip" dataDxfId="362"/>
    <tableColumn id="18" name="Layout Order" dataDxfId="361"/>
    <tableColumn id="13" name="X" dataDxfId="360"/>
    <tableColumn id="14" name="Y" dataDxfId="359"/>
    <tableColumn id="12" name="Locked?" dataDxfId="358"/>
    <tableColumn id="19" name="Polar R" dataDxfId="357"/>
    <tableColumn id="20" name="Polar Angle" dataDxfId="356"/>
    <tableColumn id="21" name="Degree" dataDxfId="12"/>
    <tableColumn id="22" name="In-Degree" dataDxfId="11"/>
    <tableColumn id="23" name="Out-Degree" dataDxfId="8"/>
    <tableColumn id="24" name="Betweenness Centrality" dataDxfId="7"/>
    <tableColumn id="25" name="Closeness Centrality" dataDxfId="6"/>
    <tableColumn id="26" name="Eigenvector Centrality" dataDxfId="4"/>
    <tableColumn id="15" name="PageRank" dataDxfId="5"/>
    <tableColumn id="27" name="Clustering Coefficient" dataDxfId="9"/>
    <tableColumn id="29" name="Reciprocated Vertex Pair Ratio" dataDxfId="10"/>
    <tableColumn id="11" name="ID" dataDxfId="355"/>
    <tableColumn id="28" name="Dynamic Filter" dataDxfId="354"/>
    <tableColumn id="17" name="Add Your Own Columns Here" dataDxfId="353"/>
    <tableColumn id="30" name="Name" dataDxfId="352"/>
    <tableColumn id="31" name="Followed" dataDxfId="351"/>
    <tableColumn id="32" name="Followers" dataDxfId="350"/>
    <tableColumn id="33" name="Tweets" dataDxfId="349"/>
    <tableColumn id="34" name="Favorites" dataDxfId="348"/>
    <tableColumn id="35" name="Time Zone UTC Offset (Seconds)" dataDxfId="347"/>
    <tableColumn id="36" name="Description" dataDxfId="346"/>
    <tableColumn id="37" name="Location" dataDxfId="345"/>
    <tableColumn id="38" name="Web" dataDxfId="344"/>
    <tableColumn id="39" name="Time Zone" dataDxfId="343"/>
    <tableColumn id="40" name="Joined Twitter Date (UTC)" dataDxfId="342"/>
    <tableColumn id="41" name="Profile Banner Url" dataDxfId="341"/>
    <tableColumn id="42" name="Default Profile" dataDxfId="340"/>
    <tableColumn id="43" name="Default Profile Image" dataDxfId="339"/>
    <tableColumn id="44" name="Geo Enabled" dataDxfId="338"/>
    <tableColumn id="45" name="Language" dataDxfId="337"/>
    <tableColumn id="46" name="Listed Count" dataDxfId="336"/>
    <tableColumn id="47" name="Profile Background Image Url" dataDxfId="335"/>
    <tableColumn id="48" name="Verified" dataDxfId="334"/>
    <tableColumn id="49" name="Custom Menu Item Text" dataDxfId="333"/>
    <tableColumn id="50" name="Custom Menu Item Action" dataDxfId="332"/>
    <tableColumn id="51" name="Tweeted Search Term?" dataDxfId="299"/>
    <tableColumn id="52" name="Vertex Group" dataDxfId="92">
      <calculatedColumnFormula>REPLACE(INDEX(GroupVertices[Group], MATCH(Vertices[[#This Row],[Vertex]],GroupVertices[Vertex],0)),1,1,"")</calculatedColumnFormula>
    </tableColumn>
    <tableColumn id="53" name="Top URLs in Tweet by Count" dataDxfId="91"/>
    <tableColumn id="54" name="Top URLs in Tweet by Salience" dataDxfId="90"/>
    <tableColumn id="55" name="Top Domains in Tweet by Count" dataDxfId="89"/>
    <tableColumn id="56" name="Top Domains in Tweet by Salience" dataDxfId="88"/>
    <tableColumn id="57" name="Top Hashtags in Tweet by Count" dataDxfId="87"/>
    <tableColumn id="58" name="Top Hashtags in Tweet by Salience" dataDxfId="86"/>
    <tableColumn id="59" name="Top Words in Tweet by Count" dataDxfId="85"/>
    <tableColumn id="60" name="Top Words in Tweet by Salience" dataDxfId="84"/>
    <tableColumn id="61" name="Top Word Pairs in Tweet by Count" dataDxfId="83"/>
    <tableColumn id="62" name="Top Word Pairs in Tweet by Salience" dataDxfId="49"/>
    <tableColumn id="63" name="Sentiment List #1: Positive Word Count" dataDxfId="48"/>
    <tableColumn id="64" name="Sentiment List #1: Positive Word Percentage (%)" dataDxfId="47"/>
    <tableColumn id="65" name="Sentiment List #2: Negative Word Count" dataDxfId="46"/>
    <tableColumn id="66" name="Sentiment List #2: Negative Word Percentage (%)" dataDxfId="45"/>
    <tableColumn id="67" name="Sentiment List #3: Angry/Violent Word Count" dataDxfId="44"/>
    <tableColumn id="68" name="Sentiment List #3: Angry/Violent Word Percentage (%)" dataDxfId="43"/>
    <tableColumn id="69" name="Non-categorized Word Count" dataDxfId="42"/>
    <tableColumn id="70" name="Non-categorized Word Percentage (%)" dataDxfId="41"/>
    <tableColumn id="71" name="Vertex Content Word Count" dataDxfId="40"/>
  </tableColumns>
  <tableStyleInfo name="NodeXL Table" showFirstColumn="0" showLastColumn="0" showRowStripes="0" showColumnStripes="0"/>
</table>
</file>

<file path=xl/tables/table20.xml><?xml version="1.0" encoding="utf-8"?>
<table xmlns="http://schemas.openxmlformats.org/spreadsheetml/2006/main" id="20" name="Words" displayName="Words" ref="A1:G671" totalsRowShown="0" headerRowDxfId="82" dataDxfId="81">
  <autoFilter ref="A1:G671"/>
  <tableColumns count="7">
    <tableColumn id="1" name="Word" dataDxfId="80"/>
    <tableColumn id="2" name="Count" dataDxfId="79"/>
    <tableColumn id="3" name="Salience" dataDxfId="78"/>
    <tableColumn id="4" name="Group" dataDxfId="77"/>
    <tableColumn id="5" name="Word on Sentiment List #1: Positive" dataDxfId="76"/>
    <tableColumn id="6" name="Word on Sentiment List #2: Negative" dataDxfId="75"/>
    <tableColumn id="7" name="Word on Sentiment List #3: Angry/Violent" dataDxfId="74"/>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715" totalsRowShown="0" headerRowDxfId="73" dataDxfId="72">
  <autoFilter ref="A1:L715"/>
  <tableColumns count="12">
    <tableColumn id="1" name="Word 1" dataDxfId="71"/>
    <tableColumn id="2" name="Word 2" dataDxfId="70"/>
    <tableColumn id="3" name="Count" dataDxfId="69"/>
    <tableColumn id="4" name="Salience" dataDxfId="68"/>
    <tableColumn id="5" name="Mutual Information" dataDxfId="67"/>
    <tableColumn id="6" name="Group" dataDxfId="66"/>
    <tableColumn id="7" name="Word1 on Sentiment List #1: Positive" dataDxfId="65"/>
    <tableColumn id="8" name="Word1 on Sentiment List #2: Negative" dataDxfId="64"/>
    <tableColumn id="9" name="Word1 on Sentiment List #3: Angry/Violent" dataDxfId="63"/>
    <tableColumn id="10" name="Word2 on Sentiment List #1: Positive" dataDxfId="62"/>
    <tableColumn id="11" name="Word2 on Sentiment List #2: Negative" dataDxfId="61"/>
    <tableColumn id="12" name="Word2 on Sentiment List #3: Angry/Violent" dataDxfId="60"/>
  </tableColumns>
  <tableStyleInfo name="NodeXL Table" showFirstColumn="0" showLastColumn="0" showRowStripes="1" showColumnStripes="0"/>
</table>
</file>

<file path=xl/tables/table22.xml><?xml version="1.0" encoding="utf-8"?>
<table xmlns="http://schemas.openxmlformats.org/spreadsheetml/2006/main" id="22" name="TopItems_1" displayName="TopItems_1" ref="A1:B11" totalsRowShown="0" headerRowDxfId="3" dataDxfId="2">
  <autoFilter ref="A1:B11"/>
  <tableColumns count="2">
    <tableColumn id="1" name="Top 10 Vertices, Ranked by Betweenness Centrality" dataDxfId="1"/>
    <tableColumn id="2" name="Betweenness Centrality"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5" totalsRowShown="0" headerRowDxfId="331">
  <autoFilter ref="A2:AO15"/>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8"/>
    <tableColumn id="5" name="Vertices" dataDxfId="27"/>
    <tableColumn id="7" name="Unique Edges" dataDxfId="26"/>
    <tableColumn id="8" name="Edges With Duplicates" dataDxfId="25"/>
    <tableColumn id="9" name="Total Edges" dataDxfId="24"/>
    <tableColumn id="10" name="Self-Loops" dataDxfId="23"/>
    <tableColumn id="24" name="Reciprocated Vertex Pair Ratio" dataDxfId="22"/>
    <tableColumn id="25" name="Reciprocated Edge Ratio" dataDxfId="21"/>
    <tableColumn id="11" name="Connected Components" dataDxfId="20"/>
    <tableColumn id="12" name="Single-Vertex Connected Components" dataDxfId="19"/>
    <tableColumn id="13" name="Maximum Vertices in a Connected Component" dataDxfId="18"/>
    <tableColumn id="14" name="Maximum Edges in a Connected Component" dataDxfId="17"/>
    <tableColumn id="15" name="Maximum Geodesic Distance (Diameter)" dataDxfId="16"/>
    <tableColumn id="16" name="Average Geodesic Distance" dataDxfId="15"/>
    <tableColumn id="17" name="Graph Density" dataDxfId="13"/>
    <tableColumn id="23" name="Top URLs in Tweet" dataDxfId="14"/>
    <tableColumn id="26" name="Top Domains in Tweet" dataDxfId="218"/>
    <tableColumn id="27" name="Top Hashtags in Tweet" dataDxfId="193"/>
    <tableColumn id="28" name="Top Words in Tweet" dataDxfId="168"/>
    <tableColumn id="29" name="Top Word Pairs in Tweet" dataDxfId="119"/>
    <tableColumn id="30" name="Top Replied-To in Tweet" dataDxfId="118"/>
    <tableColumn id="31" name="Top Mentioned in Tweet" dataDxfId="93"/>
    <tableColumn id="32" name="Top Tweeters" dataDxfId="39"/>
    <tableColumn id="33" name="Sentiment List #1: Positive Word Count" dataDxfId="38"/>
    <tableColumn id="34" name="Sentiment List #1: Positive Word Percentage (%)" dataDxfId="37"/>
    <tableColumn id="35" name="Sentiment List #2: Negative Word Count" dataDxfId="36"/>
    <tableColumn id="36" name="Sentiment List #2: Negative Word Percentage (%)" dataDxfId="35"/>
    <tableColumn id="37" name="Sentiment List #3: Angry/Violent Word Count" dataDxfId="34"/>
    <tableColumn id="38" name="Sentiment List #3: Angry/Violent Word Percentage (%)" dataDxfId="33"/>
    <tableColumn id="39" name="Non-categorized Word Count" dataDxfId="32"/>
    <tableColumn id="40" name="Non-categorized Word Percentage (%)" dataDxfId="31"/>
    <tableColumn id="41" name="Group Content Word Count" dataDxfId="3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328" dataDxfId="327">
  <autoFilter ref="A1:C143"/>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26" totalsRowShown="0">
  <autoFilter ref="A1:B26"/>
  <tableColumns count="2">
    <tableColumn id="1" name="Graph Metric" dataDxfId="292"/>
    <tableColumn id="2" name="Value" dataDxfId="2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heorizingtheweb.org/ny/ny2019/call-for-papers-6/" TargetMode="External" /><Relationship Id="rId2" Type="http://schemas.openxmlformats.org/officeDocument/2006/relationships/hyperlink" Target="https://theorizingtheweb.org/ny/ny2019/call-for-papers-6/" TargetMode="External" /><Relationship Id="rId3" Type="http://schemas.openxmlformats.org/officeDocument/2006/relationships/hyperlink" Target="https://theorizingtheweb.org/ny/ny2019/call-for-papers-6/" TargetMode="External" /><Relationship Id="rId4" Type="http://schemas.openxmlformats.org/officeDocument/2006/relationships/hyperlink" Target="https://theorizingtheweb.org/ny/ny2019/call-for-papers-6/" TargetMode="External" /><Relationship Id="rId5" Type="http://schemas.openxmlformats.org/officeDocument/2006/relationships/hyperlink" Target="https://theorizingtheweb.org/ny/ny2019/call-for-papers-6/" TargetMode="External" /><Relationship Id="rId6" Type="http://schemas.openxmlformats.org/officeDocument/2006/relationships/hyperlink" Target="https://theorizingtheweb.org/ny/ny2019/call-for-papers-6/" TargetMode="External" /><Relationship Id="rId7" Type="http://schemas.openxmlformats.org/officeDocument/2006/relationships/hyperlink" Target="https://theorizingtheweb.org/ny/ny2019/call-for-papers-6/" TargetMode="External" /><Relationship Id="rId8" Type="http://schemas.openxmlformats.org/officeDocument/2006/relationships/hyperlink" Target="https://theorizingtheweb.org/ny/ny2019/call-for-papers-6/" TargetMode="External" /><Relationship Id="rId9" Type="http://schemas.openxmlformats.org/officeDocument/2006/relationships/hyperlink" Target="https://theorizingtheweb.org/ny/ny2019/call-for-papers-6/" TargetMode="External" /><Relationship Id="rId10" Type="http://schemas.openxmlformats.org/officeDocument/2006/relationships/hyperlink" Target="https://theorizingtheweb.org/ny/ny2019/call-for-papers-6/" TargetMode="External" /><Relationship Id="rId11" Type="http://schemas.openxmlformats.org/officeDocument/2006/relationships/hyperlink" Target="https://theorizingtheweb.org/ny/ny2019/call-for-papers-6/" TargetMode="External" /><Relationship Id="rId12" Type="http://schemas.openxmlformats.org/officeDocument/2006/relationships/hyperlink" Target="https://theorizingtheweb.org/ny/ny2019/call-for-papers-6/" TargetMode="External" /><Relationship Id="rId13" Type="http://schemas.openxmlformats.org/officeDocument/2006/relationships/hyperlink" Target="https://theorizingtheweb.org/ny/ny2019/call-for-papers-6/" TargetMode="External" /><Relationship Id="rId14" Type="http://schemas.openxmlformats.org/officeDocument/2006/relationships/hyperlink" Target="https://theorizingtheweb.org/ny/ny2019/call-for-papers-6/" TargetMode="External" /><Relationship Id="rId15" Type="http://schemas.openxmlformats.org/officeDocument/2006/relationships/hyperlink" Target="https://theorizingtheweb.org/ny/ny2019/call-for-papers-6/" TargetMode="External" /><Relationship Id="rId16" Type="http://schemas.openxmlformats.org/officeDocument/2006/relationships/hyperlink" Target="https://theorizingtheweb.org/ny/ny2019/call-for-papers-6/" TargetMode="External" /><Relationship Id="rId17" Type="http://schemas.openxmlformats.org/officeDocument/2006/relationships/hyperlink" Target="https://theorizingtheweb.org/ny/ny2019/call-for-papers-6/" TargetMode="External" /><Relationship Id="rId18" Type="http://schemas.openxmlformats.org/officeDocument/2006/relationships/hyperlink" Target="https://theorizingtheweb.org/ny/ny2019/call-for-papers-6/" TargetMode="External" /><Relationship Id="rId19" Type="http://schemas.openxmlformats.org/officeDocument/2006/relationships/hyperlink" Target="https://theorizingtheweb.org/ny/ny2019/call-for-papers-6/" TargetMode="External" /><Relationship Id="rId20" Type="http://schemas.openxmlformats.org/officeDocument/2006/relationships/hyperlink" Target="https://theorizingtheweb.org/ny/ny2019/call-for-papers-6/" TargetMode="External" /><Relationship Id="rId21" Type="http://schemas.openxmlformats.org/officeDocument/2006/relationships/hyperlink" Target="https://theorizingtheweb.org/ny/ny2019/call-for-papers-6/" TargetMode="External" /><Relationship Id="rId22" Type="http://schemas.openxmlformats.org/officeDocument/2006/relationships/hyperlink" Target="https://twitter.com/nathanjurgenson/status/1087419785351024640" TargetMode="External" /><Relationship Id="rId23" Type="http://schemas.openxmlformats.org/officeDocument/2006/relationships/hyperlink" Target="https://theorizingtheweb.org/ny/ny2019/call-for-papers-6/" TargetMode="External" /><Relationship Id="rId24" Type="http://schemas.openxmlformats.org/officeDocument/2006/relationships/hyperlink" Target="https://theorizingtheweb.org/ny/ny2019/call-for-papers-6/" TargetMode="External" /><Relationship Id="rId25" Type="http://schemas.openxmlformats.org/officeDocument/2006/relationships/hyperlink" Target="https://twitter.com/blueridgems/status/1098942843618541568" TargetMode="External" /><Relationship Id="rId26" Type="http://schemas.openxmlformats.org/officeDocument/2006/relationships/hyperlink" Target="https://theorizingtheweb.org/ny/ny2019/registration-3/" TargetMode="External" /><Relationship Id="rId27" Type="http://schemas.openxmlformats.org/officeDocument/2006/relationships/hyperlink" Target="https://theorizingtheweb.org/ny/ny2019/registration-3/" TargetMode="External" /><Relationship Id="rId28" Type="http://schemas.openxmlformats.org/officeDocument/2006/relationships/hyperlink" Target="https://www.instagram.com/p/BurYz_SgyO4/?utm_source=ig_twitter_share&amp;igshid=168ygxrxzkrwm" TargetMode="External" /><Relationship Id="rId29" Type="http://schemas.openxmlformats.org/officeDocument/2006/relationships/hyperlink" Target="http://mashable.com/2017/06/15/diy-girls-solar-powered-tent-homeless/?utm_cid=mash-com-fb-socgood-link#OcExDn_HmSqP" TargetMode="External" /><Relationship Id="rId30" Type="http://schemas.openxmlformats.org/officeDocument/2006/relationships/hyperlink" Target="https://twitter.com/phslobos/status/1102964176073428997" TargetMode="External" /><Relationship Id="rId31" Type="http://schemas.openxmlformats.org/officeDocument/2006/relationships/hyperlink" Target="https://twitter.com/phslobos/status/1102964176073428997" TargetMode="External" /><Relationship Id="rId32" Type="http://schemas.openxmlformats.org/officeDocument/2006/relationships/hyperlink" Target="https://twitter.com/phslobos/status/1102964176073428997" TargetMode="External" /><Relationship Id="rId33" Type="http://schemas.openxmlformats.org/officeDocument/2006/relationships/hyperlink" Target="http://theorizingtheweb.org/ny/ny2019/program-9/" TargetMode="External" /><Relationship Id="rId34" Type="http://schemas.openxmlformats.org/officeDocument/2006/relationships/hyperlink" Target="http://theorizingtheweb.org/ny/ny2019/program-9/" TargetMode="External" /><Relationship Id="rId35" Type="http://schemas.openxmlformats.org/officeDocument/2006/relationships/hyperlink" Target="https://theorizingtheweb.org/ny2019/" TargetMode="External" /><Relationship Id="rId36" Type="http://schemas.openxmlformats.org/officeDocument/2006/relationships/hyperlink" Target="https://theorizingtheweb.org/ny/ny2019/program-9/" TargetMode="External" /><Relationship Id="rId37" Type="http://schemas.openxmlformats.org/officeDocument/2006/relationships/hyperlink" Target="https://theorizingtheweb.org/ny/ny2019/program-9/" TargetMode="External" /><Relationship Id="rId38" Type="http://schemas.openxmlformats.org/officeDocument/2006/relationships/hyperlink" Target="https://theorizingtheweb.org/ny/ny2019/program-9/" TargetMode="External" /><Relationship Id="rId39" Type="http://schemas.openxmlformats.org/officeDocument/2006/relationships/hyperlink" Target="https://theorizingtheweb.org/ny/ny2019/program-9/" TargetMode="External" /><Relationship Id="rId40" Type="http://schemas.openxmlformats.org/officeDocument/2006/relationships/hyperlink" Target="https://theorizingtheweb.org/ny/ny2019/program-9/" TargetMode="External" /><Relationship Id="rId41" Type="http://schemas.openxmlformats.org/officeDocument/2006/relationships/hyperlink" Target="http://theorizingtheweb.org/ny/ny2019/program-9/" TargetMode="External" /><Relationship Id="rId42" Type="http://schemas.openxmlformats.org/officeDocument/2006/relationships/hyperlink" Target="http://theorizingtheweb.org/ny/ny2019/program-9/" TargetMode="External" /><Relationship Id="rId43" Type="http://schemas.openxmlformats.org/officeDocument/2006/relationships/hyperlink" Target="https://theorizingtheweb.org/ny/ny2019/program-9/" TargetMode="External" /><Relationship Id="rId44" Type="http://schemas.openxmlformats.org/officeDocument/2006/relationships/hyperlink" Target="https://theorizingtheweb.org/ny/ny2019/program-9/" TargetMode="External" /><Relationship Id="rId45" Type="http://schemas.openxmlformats.org/officeDocument/2006/relationships/hyperlink" Target="https://theorizingtheweb.org/ny/ny2019/call-for-papers-6/" TargetMode="External" /><Relationship Id="rId46" Type="http://schemas.openxmlformats.org/officeDocument/2006/relationships/hyperlink" Target="https://theorizingtheweb.org/ny/ny2019/call-for-papers-6/" TargetMode="External" /><Relationship Id="rId47" Type="http://schemas.openxmlformats.org/officeDocument/2006/relationships/hyperlink" Target="https://theorizingtheweb.org/ny/ny2019/call-for-papers-6/" TargetMode="External" /><Relationship Id="rId48" Type="http://schemas.openxmlformats.org/officeDocument/2006/relationships/hyperlink" Target="https://theorizingtheweb.org/ny/ny2019/program-9/" TargetMode="External" /><Relationship Id="rId49" Type="http://schemas.openxmlformats.org/officeDocument/2006/relationships/hyperlink" Target="http://theorizingtheweb.org/ny/ny2019/program-9/" TargetMode="External" /><Relationship Id="rId50" Type="http://schemas.openxmlformats.org/officeDocument/2006/relationships/hyperlink" Target="http://theorizingtheweb.org/ny/ny2019/program-9/" TargetMode="External" /><Relationship Id="rId51" Type="http://schemas.openxmlformats.org/officeDocument/2006/relationships/hyperlink" Target="https://theorizingtheweb.org/ny/ny2019/program-9/" TargetMode="External" /><Relationship Id="rId52" Type="http://schemas.openxmlformats.org/officeDocument/2006/relationships/hyperlink" Target="https://theorizingtheweb.org/ny2019/" TargetMode="External" /><Relationship Id="rId53" Type="http://schemas.openxmlformats.org/officeDocument/2006/relationships/hyperlink" Target="https://theorizingtheweb.org/ny/ny2019/program-9/" TargetMode="External" /><Relationship Id="rId54" Type="http://schemas.openxmlformats.org/officeDocument/2006/relationships/hyperlink" Target="https://theorizingtheweb.org/ny/ny2019/program-9/" TargetMode="External" /><Relationship Id="rId55" Type="http://schemas.openxmlformats.org/officeDocument/2006/relationships/hyperlink" Target="https://theorizingtheweb.org/ny/ny2019/program-9/" TargetMode="External" /><Relationship Id="rId56" Type="http://schemas.openxmlformats.org/officeDocument/2006/relationships/hyperlink" Target="https://theorizingtheweb.org/ny/ny2019/program-9/" TargetMode="External" /><Relationship Id="rId57" Type="http://schemas.openxmlformats.org/officeDocument/2006/relationships/hyperlink" Target="http://theorizingtheweb.org/ttw_event/ny2019/" TargetMode="External" /><Relationship Id="rId58" Type="http://schemas.openxmlformats.org/officeDocument/2006/relationships/hyperlink" Target="https://theorizingtheweb.org/ny/ny2019/call-for-papers-6/" TargetMode="External" /><Relationship Id="rId59" Type="http://schemas.openxmlformats.org/officeDocument/2006/relationships/hyperlink" Target="https://theorizingtheweb.org/ny/ny2019/call-for-papers-6/" TargetMode="External" /><Relationship Id="rId60" Type="http://schemas.openxmlformats.org/officeDocument/2006/relationships/hyperlink" Target="https://theorizingtheweb.org/ny/ny2019/call-for-papers-6/" TargetMode="External" /><Relationship Id="rId61" Type="http://schemas.openxmlformats.org/officeDocument/2006/relationships/hyperlink" Target="https://theorizingtheweb.org/ny/ny2019/call-for-papers-6/" TargetMode="External" /><Relationship Id="rId62" Type="http://schemas.openxmlformats.org/officeDocument/2006/relationships/hyperlink" Target="https://theorizingtheweb.org/ny/ny2019/call-for-papers-6/" TargetMode="External" /><Relationship Id="rId63" Type="http://schemas.openxmlformats.org/officeDocument/2006/relationships/hyperlink" Target="https://theorizingtheweb.org/ny/ny2019/call-for-papers-6/" TargetMode="External" /><Relationship Id="rId64" Type="http://schemas.openxmlformats.org/officeDocument/2006/relationships/hyperlink" Target="https://theorizingtheweb.org/ny/ny2019/registration-3/" TargetMode="External" /><Relationship Id="rId65" Type="http://schemas.openxmlformats.org/officeDocument/2006/relationships/hyperlink" Target="https://theorizingtheweb.org/ny/ny2019/registration-3/" TargetMode="External" /><Relationship Id="rId66" Type="http://schemas.openxmlformats.org/officeDocument/2006/relationships/hyperlink" Target="https://theorizingtheweb.org/ny/ny2019/registration-3/" TargetMode="External" /><Relationship Id="rId67" Type="http://schemas.openxmlformats.org/officeDocument/2006/relationships/hyperlink" Target="http://theorizingtheweb.org/ny/ny2019/program-9/" TargetMode="External" /><Relationship Id="rId68" Type="http://schemas.openxmlformats.org/officeDocument/2006/relationships/hyperlink" Target="http://theorizingtheweb.org/ny/ny2019/program-9/" TargetMode="External" /><Relationship Id="rId69" Type="http://schemas.openxmlformats.org/officeDocument/2006/relationships/hyperlink" Target="https://theorizingtheweb.org/ny/ny2019/program-9/" TargetMode="External" /><Relationship Id="rId70" Type="http://schemas.openxmlformats.org/officeDocument/2006/relationships/hyperlink" Target="https://theorizingtheweb.org/ny/ny2019/call-for-papers-6/" TargetMode="External" /><Relationship Id="rId71" Type="http://schemas.openxmlformats.org/officeDocument/2006/relationships/hyperlink" Target="http://theorizingtheweb.org/ny/ny2019/program-9/" TargetMode="External" /><Relationship Id="rId72" Type="http://schemas.openxmlformats.org/officeDocument/2006/relationships/hyperlink" Target="https://www.theorizingtheweb.org/ny/ny2019/registration-3/" TargetMode="External" /><Relationship Id="rId73" Type="http://schemas.openxmlformats.org/officeDocument/2006/relationships/hyperlink" Target="https://theorizingtheweb.org/ny/ny2019/call-for-papers-6/" TargetMode="External" /><Relationship Id="rId74" Type="http://schemas.openxmlformats.org/officeDocument/2006/relationships/hyperlink" Target="https://theorizingtheweb.org/ny/ny2019/call-for-papers-6/" TargetMode="External" /><Relationship Id="rId75" Type="http://schemas.openxmlformats.org/officeDocument/2006/relationships/hyperlink" Target="https://theorizingtheweb.org/ny/ny2019/call-for-papers-6/" TargetMode="External" /><Relationship Id="rId76" Type="http://schemas.openxmlformats.org/officeDocument/2006/relationships/hyperlink" Target="https://twitter.com/clancynewyork/status/1087425357874151424" TargetMode="External" /><Relationship Id="rId77" Type="http://schemas.openxmlformats.org/officeDocument/2006/relationships/hyperlink" Target="https://theorizingtheweb.org/ny/ny2019/registration-3/" TargetMode="External" /><Relationship Id="rId78" Type="http://schemas.openxmlformats.org/officeDocument/2006/relationships/hyperlink" Target="https://theorizingtheweb.org/ny/ny2019/program-9/" TargetMode="External" /><Relationship Id="rId79" Type="http://schemas.openxmlformats.org/officeDocument/2006/relationships/hyperlink" Target="https://theorizingtheweb.org/ny/ny2019/program-9/" TargetMode="External" /><Relationship Id="rId80" Type="http://schemas.openxmlformats.org/officeDocument/2006/relationships/hyperlink" Target="https://theorizingtheweb.org/ttw_event/ny2019/" TargetMode="External" /><Relationship Id="rId81" Type="http://schemas.openxmlformats.org/officeDocument/2006/relationships/hyperlink" Target="https://theorizingtheweb.org/ny/ny2019/program-9/" TargetMode="External" /><Relationship Id="rId82" Type="http://schemas.openxmlformats.org/officeDocument/2006/relationships/hyperlink" Target="https://theorizingtheweb.org/ny/ny2019/program-9/" TargetMode="External" /><Relationship Id="rId83" Type="http://schemas.openxmlformats.org/officeDocument/2006/relationships/hyperlink" Target="https://theorizingtheweb.org/ny/ny2019/call-for-papers-6/" TargetMode="External" /><Relationship Id="rId84" Type="http://schemas.openxmlformats.org/officeDocument/2006/relationships/hyperlink" Target="https://theorizingtheweb.org/ny/ny2019/call-for-papers-6/" TargetMode="External" /><Relationship Id="rId85" Type="http://schemas.openxmlformats.org/officeDocument/2006/relationships/hyperlink" Target="https://theorizingtheweb.org/ny/ny2019/call-for-papers-6/" TargetMode="External" /><Relationship Id="rId86" Type="http://schemas.openxmlformats.org/officeDocument/2006/relationships/hyperlink" Target="https://theorizingtheweb.org/ny/ny2019/registration-3/" TargetMode="External" /><Relationship Id="rId87" Type="http://schemas.openxmlformats.org/officeDocument/2006/relationships/hyperlink" Target="https://theorizingtheweb.org/ny/ny2019/registration-3/" TargetMode="External" /><Relationship Id="rId88" Type="http://schemas.openxmlformats.org/officeDocument/2006/relationships/hyperlink" Target="https://theorizingtheweb.org/ny/ny2019/registration-3/" TargetMode="External" /><Relationship Id="rId89" Type="http://schemas.openxmlformats.org/officeDocument/2006/relationships/hyperlink" Target="https://theorizingtheweb.org/ny/ny2019/registration-3/" TargetMode="External" /><Relationship Id="rId90" Type="http://schemas.openxmlformats.org/officeDocument/2006/relationships/hyperlink" Target="https://theorizingtheweb.org/ny/ny2019/registration-3/" TargetMode="External" /><Relationship Id="rId91" Type="http://schemas.openxmlformats.org/officeDocument/2006/relationships/hyperlink" Target="https://pbs.twimg.com/media/D06RDKBW0AEJGLP.jpg" TargetMode="External" /><Relationship Id="rId92" Type="http://schemas.openxmlformats.org/officeDocument/2006/relationships/hyperlink" Target="https://pbs.twimg.com/media/D0cOVxuWoAEbwX4.jpg" TargetMode="External" /><Relationship Id="rId93" Type="http://schemas.openxmlformats.org/officeDocument/2006/relationships/hyperlink" Target="https://pbs.twimg.com/media/D01HbvAWoAIWObr.jpg" TargetMode="External" /><Relationship Id="rId94" Type="http://schemas.openxmlformats.org/officeDocument/2006/relationships/hyperlink" Target="https://pbs.twimg.com/media/D06JOVXV4AAiP0T.png" TargetMode="External" /><Relationship Id="rId95" Type="http://schemas.openxmlformats.org/officeDocument/2006/relationships/hyperlink" Target="https://pbs.twimg.com/media/D06JOVXV4AAiP0T.png" TargetMode="External" /><Relationship Id="rId96" Type="http://schemas.openxmlformats.org/officeDocument/2006/relationships/hyperlink" Target="https://pbs.twimg.com/media/D0-UuuSUYAMzOHP.jpg" TargetMode="External" /><Relationship Id="rId97" Type="http://schemas.openxmlformats.org/officeDocument/2006/relationships/hyperlink" Target="https://pbs.twimg.com/media/D06JOVXV4AAiP0T.png" TargetMode="External" /><Relationship Id="rId98" Type="http://schemas.openxmlformats.org/officeDocument/2006/relationships/hyperlink" Target="https://pbs.twimg.com/media/D1HhoZ7V4AEP2OK.jpg" TargetMode="External" /><Relationship Id="rId99" Type="http://schemas.openxmlformats.org/officeDocument/2006/relationships/hyperlink" Target="https://pbs.twimg.com/media/D1HhoZ7V4AEP2OK.jpg" TargetMode="External" /><Relationship Id="rId100" Type="http://schemas.openxmlformats.org/officeDocument/2006/relationships/hyperlink" Target="https://pbs.twimg.com/media/D1HhoZ7V4AEP2OK.jpg" TargetMode="External" /><Relationship Id="rId101" Type="http://schemas.openxmlformats.org/officeDocument/2006/relationships/hyperlink" Target="https://pbs.twimg.com/media/D06JOVXV4AAiP0T.png" TargetMode="External" /><Relationship Id="rId102" Type="http://schemas.openxmlformats.org/officeDocument/2006/relationships/hyperlink" Target="https://pbs.twimg.com/media/D0-UuuSUYAMzOHP.jpg" TargetMode="External" /><Relationship Id="rId103" Type="http://schemas.openxmlformats.org/officeDocument/2006/relationships/hyperlink" Target="https://pbs.twimg.com/media/D1HhoZ7V4AEP2OK.jpg" TargetMode="External" /><Relationship Id="rId104" Type="http://schemas.openxmlformats.org/officeDocument/2006/relationships/hyperlink" Target="https://pbs.twimg.com/media/D06JOVXV4AAiP0T.png" TargetMode="External" /><Relationship Id="rId105" Type="http://schemas.openxmlformats.org/officeDocument/2006/relationships/hyperlink" Target="https://pbs.twimg.com/media/D0-UuuSUYAMzOHP.jpg" TargetMode="External" /><Relationship Id="rId106" Type="http://schemas.openxmlformats.org/officeDocument/2006/relationships/hyperlink" Target="https://pbs.twimg.com/media/D1HhoZ7V4AEP2OK.jpg" TargetMode="External" /><Relationship Id="rId107" Type="http://schemas.openxmlformats.org/officeDocument/2006/relationships/hyperlink" Target="https://pbs.twimg.com/media/D05WsMLXQAAm9tk.jpg" TargetMode="External" /><Relationship Id="rId108" Type="http://schemas.openxmlformats.org/officeDocument/2006/relationships/hyperlink" Target="https://pbs.twimg.com/media/D06KzHCWsAAvZ0M.jpg" TargetMode="External" /><Relationship Id="rId109" Type="http://schemas.openxmlformats.org/officeDocument/2006/relationships/hyperlink" Target="https://pbs.twimg.com/media/D0-i9m5X0AIacNF.jpg" TargetMode="External" /><Relationship Id="rId110" Type="http://schemas.openxmlformats.org/officeDocument/2006/relationships/hyperlink" Target="https://pbs.twimg.com/media/D1IzkaOX4AAERWb.jpg" TargetMode="External" /><Relationship Id="rId111" Type="http://schemas.openxmlformats.org/officeDocument/2006/relationships/hyperlink" Target="https://pbs.twimg.com/media/D1i4qKWXgAAohXG.jpg" TargetMode="External" /><Relationship Id="rId112" Type="http://schemas.openxmlformats.org/officeDocument/2006/relationships/hyperlink" Target="https://pbs.twimg.com/tweet_video_thumb/DxOVIYUV4AArkJS.jpg" TargetMode="External" /><Relationship Id="rId113" Type="http://schemas.openxmlformats.org/officeDocument/2006/relationships/hyperlink" Target="https://pbs.twimg.com/media/DxaOn8mX0AAciM3.jpg" TargetMode="External" /><Relationship Id="rId114" Type="http://schemas.openxmlformats.org/officeDocument/2006/relationships/hyperlink" Target="https://pbs.twimg.com/tweet_video_thumb/DznTvG4X4AMIwCS.jpg" TargetMode="External" /><Relationship Id="rId115" Type="http://schemas.openxmlformats.org/officeDocument/2006/relationships/hyperlink" Target="https://pbs.twimg.com/media/D2Cmxe-XgAEcKV9.jpg" TargetMode="External" /><Relationship Id="rId116" Type="http://schemas.openxmlformats.org/officeDocument/2006/relationships/hyperlink" Target="https://pbs.twimg.com/media/D2ClkMdUcAAaPaV.png" TargetMode="External" /><Relationship Id="rId117" Type="http://schemas.openxmlformats.org/officeDocument/2006/relationships/hyperlink" Target="https://pbs.twimg.com/media/D2ClkMdUcAAaPaV.png" TargetMode="External" /><Relationship Id="rId118" Type="http://schemas.openxmlformats.org/officeDocument/2006/relationships/hyperlink" Target="https://pbs.twimg.com/media/D2Cy4nsXQAYgBbZ.jpg" TargetMode="External" /><Relationship Id="rId119" Type="http://schemas.openxmlformats.org/officeDocument/2006/relationships/hyperlink" Target="https://pbs.twimg.com/media/D2Cy4nsXQAYgBbZ.jpg" TargetMode="External" /><Relationship Id="rId120" Type="http://schemas.openxmlformats.org/officeDocument/2006/relationships/hyperlink" Target="https://pbs.twimg.com/media/DutTttaX4AEo-q4.jpg" TargetMode="External" /><Relationship Id="rId121" Type="http://schemas.openxmlformats.org/officeDocument/2006/relationships/hyperlink" Target="https://pbs.twimg.com/tweet_video_thumb/DznTvG4X4AMIwCS.jpg" TargetMode="External" /><Relationship Id="rId122" Type="http://schemas.openxmlformats.org/officeDocument/2006/relationships/hyperlink" Target="https://pbs.twimg.com/media/D0H2tijXgAAn0AB.jpg" TargetMode="External" /><Relationship Id="rId123" Type="http://schemas.openxmlformats.org/officeDocument/2006/relationships/hyperlink" Target="https://pbs.twimg.com/media/D2Cy4nsXQAYgBbZ.jpg" TargetMode="External" /><Relationship Id="rId124" Type="http://schemas.openxmlformats.org/officeDocument/2006/relationships/hyperlink" Target="https://pbs.twimg.com/media/D2Cy4nsXQAYgBbZ.jpg" TargetMode="External" /><Relationship Id="rId125" Type="http://schemas.openxmlformats.org/officeDocument/2006/relationships/hyperlink" Target="https://pbs.twimg.com/media/D18IuW8WwAIXqm8.png" TargetMode="External" /><Relationship Id="rId126" Type="http://schemas.openxmlformats.org/officeDocument/2006/relationships/hyperlink" Target="https://pbs.twimg.com/media/D2BU4u2WkAE-k9O.jpg" TargetMode="External" /><Relationship Id="rId127" Type="http://schemas.openxmlformats.org/officeDocument/2006/relationships/hyperlink" Target="https://pbs.twimg.com/media/D2CHbl1WwAUfjTP.jpg" TargetMode="External" /><Relationship Id="rId128" Type="http://schemas.openxmlformats.org/officeDocument/2006/relationships/hyperlink" Target="https://pbs.twimg.com/media/D2G3yDIXgAEsSle.jpg" TargetMode="External" /><Relationship Id="rId129" Type="http://schemas.openxmlformats.org/officeDocument/2006/relationships/hyperlink" Target="https://pbs.twimg.com/media/D2M75YhWoAIqKzM.jpg" TargetMode="External" /><Relationship Id="rId130" Type="http://schemas.openxmlformats.org/officeDocument/2006/relationships/hyperlink" Target="https://pbs.twimg.com/media/D2CHbl1WwAUfjTP.jpg" TargetMode="External" /><Relationship Id="rId131" Type="http://schemas.openxmlformats.org/officeDocument/2006/relationships/hyperlink" Target="http://pbs.twimg.com/profile_images/811747527649161216/lwNLpUYm_normal.jpg" TargetMode="External" /><Relationship Id="rId132" Type="http://schemas.openxmlformats.org/officeDocument/2006/relationships/hyperlink" Target="http://pbs.twimg.com/profile_images/843668125233041408/GxZma2aY_normal.jpg" TargetMode="External" /><Relationship Id="rId133" Type="http://schemas.openxmlformats.org/officeDocument/2006/relationships/hyperlink" Target="http://pbs.twimg.com/profile_images/1040038400127119360/nyYfwc7b_normal.jpg" TargetMode="External" /><Relationship Id="rId134" Type="http://schemas.openxmlformats.org/officeDocument/2006/relationships/hyperlink" Target="http://pbs.twimg.com/profile_images/1105639245472063494/Y4mNtcQy_normal.png" TargetMode="External" /><Relationship Id="rId135" Type="http://schemas.openxmlformats.org/officeDocument/2006/relationships/hyperlink" Target="http://pbs.twimg.com/profile_images/993481386379104256/MC658lKY_normal.jpg" TargetMode="External" /><Relationship Id="rId136" Type="http://schemas.openxmlformats.org/officeDocument/2006/relationships/hyperlink" Target="http://pbs.twimg.com/profile_images/903175161897115649/6i4MO3Uf_normal.jpg" TargetMode="External" /><Relationship Id="rId137" Type="http://schemas.openxmlformats.org/officeDocument/2006/relationships/hyperlink" Target="http://pbs.twimg.com/profile_images/781208132836089856/qImWEQwf_normal.jpg" TargetMode="External" /><Relationship Id="rId138" Type="http://schemas.openxmlformats.org/officeDocument/2006/relationships/hyperlink" Target="http://pbs.twimg.com/profile_images/807631804/Foto_8_normal.jpg" TargetMode="External" /><Relationship Id="rId139" Type="http://schemas.openxmlformats.org/officeDocument/2006/relationships/hyperlink" Target="http://pbs.twimg.com/profile_images/934185401547460609/4ptVSPHr_normal.jpg" TargetMode="External" /><Relationship Id="rId140" Type="http://schemas.openxmlformats.org/officeDocument/2006/relationships/hyperlink" Target="http://pbs.twimg.com/profile_images/1071276361896132608/fjyiGVNy_normal.jpg" TargetMode="External" /><Relationship Id="rId141" Type="http://schemas.openxmlformats.org/officeDocument/2006/relationships/hyperlink" Target="http://pbs.twimg.com/profile_images/3046340934/3421a3d349dcf72a6197e8b9f58cdf09_normal.jpeg" TargetMode="External" /><Relationship Id="rId142" Type="http://schemas.openxmlformats.org/officeDocument/2006/relationships/hyperlink" Target="http://pbs.twimg.com/profile_images/3652512674/da3b95e1574ab5adcb48d5d598e74788_normal.jpeg" TargetMode="External" /><Relationship Id="rId143" Type="http://schemas.openxmlformats.org/officeDocument/2006/relationships/hyperlink" Target="http://pbs.twimg.com/profile_images/1347822488/eye_block_normal.jpg" TargetMode="External" /><Relationship Id="rId144" Type="http://schemas.openxmlformats.org/officeDocument/2006/relationships/hyperlink" Target="http://pbs.twimg.com/profile_images/1087846917759852544/S7SUHWX7_normal.jpg" TargetMode="External" /><Relationship Id="rId145" Type="http://schemas.openxmlformats.org/officeDocument/2006/relationships/hyperlink" Target="http://pbs.twimg.com/profile_images/880435129633710080/D3wV52rx_normal.jpg" TargetMode="External" /><Relationship Id="rId146" Type="http://schemas.openxmlformats.org/officeDocument/2006/relationships/hyperlink" Target="http://pbs.twimg.com/profile_images/1082180899926507520/1K4xoij0_normal.jpg" TargetMode="External" /><Relationship Id="rId147" Type="http://schemas.openxmlformats.org/officeDocument/2006/relationships/hyperlink" Target="http://pbs.twimg.com/profile_images/1072222469094805504/HsFiBmUl_normal.jpg" TargetMode="External" /><Relationship Id="rId148" Type="http://schemas.openxmlformats.org/officeDocument/2006/relationships/hyperlink" Target="http://pbs.twimg.com/profile_images/791767074989285376/OsQxwhQx_normal.jpg" TargetMode="External" /><Relationship Id="rId149" Type="http://schemas.openxmlformats.org/officeDocument/2006/relationships/hyperlink" Target="http://pbs.twimg.com/profile_images/802837466512236544/UiursIr__normal.jpg" TargetMode="External" /><Relationship Id="rId150" Type="http://schemas.openxmlformats.org/officeDocument/2006/relationships/hyperlink" Target="http://pbs.twimg.com/profile_images/1212259280/erz_Avatar_normal.jpg" TargetMode="External" /><Relationship Id="rId151" Type="http://schemas.openxmlformats.org/officeDocument/2006/relationships/hyperlink" Target="http://pbs.twimg.com/profile_images/1023958188239011840/TDZSRNgL_normal.jpg" TargetMode="External" /><Relationship Id="rId152" Type="http://schemas.openxmlformats.org/officeDocument/2006/relationships/hyperlink" Target="http://pbs.twimg.com/profile_images/979446126712508417/MPsTKSQY_normal.jpg" TargetMode="External" /><Relationship Id="rId153" Type="http://schemas.openxmlformats.org/officeDocument/2006/relationships/hyperlink" Target="http://pbs.twimg.com/profile_images/1039560999823654912/pvj8gp0X_normal.jpg" TargetMode="External" /><Relationship Id="rId154" Type="http://schemas.openxmlformats.org/officeDocument/2006/relationships/hyperlink" Target="http://pbs.twimg.com/profile_images/804331883546951680/Yf1Nm8je_normal.jpg" TargetMode="External" /><Relationship Id="rId155" Type="http://schemas.openxmlformats.org/officeDocument/2006/relationships/hyperlink" Target="http://pbs.twimg.com/profile_images/1079574243434786818/Hg3JqsiA_normal.jpg" TargetMode="External" /><Relationship Id="rId156" Type="http://schemas.openxmlformats.org/officeDocument/2006/relationships/hyperlink" Target="http://pbs.twimg.com/profile_images/3095548693/53a2c68dfef1179faf279650e2166f4d_normal.jpeg" TargetMode="External" /><Relationship Id="rId157" Type="http://schemas.openxmlformats.org/officeDocument/2006/relationships/hyperlink" Target="http://pbs.twimg.com/profile_images/635519777302188037/_usBiZmn_normal.png" TargetMode="External" /><Relationship Id="rId158" Type="http://schemas.openxmlformats.org/officeDocument/2006/relationships/hyperlink" Target="http://pbs.twimg.com/profile_images/989097746870059010/aDvwq9RV_normal.jpg" TargetMode="External" /><Relationship Id="rId159" Type="http://schemas.openxmlformats.org/officeDocument/2006/relationships/hyperlink" Target="http://pbs.twimg.com/profile_images/1014910237923393536/lqgzZVDq_normal.jpg" TargetMode="External" /><Relationship Id="rId160" Type="http://schemas.openxmlformats.org/officeDocument/2006/relationships/hyperlink" Target="http://pbs.twimg.com/profile_images/1039176624418123776/w3CA3CSe_normal.jpg" TargetMode="External" /><Relationship Id="rId161" Type="http://schemas.openxmlformats.org/officeDocument/2006/relationships/hyperlink" Target="http://pbs.twimg.com/profile_images/1107022533243666435/ija2HwFv_normal.jpg" TargetMode="External" /><Relationship Id="rId162" Type="http://schemas.openxmlformats.org/officeDocument/2006/relationships/hyperlink" Target="http://pbs.twimg.com/profile_images/1070144513304227841/OTQMEHuD_normal.jpg" TargetMode="External" /><Relationship Id="rId163" Type="http://schemas.openxmlformats.org/officeDocument/2006/relationships/hyperlink" Target="http://pbs.twimg.com/profile_images/1086942621493190656/0BGPJ16O_normal.jpg" TargetMode="External" /><Relationship Id="rId164" Type="http://schemas.openxmlformats.org/officeDocument/2006/relationships/hyperlink" Target="http://pbs.twimg.com/profile_images/1052076374532349957/UbLHqy-F_normal.jpg" TargetMode="External" /><Relationship Id="rId165" Type="http://schemas.openxmlformats.org/officeDocument/2006/relationships/hyperlink" Target="http://pbs.twimg.com/profile_images/1564365669/margyphoto_normal.JPG" TargetMode="External" /><Relationship Id="rId166" Type="http://schemas.openxmlformats.org/officeDocument/2006/relationships/hyperlink" Target="http://pbs.twimg.com/profile_images/1058548424549662721/QFQbPyPq_normal.jpg" TargetMode="External" /><Relationship Id="rId167" Type="http://schemas.openxmlformats.org/officeDocument/2006/relationships/hyperlink" Target="http://pbs.twimg.com/profile_images/1058548424549662721/QFQbPyPq_normal.jpg" TargetMode="External" /><Relationship Id="rId168" Type="http://schemas.openxmlformats.org/officeDocument/2006/relationships/hyperlink" Target="http://pbs.twimg.com/profile_images/912859375026368513/pJ4YCwEU_normal.jpg" TargetMode="External" /><Relationship Id="rId169" Type="http://schemas.openxmlformats.org/officeDocument/2006/relationships/hyperlink" Target="http://pbs.twimg.com/profile_images/912859375026368513/pJ4YCwEU_normal.jpg" TargetMode="External" /><Relationship Id="rId170" Type="http://schemas.openxmlformats.org/officeDocument/2006/relationships/hyperlink" Target="http://pbs.twimg.com/profile_images/1018262471059165185/O4VXqJ5s_normal.jpg" TargetMode="External" /><Relationship Id="rId171" Type="http://schemas.openxmlformats.org/officeDocument/2006/relationships/hyperlink" Target="http://pbs.twimg.com/profile_images/1067808998928392193/B62ub-J1_normal.jpg" TargetMode="External" /><Relationship Id="rId172" Type="http://schemas.openxmlformats.org/officeDocument/2006/relationships/hyperlink" Target="http://pbs.twimg.com/profile_images/992580011667410944/la7vY2sv_normal.jpg" TargetMode="External" /><Relationship Id="rId173" Type="http://schemas.openxmlformats.org/officeDocument/2006/relationships/hyperlink" Target="http://pbs.twimg.com/profile_images/820829511155531776/YF6B4YY__normal.jpg" TargetMode="External" /><Relationship Id="rId174" Type="http://schemas.openxmlformats.org/officeDocument/2006/relationships/hyperlink" Target="http://pbs.twimg.com/profile_images/820829511155531776/YF6B4YY__normal.jpg" TargetMode="External" /><Relationship Id="rId175" Type="http://schemas.openxmlformats.org/officeDocument/2006/relationships/hyperlink" Target="http://pbs.twimg.com/profile_images/1066443434565623808/zsYulu52_normal.jpg" TargetMode="External" /><Relationship Id="rId176" Type="http://schemas.openxmlformats.org/officeDocument/2006/relationships/hyperlink" Target="http://pbs.twimg.com/profile_images/1079380620449583104/aYcwJsI3_normal.jpg" TargetMode="External" /><Relationship Id="rId177" Type="http://schemas.openxmlformats.org/officeDocument/2006/relationships/hyperlink" Target="http://pbs.twimg.com/profile_images/971368917322125312/SmTdg27__normal.jpg" TargetMode="External" /><Relationship Id="rId178" Type="http://schemas.openxmlformats.org/officeDocument/2006/relationships/hyperlink" Target="http://pbs.twimg.com/profile_images/836700198093086721/Fk2rc4Ix_normal.jpg" TargetMode="External" /><Relationship Id="rId179" Type="http://schemas.openxmlformats.org/officeDocument/2006/relationships/hyperlink" Target="https://pbs.twimg.com/media/D06RDKBW0AEJGLP.jpg" TargetMode="External" /><Relationship Id="rId180" Type="http://schemas.openxmlformats.org/officeDocument/2006/relationships/hyperlink" Target="https://pbs.twimg.com/media/D0cOVxuWoAEbwX4.jpg" TargetMode="External" /><Relationship Id="rId181" Type="http://schemas.openxmlformats.org/officeDocument/2006/relationships/hyperlink" Target="https://pbs.twimg.com/media/D01HbvAWoAIWObr.jpg" TargetMode="External" /><Relationship Id="rId182" Type="http://schemas.openxmlformats.org/officeDocument/2006/relationships/hyperlink" Target="http://pbs.twimg.com/profile_images/995928158179332096/-2DF5wCX_normal.jpg" TargetMode="External" /><Relationship Id="rId183" Type="http://schemas.openxmlformats.org/officeDocument/2006/relationships/hyperlink" Target="http://pbs.twimg.com/profile_images/917786884692099072/7UkY-VV6_normal.jpg" TargetMode="External" /><Relationship Id="rId184" Type="http://schemas.openxmlformats.org/officeDocument/2006/relationships/hyperlink" Target="http://pbs.twimg.com/profile_images/548949514917117952/l7w7C20q_normal.jpeg" TargetMode="External" /><Relationship Id="rId185" Type="http://schemas.openxmlformats.org/officeDocument/2006/relationships/hyperlink" Target="http://pbs.twimg.com/profile_images/548949514917117952/l7w7C20q_normal.jpeg" TargetMode="External" /><Relationship Id="rId186" Type="http://schemas.openxmlformats.org/officeDocument/2006/relationships/hyperlink" Target="http://pbs.twimg.com/profile_images/548949514917117952/l7w7C20q_normal.jpeg" TargetMode="External" /><Relationship Id="rId187" Type="http://schemas.openxmlformats.org/officeDocument/2006/relationships/hyperlink" Target="http://pbs.twimg.com/profile_images/962540569821097984/KEnyy7ff_normal.jpg" TargetMode="External" /><Relationship Id="rId188" Type="http://schemas.openxmlformats.org/officeDocument/2006/relationships/hyperlink" Target="http://pbs.twimg.com/profile_images/691596244527878144/Cy_zy7hJ_normal.jpg" TargetMode="External" /><Relationship Id="rId189" Type="http://schemas.openxmlformats.org/officeDocument/2006/relationships/hyperlink" Target="http://pbs.twimg.com/profile_images/898976352694652928/wFXUUcPX_normal.jpg" TargetMode="External" /><Relationship Id="rId190" Type="http://schemas.openxmlformats.org/officeDocument/2006/relationships/hyperlink" Target="http://pbs.twimg.com/profile_images/999053663195746304/kMaBdsLB_normal.jpg" TargetMode="External" /><Relationship Id="rId191" Type="http://schemas.openxmlformats.org/officeDocument/2006/relationships/hyperlink" Target="http://pbs.twimg.com/profile_images/1074252756972683264/2BWD-zhE_normal.jpg" TargetMode="External" /><Relationship Id="rId192" Type="http://schemas.openxmlformats.org/officeDocument/2006/relationships/hyperlink" Target="http://pbs.twimg.com/profile_images/825536742224756738/YVyZIeAa_normal.jpg" TargetMode="External" /><Relationship Id="rId193" Type="http://schemas.openxmlformats.org/officeDocument/2006/relationships/hyperlink" Target="http://pbs.twimg.com/profile_images/378800000115385134/288b6c78aff0ac0440563586f5b9af96_normal.jpeg" TargetMode="External" /><Relationship Id="rId194" Type="http://schemas.openxmlformats.org/officeDocument/2006/relationships/hyperlink" Target="http://pbs.twimg.com/profile_images/1079393546321313793/B9AoJrmy_normal.jpg" TargetMode="External" /><Relationship Id="rId195" Type="http://schemas.openxmlformats.org/officeDocument/2006/relationships/hyperlink" Target="http://pbs.twimg.com/profile_images/579980751518765056/aIEyrukI_normal.jpg" TargetMode="External" /><Relationship Id="rId196" Type="http://schemas.openxmlformats.org/officeDocument/2006/relationships/hyperlink" Target="http://pbs.twimg.com/profile_images/964226852691890176/A8DwhriX_normal.jpg" TargetMode="External" /><Relationship Id="rId197" Type="http://schemas.openxmlformats.org/officeDocument/2006/relationships/hyperlink" Target="http://pbs.twimg.com/profile_images/1107049880659415043/0c_ZZ5sW_normal.png" TargetMode="External" /><Relationship Id="rId198" Type="http://schemas.openxmlformats.org/officeDocument/2006/relationships/hyperlink" Target="http://pbs.twimg.com/profile_images/1103586423591055360/3vlU5TZC_normal.jpg" TargetMode="External" /><Relationship Id="rId199" Type="http://schemas.openxmlformats.org/officeDocument/2006/relationships/hyperlink" Target="http://pbs.twimg.com/profile_images/954882075445923840/v5EYL6Qi_normal.jpg" TargetMode="External" /><Relationship Id="rId200" Type="http://schemas.openxmlformats.org/officeDocument/2006/relationships/hyperlink" Target="http://pbs.twimg.com/profile_images/656647246562201600/pu2r5NY5_normal.jpg" TargetMode="External" /><Relationship Id="rId201" Type="http://schemas.openxmlformats.org/officeDocument/2006/relationships/hyperlink" Target="http://pbs.twimg.com/profile_images/1045132576149721088/7IG183GY_normal.jpg" TargetMode="External" /><Relationship Id="rId202" Type="http://schemas.openxmlformats.org/officeDocument/2006/relationships/hyperlink" Target="http://pbs.twimg.com/profile_images/923334352783794178/yiUCsf5s_normal.jpg" TargetMode="External" /><Relationship Id="rId203" Type="http://schemas.openxmlformats.org/officeDocument/2006/relationships/hyperlink" Target="http://pbs.twimg.com/profile_images/1105320310159552512/1O3f0iuM_normal.jpg" TargetMode="External" /><Relationship Id="rId204" Type="http://schemas.openxmlformats.org/officeDocument/2006/relationships/hyperlink" Target="http://pbs.twimg.com/profile_images/975085231278579713/Hoo5Zqo__normal.jpg" TargetMode="External" /><Relationship Id="rId205" Type="http://schemas.openxmlformats.org/officeDocument/2006/relationships/hyperlink" Target="http://abs.twimg.com/sticky/default_profile_images/default_profile_normal.png" TargetMode="External" /><Relationship Id="rId206" Type="http://schemas.openxmlformats.org/officeDocument/2006/relationships/hyperlink" Target="http://pbs.twimg.com/profile_images/637752515677675520/PlFOtLHp_normal.jpg" TargetMode="External" /><Relationship Id="rId207" Type="http://schemas.openxmlformats.org/officeDocument/2006/relationships/hyperlink" Target="http://pbs.twimg.com/profile_images/637752515677675520/PlFOtLHp_normal.jpg" TargetMode="External" /><Relationship Id="rId208" Type="http://schemas.openxmlformats.org/officeDocument/2006/relationships/hyperlink" Target="http://pbs.twimg.com/profile_images/637752515677675520/PlFOtLHp_normal.jpg" TargetMode="External" /><Relationship Id="rId209" Type="http://schemas.openxmlformats.org/officeDocument/2006/relationships/hyperlink" Target="http://pbs.twimg.com/profile_images/637752515677675520/PlFOtLHp_normal.jpg" TargetMode="External" /><Relationship Id="rId210" Type="http://schemas.openxmlformats.org/officeDocument/2006/relationships/hyperlink" Target="http://pbs.twimg.com/profile_images/637752515677675520/PlFOtLHp_normal.jpg" TargetMode="External" /><Relationship Id="rId211" Type="http://schemas.openxmlformats.org/officeDocument/2006/relationships/hyperlink" Target="http://pbs.twimg.com/profile_images/637752515677675520/PlFOtLHp_normal.jpg" TargetMode="External" /><Relationship Id="rId212" Type="http://schemas.openxmlformats.org/officeDocument/2006/relationships/hyperlink" Target="http://pbs.twimg.com/profile_images/637752515677675520/PlFOtLHp_normal.jpg" TargetMode="External" /><Relationship Id="rId213" Type="http://schemas.openxmlformats.org/officeDocument/2006/relationships/hyperlink" Target="http://pbs.twimg.com/profile_images/637752515677675520/PlFOtLHp_normal.jpg" TargetMode="External" /><Relationship Id="rId214" Type="http://schemas.openxmlformats.org/officeDocument/2006/relationships/hyperlink" Target="https://pbs.twimg.com/media/D06JOVXV4AAiP0T.png" TargetMode="External" /><Relationship Id="rId215" Type="http://schemas.openxmlformats.org/officeDocument/2006/relationships/hyperlink" Target="http://pbs.twimg.com/profile_images/637752515677675520/PlFOtLHp_normal.jpg" TargetMode="External" /><Relationship Id="rId216" Type="http://schemas.openxmlformats.org/officeDocument/2006/relationships/hyperlink" Target="https://pbs.twimg.com/media/D06JOVXV4AAiP0T.png" TargetMode="External" /><Relationship Id="rId217" Type="http://schemas.openxmlformats.org/officeDocument/2006/relationships/hyperlink" Target="https://pbs.twimg.com/media/D0-UuuSUYAMzOHP.jpg" TargetMode="External" /><Relationship Id="rId218" Type="http://schemas.openxmlformats.org/officeDocument/2006/relationships/hyperlink" Target="https://pbs.twimg.com/media/D06JOVXV4AAiP0T.png" TargetMode="External" /><Relationship Id="rId219" Type="http://schemas.openxmlformats.org/officeDocument/2006/relationships/hyperlink" Target="https://pbs.twimg.com/media/D1HhoZ7V4AEP2OK.jpg" TargetMode="External" /><Relationship Id="rId220" Type="http://schemas.openxmlformats.org/officeDocument/2006/relationships/hyperlink" Target="https://pbs.twimg.com/media/D1HhoZ7V4AEP2OK.jpg" TargetMode="External" /><Relationship Id="rId221" Type="http://schemas.openxmlformats.org/officeDocument/2006/relationships/hyperlink" Target="https://pbs.twimg.com/media/D1HhoZ7V4AEP2OK.jpg" TargetMode="External" /><Relationship Id="rId222" Type="http://schemas.openxmlformats.org/officeDocument/2006/relationships/hyperlink" Target="http://pbs.twimg.com/profile_images/637752515677675520/PlFOtLHp_normal.jpg" TargetMode="External" /><Relationship Id="rId223" Type="http://schemas.openxmlformats.org/officeDocument/2006/relationships/hyperlink" Target="https://pbs.twimg.com/media/D06JOVXV4AAiP0T.png" TargetMode="External" /><Relationship Id="rId224" Type="http://schemas.openxmlformats.org/officeDocument/2006/relationships/hyperlink" Target="https://pbs.twimg.com/media/D0-UuuSUYAMzOHP.jpg" TargetMode="External" /><Relationship Id="rId225" Type="http://schemas.openxmlformats.org/officeDocument/2006/relationships/hyperlink" Target="https://pbs.twimg.com/media/D1HhoZ7V4AEP2OK.jpg" TargetMode="External" /><Relationship Id="rId226" Type="http://schemas.openxmlformats.org/officeDocument/2006/relationships/hyperlink" Target="https://pbs.twimg.com/media/D06JOVXV4AAiP0T.png" TargetMode="External" /><Relationship Id="rId227" Type="http://schemas.openxmlformats.org/officeDocument/2006/relationships/hyperlink" Target="https://pbs.twimg.com/media/D0-UuuSUYAMzOHP.jpg" TargetMode="External" /><Relationship Id="rId228" Type="http://schemas.openxmlformats.org/officeDocument/2006/relationships/hyperlink" Target="https://pbs.twimg.com/media/D1HhoZ7V4AEP2OK.jpg" TargetMode="External" /><Relationship Id="rId229" Type="http://schemas.openxmlformats.org/officeDocument/2006/relationships/hyperlink" Target="http://pbs.twimg.com/profile_images/1045929050370260992/TU0C1S5W_normal.jpg" TargetMode="External" /><Relationship Id="rId230" Type="http://schemas.openxmlformats.org/officeDocument/2006/relationships/hyperlink" Target="http://pbs.twimg.com/profile_images/687308312749191168/ndEjPS46_normal.png" TargetMode="External" /><Relationship Id="rId231" Type="http://schemas.openxmlformats.org/officeDocument/2006/relationships/hyperlink" Target="http://pbs.twimg.com/profile_images/1073922491695927296/lHPzTLjG_normal.jpg" TargetMode="External" /><Relationship Id="rId232" Type="http://schemas.openxmlformats.org/officeDocument/2006/relationships/hyperlink" Target="https://pbs.twimg.com/media/D05WsMLXQAAm9tk.jpg" TargetMode="External" /><Relationship Id="rId233" Type="http://schemas.openxmlformats.org/officeDocument/2006/relationships/hyperlink" Target="https://pbs.twimg.com/media/D06KzHCWsAAvZ0M.jpg" TargetMode="External" /><Relationship Id="rId234" Type="http://schemas.openxmlformats.org/officeDocument/2006/relationships/hyperlink" Target="https://pbs.twimg.com/media/D0-i9m5X0AIacNF.jpg" TargetMode="External" /><Relationship Id="rId235" Type="http://schemas.openxmlformats.org/officeDocument/2006/relationships/hyperlink" Target="https://pbs.twimg.com/media/D1IzkaOX4AAERWb.jpg" TargetMode="External" /><Relationship Id="rId236" Type="http://schemas.openxmlformats.org/officeDocument/2006/relationships/hyperlink" Target="http://pbs.twimg.com/profile_images/1012909606035771392/xYJMKILX_normal.jpg" TargetMode="External" /><Relationship Id="rId237" Type="http://schemas.openxmlformats.org/officeDocument/2006/relationships/hyperlink" Target="http://pbs.twimg.com/profile_images/1086599860718051328/R5U6h8ul_normal.jpg" TargetMode="External" /><Relationship Id="rId238" Type="http://schemas.openxmlformats.org/officeDocument/2006/relationships/hyperlink" Target="http://pbs.twimg.com/profile_images/960877119235649536/uAGc4mW1_normal.jpg" TargetMode="External" /><Relationship Id="rId239" Type="http://schemas.openxmlformats.org/officeDocument/2006/relationships/hyperlink" Target="http://pbs.twimg.com/profile_images/949312228989190144/iBt7qxiO_normal.jpg" TargetMode="External" /><Relationship Id="rId240" Type="http://schemas.openxmlformats.org/officeDocument/2006/relationships/hyperlink" Target="http://pbs.twimg.com/profile_images/2634835816/8d4618045e230ddf5e85cbd3ccdfccb5_normal.jpeg" TargetMode="External" /><Relationship Id="rId241" Type="http://schemas.openxmlformats.org/officeDocument/2006/relationships/hyperlink" Target="http://pbs.twimg.com/profile_images/2634835816/8d4618045e230ddf5e85cbd3ccdfccb5_normal.jpeg" TargetMode="External" /><Relationship Id="rId242" Type="http://schemas.openxmlformats.org/officeDocument/2006/relationships/hyperlink" Target="http://pbs.twimg.com/profile_images/934429795865292801/tMN_CmoO_normal.jpg" TargetMode="External" /><Relationship Id="rId243" Type="http://schemas.openxmlformats.org/officeDocument/2006/relationships/hyperlink" Target="http://pbs.twimg.com/profile_images/1071043848699342854/Macop4f9_normal.jpg" TargetMode="External" /><Relationship Id="rId244" Type="http://schemas.openxmlformats.org/officeDocument/2006/relationships/hyperlink" Target="http://pbs.twimg.com/profile_images/914678192794939392/VOiGG8eU_normal.jpg" TargetMode="External" /><Relationship Id="rId245" Type="http://schemas.openxmlformats.org/officeDocument/2006/relationships/hyperlink" Target="http://pbs.twimg.com/profile_images/1060939754261274624/IwSCne6M_normal.jpg" TargetMode="External" /><Relationship Id="rId246" Type="http://schemas.openxmlformats.org/officeDocument/2006/relationships/hyperlink" Target="http://pbs.twimg.com/profile_images/1052305068287057920/6k2Wd5wI_normal.jpg" TargetMode="External" /><Relationship Id="rId247" Type="http://schemas.openxmlformats.org/officeDocument/2006/relationships/hyperlink" Target="http://pbs.twimg.com/profile_images/990672413850451968/OYbQfUCY_normal.jpg" TargetMode="External" /><Relationship Id="rId248" Type="http://schemas.openxmlformats.org/officeDocument/2006/relationships/hyperlink" Target="http://pbs.twimg.com/profile_images/1095718208361816066/WNOthOJJ_normal.png" TargetMode="External" /><Relationship Id="rId249" Type="http://schemas.openxmlformats.org/officeDocument/2006/relationships/hyperlink" Target="http://pbs.twimg.com/profile_images/1095718208361816066/WNOthOJJ_normal.png" TargetMode="External" /><Relationship Id="rId250" Type="http://schemas.openxmlformats.org/officeDocument/2006/relationships/hyperlink" Target="http://pbs.twimg.com/profile_images/1095809482284621824/7upKamMA_normal.jpg" TargetMode="External" /><Relationship Id="rId251" Type="http://schemas.openxmlformats.org/officeDocument/2006/relationships/hyperlink" Target="http://pbs.twimg.com/profile_images/609509300642279424/UIObgGT1_normal.jpg" TargetMode="External" /><Relationship Id="rId252" Type="http://schemas.openxmlformats.org/officeDocument/2006/relationships/hyperlink" Target="http://pbs.twimg.com/profile_images/1087075875646914561/JLm4olRZ_normal.jpg" TargetMode="External" /><Relationship Id="rId253" Type="http://schemas.openxmlformats.org/officeDocument/2006/relationships/hyperlink" Target="http://pbs.twimg.com/profile_images/1087075875646914561/JLm4olRZ_normal.jpg" TargetMode="External" /><Relationship Id="rId254" Type="http://schemas.openxmlformats.org/officeDocument/2006/relationships/hyperlink" Target="http://pbs.twimg.com/profile_images/1087075875646914561/JLm4olRZ_normal.jpg" TargetMode="External" /><Relationship Id="rId255" Type="http://schemas.openxmlformats.org/officeDocument/2006/relationships/hyperlink" Target="http://pbs.twimg.com/profile_images/923995615465324545/x4_4y-HU_normal.jpg" TargetMode="External" /><Relationship Id="rId256" Type="http://schemas.openxmlformats.org/officeDocument/2006/relationships/hyperlink" Target="http://pbs.twimg.com/profile_images/923995615465324545/x4_4y-HU_normal.jpg" TargetMode="External" /><Relationship Id="rId257" Type="http://schemas.openxmlformats.org/officeDocument/2006/relationships/hyperlink" Target="http://pbs.twimg.com/profile_images/923995615465324545/x4_4y-HU_normal.jpg" TargetMode="External" /><Relationship Id="rId258" Type="http://schemas.openxmlformats.org/officeDocument/2006/relationships/hyperlink" Target="http://pbs.twimg.com/profile_images/923995615465324545/x4_4y-HU_normal.jpg" TargetMode="External" /><Relationship Id="rId259" Type="http://schemas.openxmlformats.org/officeDocument/2006/relationships/hyperlink" Target="http://pbs.twimg.com/profile_images/923995615465324545/x4_4y-HU_normal.jpg" TargetMode="External" /><Relationship Id="rId260" Type="http://schemas.openxmlformats.org/officeDocument/2006/relationships/hyperlink" Target="http://pbs.twimg.com/profile_images/923995615465324545/x4_4y-HU_normal.jpg" TargetMode="External" /><Relationship Id="rId261" Type="http://schemas.openxmlformats.org/officeDocument/2006/relationships/hyperlink" Target="http://pbs.twimg.com/profile_images/1105811144705564678/uNsY0LO-_normal.jpg" TargetMode="External" /><Relationship Id="rId262" Type="http://schemas.openxmlformats.org/officeDocument/2006/relationships/hyperlink" Target="http://pbs.twimg.com/profile_images/973654632198057984/AchQ6TfI_normal.jpg" TargetMode="External" /><Relationship Id="rId263" Type="http://schemas.openxmlformats.org/officeDocument/2006/relationships/hyperlink" Target="http://pbs.twimg.com/profile_images/643894777373720576/ljq82fSP_normal.jpg" TargetMode="External" /><Relationship Id="rId264" Type="http://schemas.openxmlformats.org/officeDocument/2006/relationships/hyperlink" Target="http://pbs.twimg.com/profile_images/1007119516868853760/LN6WeXei_normal.jpg" TargetMode="External" /><Relationship Id="rId265" Type="http://schemas.openxmlformats.org/officeDocument/2006/relationships/hyperlink" Target="http://pbs.twimg.com/profile_images/1092561192277762048/1QXVZ5Hk_normal.jpg" TargetMode="External" /><Relationship Id="rId266" Type="http://schemas.openxmlformats.org/officeDocument/2006/relationships/hyperlink" Target="https://pbs.twimg.com/media/D1i4qKWXgAAohXG.jpg" TargetMode="External" /><Relationship Id="rId267" Type="http://schemas.openxmlformats.org/officeDocument/2006/relationships/hyperlink" Target="http://pbs.twimg.com/profile_images/1231680130/693cb17d-a113-432c-968e-b9c43faa6cb0_normal.png" TargetMode="External" /><Relationship Id="rId268" Type="http://schemas.openxmlformats.org/officeDocument/2006/relationships/hyperlink" Target="http://pbs.twimg.com/profile_images/1231680130/693cb17d-a113-432c-968e-b9c43faa6cb0_normal.png" TargetMode="External" /><Relationship Id="rId269" Type="http://schemas.openxmlformats.org/officeDocument/2006/relationships/hyperlink" Target="http://pbs.twimg.com/profile_images/1231680130/693cb17d-a113-432c-968e-b9c43faa6cb0_normal.png" TargetMode="External" /><Relationship Id="rId270" Type="http://schemas.openxmlformats.org/officeDocument/2006/relationships/hyperlink" Target="http://pbs.twimg.com/profile_images/1231680130/693cb17d-a113-432c-968e-b9c43faa6cb0_normal.png" TargetMode="External" /><Relationship Id="rId271" Type="http://schemas.openxmlformats.org/officeDocument/2006/relationships/hyperlink" Target="http://pbs.twimg.com/profile_images/1059618992556519424/ylSAl-4i_normal.jpg" TargetMode="External" /><Relationship Id="rId272" Type="http://schemas.openxmlformats.org/officeDocument/2006/relationships/hyperlink" Target="http://pbs.twimg.com/profile_images/1059618992556519424/ylSAl-4i_normal.jpg" TargetMode="External" /><Relationship Id="rId273" Type="http://schemas.openxmlformats.org/officeDocument/2006/relationships/hyperlink" Target="http://pbs.twimg.com/profile_images/1058086805432614912/oKcB9vSp_normal.jpg" TargetMode="External" /><Relationship Id="rId274" Type="http://schemas.openxmlformats.org/officeDocument/2006/relationships/hyperlink" Target="http://pbs.twimg.com/profile_images/1058086805432614912/oKcB9vSp_normal.jpg" TargetMode="External" /><Relationship Id="rId275" Type="http://schemas.openxmlformats.org/officeDocument/2006/relationships/hyperlink" Target="http://pbs.twimg.com/profile_images/1073822351924580353/H8Iswv-F_normal.jpg" TargetMode="External" /><Relationship Id="rId276" Type="http://schemas.openxmlformats.org/officeDocument/2006/relationships/hyperlink" Target="http://pbs.twimg.com/profile_images/1073822351924580353/H8Iswv-F_normal.jpg" TargetMode="External" /><Relationship Id="rId277" Type="http://schemas.openxmlformats.org/officeDocument/2006/relationships/hyperlink" Target="http://pbs.twimg.com/profile_images/1108429755882319872/n1hXWBhO_normal.png" TargetMode="External" /><Relationship Id="rId278" Type="http://schemas.openxmlformats.org/officeDocument/2006/relationships/hyperlink" Target="http://pbs.twimg.com/profile_images/946016409179406336/lB-gislc_normal.jpg" TargetMode="External" /><Relationship Id="rId279" Type="http://schemas.openxmlformats.org/officeDocument/2006/relationships/hyperlink" Target="http://pbs.twimg.com/profile_images/987793651832107009/brYnU9c9_normal.jpg" TargetMode="External" /><Relationship Id="rId280" Type="http://schemas.openxmlformats.org/officeDocument/2006/relationships/hyperlink" Target="http://pbs.twimg.com/profile_images/866445679648010241/nxgqS4iH_normal.jpg" TargetMode="External" /><Relationship Id="rId281" Type="http://schemas.openxmlformats.org/officeDocument/2006/relationships/hyperlink" Target="http://pbs.twimg.com/profile_images/866445679648010241/nxgqS4iH_normal.jpg" TargetMode="External" /><Relationship Id="rId282" Type="http://schemas.openxmlformats.org/officeDocument/2006/relationships/hyperlink" Target="http://pbs.twimg.com/profile_images/1002733507657990144/g84HIIxn_normal.jpg" TargetMode="External" /><Relationship Id="rId283" Type="http://schemas.openxmlformats.org/officeDocument/2006/relationships/hyperlink" Target="http://pbs.twimg.com/profile_images/1002733507657990144/g84HIIxn_normal.jpg" TargetMode="External" /><Relationship Id="rId284" Type="http://schemas.openxmlformats.org/officeDocument/2006/relationships/hyperlink" Target="http://pbs.twimg.com/profile_images/783723736780247040/XGYMM_Tz_normal.jpg" TargetMode="External" /><Relationship Id="rId285" Type="http://schemas.openxmlformats.org/officeDocument/2006/relationships/hyperlink" Target="http://pbs.twimg.com/profile_images/1233739691/WSD_LOGO_-_FULL_COLOR_normal.png" TargetMode="External" /><Relationship Id="rId286" Type="http://schemas.openxmlformats.org/officeDocument/2006/relationships/hyperlink" Target="http://pbs.twimg.com/profile_images/1086816672793706496/2pqf7rjP_normal.jpg" TargetMode="External" /><Relationship Id="rId287" Type="http://schemas.openxmlformats.org/officeDocument/2006/relationships/hyperlink" Target="http://pbs.twimg.com/profile_images/1086816672793706496/2pqf7rjP_normal.jpg" TargetMode="External" /><Relationship Id="rId288" Type="http://schemas.openxmlformats.org/officeDocument/2006/relationships/hyperlink" Target="http://pbs.twimg.com/profile_images/1086816672793706496/2pqf7rjP_normal.jpg" TargetMode="External" /><Relationship Id="rId289" Type="http://schemas.openxmlformats.org/officeDocument/2006/relationships/hyperlink" Target="http://pbs.twimg.com/profile_images/1092430489552449537/NfN2MdA6_normal.jpg" TargetMode="External" /><Relationship Id="rId290" Type="http://schemas.openxmlformats.org/officeDocument/2006/relationships/hyperlink" Target="http://pbs.twimg.com/profile_images/1075020956224040961/FO5QUBO8_normal.jpg" TargetMode="External" /><Relationship Id="rId291" Type="http://schemas.openxmlformats.org/officeDocument/2006/relationships/hyperlink" Target="http://pbs.twimg.com/profile_images/1052892368477843457/GtBiMDtd_normal.jpg" TargetMode="External" /><Relationship Id="rId292" Type="http://schemas.openxmlformats.org/officeDocument/2006/relationships/hyperlink" Target="http://pbs.twimg.com/profile_images/1102556153190539264/y7Sg-m-f_normal.jpg" TargetMode="External" /><Relationship Id="rId293" Type="http://schemas.openxmlformats.org/officeDocument/2006/relationships/hyperlink" Target="http://pbs.twimg.com/profile_images/1102556153190539264/y7Sg-m-f_normal.jpg" TargetMode="External" /><Relationship Id="rId294" Type="http://schemas.openxmlformats.org/officeDocument/2006/relationships/hyperlink" Target="https://pbs.twimg.com/tweet_video_thumb/DxOVIYUV4AArkJS.jpg" TargetMode="External" /><Relationship Id="rId295" Type="http://schemas.openxmlformats.org/officeDocument/2006/relationships/hyperlink" Target="http://pbs.twimg.com/profile_images/1102556153190539264/y7Sg-m-f_normal.jpg" TargetMode="External" /><Relationship Id="rId296" Type="http://schemas.openxmlformats.org/officeDocument/2006/relationships/hyperlink" Target="https://pbs.twimg.com/media/DxaOn8mX0AAciM3.jpg" TargetMode="External" /><Relationship Id="rId297" Type="http://schemas.openxmlformats.org/officeDocument/2006/relationships/hyperlink" Target="https://pbs.twimg.com/tweet_video_thumb/DznTvG4X4AMIwCS.jpg" TargetMode="External" /><Relationship Id="rId298" Type="http://schemas.openxmlformats.org/officeDocument/2006/relationships/hyperlink" Target="http://pbs.twimg.com/profile_images/1102556153190539264/y7Sg-m-f_normal.jpg" TargetMode="External" /><Relationship Id="rId299" Type="http://schemas.openxmlformats.org/officeDocument/2006/relationships/hyperlink" Target="http://pbs.twimg.com/profile_images/1102556153190539264/y7Sg-m-f_normal.jpg" TargetMode="External" /><Relationship Id="rId300" Type="http://schemas.openxmlformats.org/officeDocument/2006/relationships/hyperlink" Target="http://pbs.twimg.com/profile_images/1102556153190539264/y7Sg-m-f_normal.jpg" TargetMode="External" /><Relationship Id="rId301" Type="http://schemas.openxmlformats.org/officeDocument/2006/relationships/hyperlink" Target="http://pbs.twimg.com/profile_images/1102556153190539264/y7Sg-m-f_normal.jpg" TargetMode="External" /><Relationship Id="rId302" Type="http://schemas.openxmlformats.org/officeDocument/2006/relationships/hyperlink" Target="http://pbs.twimg.com/profile_images/1102556153190539264/y7Sg-m-f_normal.jpg" TargetMode="External" /><Relationship Id="rId303" Type="http://schemas.openxmlformats.org/officeDocument/2006/relationships/hyperlink" Target="http://pbs.twimg.com/profile_images/1102556153190539264/y7Sg-m-f_normal.jpg" TargetMode="External" /><Relationship Id="rId304" Type="http://schemas.openxmlformats.org/officeDocument/2006/relationships/hyperlink" Target="http://pbs.twimg.com/profile_images/1102556153190539264/y7Sg-m-f_normal.jpg" TargetMode="External" /><Relationship Id="rId305" Type="http://schemas.openxmlformats.org/officeDocument/2006/relationships/hyperlink" Target="http://pbs.twimg.com/profile_images/1102556153190539264/y7Sg-m-f_normal.jpg" TargetMode="External" /><Relationship Id="rId306" Type="http://schemas.openxmlformats.org/officeDocument/2006/relationships/hyperlink" Target="http://pbs.twimg.com/profile_images/1102556153190539264/y7Sg-m-f_normal.jpg" TargetMode="External" /><Relationship Id="rId307" Type="http://schemas.openxmlformats.org/officeDocument/2006/relationships/hyperlink" Target="http://pbs.twimg.com/profile_images/1102556153190539264/y7Sg-m-f_normal.jpg" TargetMode="External" /><Relationship Id="rId308" Type="http://schemas.openxmlformats.org/officeDocument/2006/relationships/hyperlink" Target="https://pbs.twimg.com/media/D2Cmxe-XgAEcKV9.jpg" TargetMode="External" /><Relationship Id="rId309" Type="http://schemas.openxmlformats.org/officeDocument/2006/relationships/hyperlink" Target="http://pbs.twimg.com/profile_images/1075020956224040961/FO5QUBO8_normal.jpg" TargetMode="External" /><Relationship Id="rId310" Type="http://schemas.openxmlformats.org/officeDocument/2006/relationships/hyperlink" Target="http://pbs.twimg.com/profile_images/1052892368477843457/GtBiMDtd_normal.jpg" TargetMode="External" /><Relationship Id="rId311" Type="http://schemas.openxmlformats.org/officeDocument/2006/relationships/hyperlink" Target="http://pbs.twimg.com/profile_images/1052892368477843457/GtBiMDtd_normal.jpg" TargetMode="External" /><Relationship Id="rId312" Type="http://schemas.openxmlformats.org/officeDocument/2006/relationships/hyperlink" Target="http://pbs.twimg.com/profile_images/1075020956224040961/FO5QUBO8_normal.jpg" TargetMode="External" /><Relationship Id="rId313" Type="http://schemas.openxmlformats.org/officeDocument/2006/relationships/hyperlink" Target="http://pbs.twimg.com/profile_images/1092430489552449537/NfN2MdA6_normal.jpg" TargetMode="External" /><Relationship Id="rId314" Type="http://schemas.openxmlformats.org/officeDocument/2006/relationships/hyperlink" Target="http://pbs.twimg.com/profile_images/1092430489552449537/NfN2MdA6_normal.jpg" TargetMode="External" /><Relationship Id="rId315" Type="http://schemas.openxmlformats.org/officeDocument/2006/relationships/hyperlink" Target="http://pbs.twimg.com/profile_images/1092430489552449537/NfN2MdA6_normal.jpg" TargetMode="External" /><Relationship Id="rId316" Type="http://schemas.openxmlformats.org/officeDocument/2006/relationships/hyperlink" Target="http://pbs.twimg.com/profile_images/1092430489552449537/NfN2MdA6_normal.jpg" TargetMode="External" /><Relationship Id="rId317" Type="http://schemas.openxmlformats.org/officeDocument/2006/relationships/hyperlink" Target="http://pbs.twimg.com/profile_images/1092430489552449537/NfN2MdA6_normal.jpg" TargetMode="External" /><Relationship Id="rId318" Type="http://schemas.openxmlformats.org/officeDocument/2006/relationships/hyperlink" Target="http://pbs.twimg.com/profile_images/1092430489552449537/NfN2MdA6_normal.jpg" TargetMode="External" /><Relationship Id="rId319" Type="http://schemas.openxmlformats.org/officeDocument/2006/relationships/hyperlink" Target="http://pbs.twimg.com/profile_images/1092430489552449537/NfN2MdA6_normal.jpg" TargetMode="External" /><Relationship Id="rId320" Type="http://schemas.openxmlformats.org/officeDocument/2006/relationships/hyperlink" Target="http://pbs.twimg.com/profile_images/1092430489552449537/NfN2MdA6_normal.jpg" TargetMode="External" /><Relationship Id="rId321" Type="http://schemas.openxmlformats.org/officeDocument/2006/relationships/hyperlink" Target="http://pbs.twimg.com/profile_images/1092430489552449537/NfN2MdA6_normal.jpg" TargetMode="External" /><Relationship Id="rId322" Type="http://schemas.openxmlformats.org/officeDocument/2006/relationships/hyperlink" Target="https://pbs.twimg.com/media/D2ClkMdUcAAaPaV.png" TargetMode="External" /><Relationship Id="rId323" Type="http://schemas.openxmlformats.org/officeDocument/2006/relationships/hyperlink" Target="http://pbs.twimg.com/profile_images/1075020956224040961/FO5QUBO8_normal.jpg" TargetMode="External" /><Relationship Id="rId324" Type="http://schemas.openxmlformats.org/officeDocument/2006/relationships/hyperlink" Target="https://pbs.twimg.com/media/D2ClkMdUcAAaPaV.png" TargetMode="External" /><Relationship Id="rId325" Type="http://schemas.openxmlformats.org/officeDocument/2006/relationships/hyperlink" Target="https://pbs.twimg.com/media/D2Cy4nsXQAYgBbZ.jpg" TargetMode="External" /><Relationship Id="rId326" Type="http://schemas.openxmlformats.org/officeDocument/2006/relationships/hyperlink" Target="https://pbs.twimg.com/media/D2Cy4nsXQAYgBbZ.jpg" TargetMode="External" /><Relationship Id="rId327" Type="http://schemas.openxmlformats.org/officeDocument/2006/relationships/hyperlink" Target="http://pbs.twimg.com/profile_images/1083613640647938048/lEvz7phK_normal.jpg" TargetMode="External" /><Relationship Id="rId328" Type="http://schemas.openxmlformats.org/officeDocument/2006/relationships/hyperlink" Target="http://pbs.twimg.com/profile_images/1087426024172859393/tDN_UI5r_normal.jpg" TargetMode="External" /><Relationship Id="rId329" Type="http://schemas.openxmlformats.org/officeDocument/2006/relationships/hyperlink" Target="http://pbs.twimg.com/profile_images/1087426024172859393/tDN_UI5r_normal.jpg" TargetMode="External" /><Relationship Id="rId330" Type="http://schemas.openxmlformats.org/officeDocument/2006/relationships/hyperlink" Target="http://pbs.twimg.com/profile_images/1087426024172859393/tDN_UI5r_normal.jpg" TargetMode="External" /><Relationship Id="rId331" Type="http://schemas.openxmlformats.org/officeDocument/2006/relationships/hyperlink" Target="http://pbs.twimg.com/profile_images/891214985090740224/0trHOHbv_normal.jpg" TargetMode="External" /><Relationship Id="rId332" Type="http://schemas.openxmlformats.org/officeDocument/2006/relationships/hyperlink" Target="http://pbs.twimg.com/profile_images/891214985090740224/0trHOHbv_normal.jpg" TargetMode="External" /><Relationship Id="rId333" Type="http://schemas.openxmlformats.org/officeDocument/2006/relationships/hyperlink" Target="http://pbs.twimg.com/profile_images/891214985090740224/0trHOHbv_normal.jpg" TargetMode="External" /><Relationship Id="rId334" Type="http://schemas.openxmlformats.org/officeDocument/2006/relationships/hyperlink" Target="http://pbs.twimg.com/profile_images/1088156221876523008/ZFNYZwRh_normal.jpg" TargetMode="External" /><Relationship Id="rId335" Type="http://schemas.openxmlformats.org/officeDocument/2006/relationships/hyperlink" Target="https://pbs.twimg.com/media/DutTttaX4AEo-q4.jpg" TargetMode="External" /><Relationship Id="rId336" Type="http://schemas.openxmlformats.org/officeDocument/2006/relationships/hyperlink" Target="http://pbs.twimg.com/profile_images/1075020956224040961/FO5QUBO8_normal.jpg" TargetMode="External" /><Relationship Id="rId337" Type="http://schemas.openxmlformats.org/officeDocument/2006/relationships/hyperlink" Target="http://pbs.twimg.com/profile_images/1075020956224040961/FO5QUBO8_normal.jpg" TargetMode="External" /><Relationship Id="rId338" Type="http://schemas.openxmlformats.org/officeDocument/2006/relationships/hyperlink" Target="http://pbs.twimg.com/profile_images/1075020956224040961/FO5QUBO8_normal.jpg" TargetMode="External" /><Relationship Id="rId339" Type="http://schemas.openxmlformats.org/officeDocument/2006/relationships/hyperlink" Target="https://pbs.twimg.com/tweet_video_thumb/DznTvG4X4AMIwCS.jpg" TargetMode="External" /><Relationship Id="rId340" Type="http://schemas.openxmlformats.org/officeDocument/2006/relationships/hyperlink" Target="http://pbs.twimg.com/profile_images/1075020956224040961/FO5QUBO8_normal.jpg" TargetMode="External" /><Relationship Id="rId341" Type="http://schemas.openxmlformats.org/officeDocument/2006/relationships/hyperlink" Target="http://pbs.twimg.com/profile_images/1075020956224040961/FO5QUBO8_normal.jpg" TargetMode="External" /><Relationship Id="rId342" Type="http://schemas.openxmlformats.org/officeDocument/2006/relationships/hyperlink" Target="https://pbs.twimg.com/media/D0H2tijXgAAn0AB.jpg" TargetMode="External" /><Relationship Id="rId343" Type="http://schemas.openxmlformats.org/officeDocument/2006/relationships/hyperlink" Target="http://pbs.twimg.com/profile_images/1075020956224040961/FO5QUBO8_normal.jpg" TargetMode="External" /><Relationship Id="rId344" Type="http://schemas.openxmlformats.org/officeDocument/2006/relationships/hyperlink" Target="https://pbs.twimg.com/media/D2Cy4nsXQAYgBbZ.jpg" TargetMode="External" /><Relationship Id="rId345" Type="http://schemas.openxmlformats.org/officeDocument/2006/relationships/hyperlink" Target="http://pbs.twimg.com/profile_images/1088156221876523008/ZFNYZwRh_normal.jpg" TargetMode="External" /><Relationship Id="rId346" Type="http://schemas.openxmlformats.org/officeDocument/2006/relationships/hyperlink" Target="http://pbs.twimg.com/profile_images/1088156221876523008/ZFNYZwRh_normal.jpg" TargetMode="External" /><Relationship Id="rId347" Type="http://schemas.openxmlformats.org/officeDocument/2006/relationships/hyperlink" Target="https://pbs.twimg.com/media/D2Cy4nsXQAYgBbZ.jpg" TargetMode="External" /><Relationship Id="rId348" Type="http://schemas.openxmlformats.org/officeDocument/2006/relationships/hyperlink" Target="https://pbs.twimg.com/media/D18IuW8WwAIXqm8.png" TargetMode="External" /><Relationship Id="rId349" Type="http://schemas.openxmlformats.org/officeDocument/2006/relationships/hyperlink" Target="https://pbs.twimg.com/media/D2BU4u2WkAE-k9O.jpg" TargetMode="External" /><Relationship Id="rId350" Type="http://schemas.openxmlformats.org/officeDocument/2006/relationships/hyperlink" Target="https://pbs.twimg.com/media/D2CHbl1WwAUfjTP.jpg" TargetMode="External" /><Relationship Id="rId351" Type="http://schemas.openxmlformats.org/officeDocument/2006/relationships/hyperlink" Target="https://pbs.twimg.com/media/D2G3yDIXgAEsSle.jpg" TargetMode="External" /><Relationship Id="rId352" Type="http://schemas.openxmlformats.org/officeDocument/2006/relationships/hyperlink" Target="https://pbs.twimg.com/media/D2M75YhWoAIqKzM.jpg" TargetMode="External" /><Relationship Id="rId353" Type="http://schemas.openxmlformats.org/officeDocument/2006/relationships/hyperlink" Target="http://pbs.twimg.com/profile_images/1014947580307001345/02wPAaKf_normal.jpg" TargetMode="External" /><Relationship Id="rId354" Type="http://schemas.openxmlformats.org/officeDocument/2006/relationships/hyperlink" Target="https://pbs.twimg.com/media/D2CHbl1WwAUfjTP.jpg" TargetMode="External" /><Relationship Id="rId355" Type="http://schemas.openxmlformats.org/officeDocument/2006/relationships/hyperlink" Target="http://pbs.twimg.com/profile_images/1014947580307001345/02wPAaKf_normal.jpg" TargetMode="External" /><Relationship Id="rId356" Type="http://schemas.openxmlformats.org/officeDocument/2006/relationships/hyperlink" Target="http://pbs.twimg.com/profile_images/1014947580307001345/02wPAaKf_normal.jpg" TargetMode="External" /><Relationship Id="rId357" Type="http://schemas.openxmlformats.org/officeDocument/2006/relationships/hyperlink" Target="http://pbs.twimg.com/profile_images/1014947580307001345/02wPAaKf_normal.jpg" TargetMode="External" /><Relationship Id="rId358" Type="http://schemas.openxmlformats.org/officeDocument/2006/relationships/hyperlink" Target="https://twitter.com/#!/benhanckel/status/1080872691962429441" TargetMode="External" /><Relationship Id="rId359" Type="http://schemas.openxmlformats.org/officeDocument/2006/relationships/hyperlink" Target="https://twitter.com/#!/alixlangone/status/1082001742181601281" TargetMode="External" /><Relationship Id="rId360" Type="http://schemas.openxmlformats.org/officeDocument/2006/relationships/hyperlink" Target="https://twitter.com/#!/joesutton/status/1082345546562629632" TargetMode="External" /><Relationship Id="rId361" Type="http://schemas.openxmlformats.org/officeDocument/2006/relationships/hyperlink" Target="https://twitter.com/#!/jeansgallo/status/1082346766333284353" TargetMode="External" /><Relationship Id="rId362" Type="http://schemas.openxmlformats.org/officeDocument/2006/relationships/hyperlink" Target="https://twitter.com/#!/beerbergman/status/1082347154679713798" TargetMode="External" /><Relationship Id="rId363" Type="http://schemas.openxmlformats.org/officeDocument/2006/relationships/hyperlink" Target="https://twitter.com/#!/ayeshaasiddiqi/status/1082370103864307712" TargetMode="External" /><Relationship Id="rId364" Type="http://schemas.openxmlformats.org/officeDocument/2006/relationships/hyperlink" Target="https://twitter.com/#!/lizbarry/status/1082443689513967618" TargetMode="External" /><Relationship Id="rId365" Type="http://schemas.openxmlformats.org/officeDocument/2006/relationships/hyperlink" Target="https://twitter.com/#!/kilolo_/status/1082537553000046592" TargetMode="External" /><Relationship Id="rId366" Type="http://schemas.openxmlformats.org/officeDocument/2006/relationships/hyperlink" Target="https://twitter.com/#!/tjowens/status/1082616720756490240" TargetMode="External" /><Relationship Id="rId367" Type="http://schemas.openxmlformats.org/officeDocument/2006/relationships/hyperlink" Target="https://twitter.com/#!/cleogirl2525/status/1082671556940218368" TargetMode="External" /><Relationship Id="rId368" Type="http://schemas.openxmlformats.org/officeDocument/2006/relationships/hyperlink" Target="https://twitter.com/#!/ataman_aysenur/status/1082897324072935424" TargetMode="External" /><Relationship Id="rId369" Type="http://schemas.openxmlformats.org/officeDocument/2006/relationships/hyperlink" Target="https://twitter.com/#!/binonbi/status/1084735485577183233" TargetMode="External" /><Relationship Id="rId370" Type="http://schemas.openxmlformats.org/officeDocument/2006/relationships/hyperlink" Target="https://twitter.com/#!/cyborgology/status/1085214109363290114" TargetMode="External" /><Relationship Id="rId371" Type="http://schemas.openxmlformats.org/officeDocument/2006/relationships/hyperlink" Target="https://twitter.com/#!/bdyhax/status/1085214708767096833" TargetMode="External" /><Relationship Id="rId372" Type="http://schemas.openxmlformats.org/officeDocument/2006/relationships/hyperlink" Target="https://twitter.com/#!/everyartisugly/status/1085215620528955392" TargetMode="External" /><Relationship Id="rId373" Type="http://schemas.openxmlformats.org/officeDocument/2006/relationships/hyperlink" Target="https://twitter.com/#!/socialist_spice/status/1085229302570979328" TargetMode="External" /><Relationship Id="rId374" Type="http://schemas.openxmlformats.org/officeDocument/2006/relationships/hyperlink" Target="https://twitter.com/#!/j_taylor_foster/status/1085240963575021568" TargetMode="External" /><Relationship Id="rId375" Type="http://schemas.openxmlformats.org/officeDocument/2006/relationships/hyperlink" Target="https://twitter.com/#!/hypothesiss/status/1085251755317829632" TargetMode="External" /><Relationship Id="rId376" Type="http://schemas.openxmlformats.org/officeDocument/2006/relationships/hyperlink" Target="https://twitter.com/#!/tante/status/1085272529093181441" TargetMode="External" /><Relationship Id="rId377" Type="http://schemas.openxmlformats.org/officeDocument/2006/relationships/hyperlink" Target="https://twitter.com/#!/jochmann/status/1085272669203980292" TargetMode="External" /><Relationship Id="rId378" Type="http://schemas.openxmlformats.org/officeDocument/2006/relationships/hyperlink" Target="https://twitter.com/#!/alexwermercolan/status/1085280861359169541" TargetMode="External" /><Relationship Id="rId379" Type="http://schemas.openxmlformats.org/officeDocument/2006/relationships/hyperlink" Target="https://twitter.com/#!/templedsc/status/1085284123097395201" TargetMode="External" /><Relationship Id="rId380" Type="http://schemas.openxmlformats.org/officeDocument/2006/relationships/hyperlink" Target="https://twitter.com/#!/round/status/1085713114400731136" TargetMode="External" /><Relationship Id="rId381" Type="http://schemas.openxmlformats.org/officeDocument/2006/relationships/hyperlink" Target="https://twitter.com/#!/non_sequential/status/1086331018905149440" TargetMode="External" /><Relationship Id="rId382" Type="http://schemas.openxmlformats.org/officeDocument/2006/relationships/hyperlink" Target="https://twitter.com/#!/bostonjoan/status/1086643076616073217" TargetMode="External" /><Relationship Id="rId383" Type="http://schemas.openxmlformats.org/officeDocument/2006/relationships/hyperlink" Target="https://twitter.com/#!/cybrsalon/status/1086657740150374400" TargetMode="External" /><Relationship Id="rId384" Type="http://schemas.openxmlformats.org/officeDocument/2006/relationships/hyperlink" Target="https://twitter.com/#!/citams_asa/status/1086663731562639361" TargetMode="External" /><Relationship Id="rId385" Type="http://schemas.openxmlformats.org/officeDocument/2006/relationships/hyperlink" Target="https://twitter.com/#!/gemkillen/status/1086730121917034497" TargetMode="External" /><Relationship Id="rId386" Type="http://schemas.openxmlformats.org/officeDocument/2006/relationships/hyperlink" Target="https://twitter.com/#!/realdrruth/status/1086978080932007938" TargetMode="External" /><Relationship Id="rId387" Type="http://schemas.openxmlformats.org/officeDocument/2006/relationships/hyperlink" Target="https://twitter.com/#!/hello_skyler/status/1087049912875925504" TargetMode="External" /><Relationship Id="rId388" Type="http://schemas.openxmlformats.org/officeDocument/2006/relationships/hyperlink" Target="https://twitter.com/#!/zehra_m56/status/1087157787187138560" TargetMode="External" /><Relationship Id="rId389" Type="http://schemas.openxmlformats.org/officeDocument/2006/relationships/hyperlink" Target="https://twitter.com/#!/firepile/status/1087198987575279616" TargetMode="External" /><Relationship Id="rId390" Type="http://schemas.openxmlformats.org/officeDocument/2006/relationships/hyperlink" Target="https://twitter.com/#!/xinjeisan/status/1087199749697036288" TargetMode="External" /><Relationship Id="rId391" Type="http://schemas.openxmlformats.org/officeDocument/2006/relationships/hyperlink" Target="https://twitter.com/#!/donnalanclos/status/1087425287971893250" TargetMode="External" /><Relationship Id="rId392" Type="http://schemas.openxmlformats.org/officeDocument/2006/relationships/hyperlink" Target="https://twitter.com/#!/margymaclibrary/status/1087431493780070400" TargetMode="External" /><Relationship Id="rId393" Type="http://schemas.openxmlformats.org/officeDocument/2006/relationships/hyperlink" Target="https://twitter.com/#!/clancynewyork/status/1087424968261058560" TargetMode="External" /><Relationship Id="rId394" Type="http://schemas.openxmlformats.org/officeDocument/2006/relationships/hyperlink" Target="https://twitter.com/#!/clancynewyork/status/1087425357874151424" TargetMode="External" /><Relationship Id="rId395" Type="http://schemas.openxmlformats.org/officeDocument/2006/relationships/hyperlink" Target="https://twitter.com/#!/sheishistoric/status/1087485423964905477" TargetMode="External" /><Relationship Id="rId396" Type="http://schemas.openxmlformats.org/officeDocument/2006/relationships/hyperlink" Target="https://twitter.com/#!/sheishistoric/status/1087198852183150592" TargetMode="External" /><Relationship Id="rId397" Type="http://schemas.openxmlformats.org/officeDocument/2006/relationships/hyperlink" Target="https://twitter.com/#!/jbrancha/status/1097872175091068928" TargetMode="External" /><Relationship Id="rId398" Type="http://schemas.openxmlformats.org/officeDocument/2006/relationships/hyperlink" Target="https://twitter.com/#!/llanahan/status/1097935002401206272" TargetMode="External" /><Relationship Id="rId399" Type="http://schemas.openxmlformats.org/officeDocument/2006/relationships/hyperlink" Target="https://twitter.com/#!/jbbrager/status/1097964031917416449" TargetMode="External" /><Relationship Id="rId400" Type="http://schemas.openxmlformats.org/officeDocument/2006/relationships/hyperlink" Target="https://twitter.com/#!/kathalbury/status/1085342814152654849" TargetMode="External" /><Relationship Id="rId401" Type="http://schemas.openxmlformats.org/officeDocument/2006/relationships/hyperlink" Target="https://twitter.com/#!/kathalbury/status/1098016954747502599" TargetMode="External" /><Relationship Id="rId402" Type="http://schemas.openxmlformats.org/officeDocument/2006/relationships/hyperlink" Target="https://twitter.com/#!/brtigerlib/status/1098954910421393408" TargetMode="External" /><Relationship Id="rId403" Type="http://schemas.openxmlformats.org/officeDocument/2006/relationships/hyperlink" Target="https://twitter.com/#!/gonzaleztennant/status/1099438884826566656" TargetMode="External" /><Relationship Id="rId404" Type="http://schemas.openxmlformats.org/officeDocument/2006/relationships/hyperlink" Target="https://twitter.com/#!/megaperl/status/1099439784248963073" TargetMode="External" /><Relationship Id="rId405" Type="http://schemas.openxmlformats.org/officeDocument/2006/relationships/hyperlink" Target="https://twitter.com/#!/notabombbunke/status/1102972591516602370" TargetMode="External" /><Relationship Id="rId406" Type="http://schemas.openxmlformats.org/officeDocument/2006/relationships/hyperlink" Target="https://twitter.com/#!/rbhsreads/status/1102978443568926722" TargetMode="External" /><Relationship Id="rId407" Type="http://schemas.openxmlformats.org/officeDocument/2006/relationships/hyperlink" Target="https://twitter.com/#!/rbhsreads/status/1100864402457325568" TargetMode="External" /><Relationship Id="rId408" Type="http://schemas.openxmlformats.org/officeDocument/2006/relationships/hyperlink" Target="https://twitter.com/#!/rbhsreads/status/1102616027236614145" TargetMode="External" /><Relationship Id="rId409" Type="http://schemas.openxmlformats.org/officeDocument/2006/relationships/hyperlink" Target="https://twitter.com/#!/plvmedia/status/1103295048278597632" TargetMode="External" /><Relationship Id="rId410" Type="http://schemas.openxmlformats.org/officeDocument/2006/relationships/hyperlink" Target="https://twitter.com/#!/yourdhslibrary/status/1103370809752588288" TargetMode="External" /><Relationship Id="rId411" Type="http://schemas.openxmlformats.org/officeDocument/2006/relationships/hyperlink" Target="https://twitter.com/#!/franktla/status/1103408308990271488" TargetMode="External" /><Relationship Id="rId412" Type="http://schemas.openxmlformats.org/officeDocument/2006/relationships/hyperlink" Target="https://twitter.com/#!/franktla/status/1103459611107979264" TargetMode="External" /><Relationship Id="rId413" Type="http://schemas.openxmlformats.org/officeDocument/2006/relationships/hyperlink" Target="https://twitter.com/#!/franktla/status/1103459611107979264" TargetMode="External" /><Relationship Id="rId414" Type="http://schemas.openxmlformats.org/officeDocument/2006/relationships/hyperlink" Target="https://twitter.com/#!/andystechgarage/status/1103650562346831873" TargetMode="External" /><Relationship Id="rId415" Type="http://schemas.openxmlformats.org/officeDocument/2006/relationships/hyperlink" Target="https://twitter.com/#!/lego_education/status/1103762296420134916" TargetMode="External" /><Relationship Id="rId416" Type="http://schemas.openxmlformats.org/officeDocument/2006/relationships/hyperlink" Target="https://twitter.com/#!/hubweek/status/1103762970826469382" TargetMode="External" /><Relationship Id="rId417" Type="http://schemas.openxmlformats.org/officeDocument/2006/relationships/hyperlink" Target="https://twitter.com/#!/lilmztkk/status/1103764708572557312" TargetMode="External" /><Relationship Id="rId418" Type="http://schemas.openxmlformats.org/officeDocument/2006/relationships/hyperlink" Target="https://twitter.com/#!/viralber/status/1103768886875471872" TargetMode="External" /><Relationship Id="rId419" Type="http://schemas.openxmlformats.org/officeDocument/2006/relationships/hyperlink" Target="https://twitter.com/#!/4sislemonade/status/1103777418693804037" TargetMode="External" /><Relationship Id="rId420" Type="http://schemas.openxmlformats.org/officeDocument/2006/relationships/hyperlink" Target="https://twitter.com/#!/hopcoach/status/1103785711398998018" TargetMode="External" /><Relationship Id="rId421" Type="http://schemas.openxmlformats.org/officeDocument/2006/relationships/hyperlink" Target="https://twitter.com/#!/iluvwinter/status/1103787382698987520" TargetMode="External" /><Relationship Id="rId422" Type="http://schemas.openxmlformats.org/officeDocument/2006/relationships/hyperlink" Target="https://twitter.com/#!/bishopshighs/status/1103792348826398722" TargetMode="External" /><Relationship Id="rId423" Type="http://schemas.openxmlformats.org/officeDocument/2006/relationships/hyperlink" Target="https://twitter.com/#!/bricks4kidzsthd/status/1103795751132581888" TargetMode="External" /><Relationship Id="rId424" Type="http://schemas.openxmlformats.org/officeDocument/2006/relationships/hyperlink" Target="https://twitter.com/#!/communicatedpro/status/1103798399818711040" TargetMode="External" /><Relationship Id="rId425" Type="http://schemas.openxmlformats.org/officeDocument/2006/relationships/hyperlink" Target="https://twitter.com/#!/ucantootech/status/1103807845496176640" TargetMode="External" /><Relationship Id="rId426" Type="http://schemas.openxmlformats.org/officeDocument/2006/relationships/hyperlink" Target="https://twitter.com/#!/ciraposo45/status/1103809343705804800" TargetMode="External" /><Relationship Id="rId427" Type="http://schemas.openxmlformats.org/officeDocument/2006/relationships/hyperlink" Target="https://twitter.com/#!/makey_maryland/status/1103810338183696385" TargetMode="External" /><Relationship Id="rId428" Type="http://schemas.openxmlformats.org/officeDocument/2006/relationships/hyperlink" Target="https://twitter.com/#!/mrs_kling_tech/status/1103812955844550662" TargetMode="External" /><Relationship Id="rId429" Type="http://schemas.openxmlformats.org/officeDocument/2006/relationships/hyperlink" Target="https://twitter.com/#!/petergedwards1/status/1103815070314831872" TargetMode="External" /><Relationship Id="rId430" Type="http://schemas.openxmlformats.org/officeDocument/2006/relationships/hyperlink" Target="https://twitter.com/#!/calirobotgirl/status/1103853316780437504" TargetMode="External" /><Relationship Id="rId431" Type="http://schemas.openxmlformats.org/officeDocument/2006/relationships/hyperlink" Target="https://twitter.com/#!/mrminutemaths/status/1103907595637514240" TargetMode="External" /><Relationship Id="rId432" Type="http://schemas.openxmlformats.org/officeDocument/2006/relationships/hyperlink" Target="https://twitter.com/#!/robertm71592387/status/1103909496588386305" TargetMode="External" /><Relationship Id="rId433" Type="http://schemas.openxmlformats.org/officeDocument/2006/relationships/hyperlink" Target="https://twitter.com/#!/sherryhuss/status/1102966439013638144" TargetMode="External" /><Relationship Id="rId434" Type="http://schemas.openxmlformats.org/officeDocument/2006/relationships/hyperlink" Target="https://twitter.com/#!/sherryhuss/status/1102966439013638144" TargetMode="External" /><Relationship Id="rId435" Type="http://schemas.openxmlformats.org/officeDocument/2006/relationships/hyperlink" Target="https://twitter.com/#!/sherryhuss/status/1102966439013638144" TargetMode="External" /><Relationship Id="rId436" Type="http://schemas.openxmlformats.org/officeDocument/2006/relationships/hyperlink" Target="https://twitter.com/#!/sherryhuss/status/1102966439013638144" TargetMode="External" /><Relationship Id="rId437" Type="http://schemas.openxmlformats.org/officeDocument/2006/relationships/hyperlink" Target="https://twitter.com/#!/sherryhuss/status/1102966439013638144" TargetMode="External" /><Relationship Id="rId438" Type="http://schemas.openxmlformats.org/officeDocument/2006/relationships/hyperlink" Target="https://twitter.com/#!/sherryhuss/status/1102966439013638144" TargetMode="External" /><Relationship Id="rId439" Type="http://schemas.openxmlformats.org/officeDocument/2006/relationships/hyperlink" Target="https://twitter.com/#!/sherryhuss/status/1102967195070476290" TargetMode="External" /><Relationship Id="rId440" Type="http://schemas.openxmlformats.org/officeDocument/2006/relationships/hyperlink" Target="https://twitter.com/#!/sherryhuss/status/1102967195070476290" TargetMode="External" /><Relationship Id="rId441" Type="http://schemas.openxmlformats.org/officeDocument/2006/relationships/hyperlink" Target="https://twitter.com/#!/sherryhuss/status/1102971145278521344" TargetMode="External" /><Relationship Id="rId442" Type="http://schemas.openxmlformats.org/officeDocument/2006/relationships/hyperlink" Target="https://twitter.com/#!/sherryhuss/status/1102966439013638144" TargetMode="External" /><Relationship Id="rId443" Type="http://schemas.openxmlformats.org/officeDocument/2006/relationships/hyperlink" Target="https://twitter.com/#!/sherryhuss/status/1102971145278521344" TargetMode="External" /><Relationship Id="rId444" Type="http://schemas.openxmlformats.org/officeDocument/2006/relationships/hyperlink" Target="https://twitter.com/#!/sherryhuss/status/1103264006054195200" TargetMode="External" /><Relationship Id="rId445" Type="http://schemas.openxmlformats.org/officeDocument/2006/relationships/hyperlink" Target="https://twitter.com/#!/sherryhuss/status/1102971145278521344" TargetMode="External" /><Relationship Id="rId446" Type="http://schemas.openxmlformats.org/officeDocument/2006/relationships/hyperlink" Target="https://twitter.com/#!/sherryhuss/status/1103911477797257216" TargetMode="External" /><Relationship Id="rId447" Type="http://schemas.openxmlformats.org/officeDocument/2006/relationships/hyperlink" Target="https://twitter.com/#!/sherryhuss/status/1103911477797257216" TargetMode="External" /><Relationship Id="rId448" Type="http://schemas.openxmlformats.org/officeDocument/2006/relationships/hyperlink" Target="https://twitter.com/#!/sherryhuss/status/1103911477797257216" TargetMode="External" /><Relationship Id="rId449" Type="http://schemas.openxmlformats.org/officeDocument/2006/relationships/hyperlink" Target="https://twitter.com/#!/sherryhuss/status/1102967195070476290" TargetMode="External" /><Relationship Id="rId450" Type="http://schemas.openxmlformats.org/officeDocument/2006/relationships/hyperlink" Target="https://twitter.com/#!/sherryhuss/status/1102971145278521344" TargetMode="External" /><Relationship Id="rId451" Type="http://schemas.openxmlformats.org/officeDocument/2006/relationships/hyperlink" Target="https://twitter.com/#!/sherryhuss/status/1103264006054195200" TargetMode="External" /><Relationship Id="rId452" Type="http://schemas.openxmlformats.org/officeDocument/2006/relationships/hyperlink" Target="https://twitter.com/#!/sherryhuss/status/1103911477797257216" TargetMode="External" /><Relationship Id="rId453" Type="http://schemas.openxmlformats.org/officeDocument/2006/relationships/hyperlink" Target="https://twitter.com/#!/sherryhuss/status/1102971145278521344" TargetMode="External" /><Relationship Id="rId454" Type="http://schemas.openxmlformats.org/officeDocument/2006/relationships/hyperlink" Target="https://twitter.com/#!/sherryhuss/status/1103264006054195200" TargetMode="External" /><Relationship Id="rId455" Type="http://schemas.openxmlformats.org/officeDocument/2006/relationships/hyperlink" Target="https://twitter.com/#!/sherryhuss/status/1103911477797257216" TargetMode="External" /><Relationship Id="rId456" Type="http://schemas.openxmlformats.org/officeDocument/2006/relationships/hyperlink" Target="https://twitter.com/#!/dogbone79514276/status/1103919346974285824" TargetMode="External" /><Relationship Id="rId457" Type="http://schemas.openxmlformats.org/officeDocument/2006/relationships/hyperlink" Target="https://twitter.com/#!/stemalliance_eu/status/1104004638628552704" TargetMode="External" /><Relationship Id="rId458" Type="http://schemas.openxmlformats.org/officeDocument/2006/relationships/hyperlink" Target="https://twitter.com/#!/justineipe/status/1104056975841734656" TargetMode="External" /><Relationship Id="rId459" Type="http://schemas.openxmlformats.org/officeDocument/2006/relationships/hyperlink" Target="https://twitter.com/#!/monarchsread/status/1102914281522237440" TargetMode="External" /><Relationship Id="rId460" Type="http://schemas.openxmlformats.org/officeDocument/2006/relationships/hyperlink" Target="https://twitter.com/#!/monarchsread/status/1102971580848750594" TargetMode="External" /><Relationship Id="rId461" Type="http://schemas.openxmlformats.org/officeDocument/2006/relationships/hyperlink" Target="https://twitter.com/#!/monarchsread/status/1103279625092956160" TargetMode="External" /><Relationship Id="rId462" Type="http://schemas.openxmlformats.org/officeDocument/2006/relationships/hyperlink" Target="https://twitter.com/#!/monarchsread/status/1104001564929388544" TargetMode="External" /><Relationship Id="rId463" Type="http://schemas.openxmlformats.org/officeDocument/2006/relationships/hyperlink" Target="https://twitter.com/#!/chloe_p3rez/status/1104077425770725377" TargetMode="External" /><Relationship Id="rId464" Type="http://schemas.openxmlformats.org/officeDocument/2006/relationships/hyperlink" Target="https://twitter.com/#!/maktub_training/status/1104128211938623488" TargetMode="External" /><Relationship Id="rId465" Type="http://schemas.openxmlformats.org/officeDocument/2006/relationships/hyperlink" Target="https://twitter.com/#!/emsrobots/status/1104729086499438592" TargetMode="External" /><Relationship Id="rId466" Type="http://schemas.openxmlformats.org/officeDocument/2006/relationships/hyperlink" Target="https://twitter.com/#!/klazykon/status/1104803539342090240" TargetMode="External" /><Relationship Id="rId467" Type="http://schemas.openxmlformats.org/officeDocument/2006/relationships/hyperlink" Target="https://twitter.com/#!/annajobin/status/1105395212879314944" TargetMode="External" /><Relationship Id="rId468" Type="http://schemas.openxmlformats.org/officeDocument/2006/relationships/hyperlink" Target="https://twitter.com/#!/annajobin/status/1105395212879314944" TargetMode="External" /><Relationship Id="rId469" Type="http://schemas.openxmlformats.org/officeDocument/2006/relationships/hyperlink" Target="https://twitter.com/#!/mistertim/status/1105452592795209728" TargetMode="External" /><Relationship Id="rId470" Type="http://schemas.openxmlformats.org/officeDocument/2006/relationships/hyperlink" Target="https://twitter.com/#!/chasewrites/status/1105470196658200578" TargetMode="External" /><Relationship Id="rId471" Type="http://schemas.openxmlformats.org/officeDocument/2006/relationships/hyperlink" Target="https://twitter.com/#!/warrenisdead/status/1105470526649257984" TargetMode="External" /><Relationship Id="rId472" Type="http://schemas.openxmlformats.org/officeDocument/2006/relationships/hyperlink" Target="https://twitter.com/#!/danielleri/status/1105470972646313986" TargetMode="External" /><Relationship Id="rId473" Type="http://schemas.openxmlformats.org/officeDocument/2006/relationships/hyperlink" Target="https://twitter.com/#!/kaareeenah/status/1105472030588186625" TargetMode="External" /><Relationship Id="rId474" Type="http://schemas.openxmlformats.org/officeDocument/2006/relationships/hyperlink" Target="https://twitter.com/#!/petitobjetb/status/1105474887144083456" TargetMode="External" /><Relationship Id="rId475" Type="http://schemas.openxmlformats.org/officeDocument/2006/relationships/hyperlink" Target="https://twitter.com/#!/mattberan/status/1105476798660243456" TargetMode="External" /><Relationship Id="rId476" Type="http://schemas.openxmlformats.org/officeDocument/2006/relationships/hyperlink" Target="https://twitter.com/#!/mattberan/status/1105476798660243456" TargetMode="External" /><Relationship Id="rId477" Type="http://schemas.openxmlformats.org/officeDocument/2006/relationships/hyperlink" Target="https://twitter.com/#!/cgrrrrrrrr/status/1105480836772552704" TargetMode="External" /><Relationship Id="rId478" Type="http://schemas.openxmlformats.org/officeDocument/2006/relationships/hyperlink" Target="https://twitter.com/#!/tronotized/status/1105484278966685696" TargetMode="External" /><Relationship Id="rId479" Type="http://schemas.openxmlformats.org/officeDocument/2006/relationships/hyperlink" Target="https://twitter.com/#!/jenny_l_davis/status/1082515023992283136" TargetMode="External" /><Relationship Id="rId480" Type="http://schemas.openxmlformats.org/officeDocument/2006/relationships/hyperlink" Target="https://twitter.com/#!/jenny_l_davis/status/1086723912912650240" TargetMode="External" /><Relationship Id="rId481" Type="http://schemas.openxmlformats.org/officeDocument/2006/relationships/hyperlink" Target="https://twitter.com/#!/jenny_l_davis/status/1086723942121758720" TargetMode="External" /><Relationship Id="rId482" Type="http://schemas.openxmlformats.org/officeDocument/2006/relationships/hyperlink" Target="https://twitter.com/#!/gabischaffzin/status/1086727279722385409" TargetMode="External" /><Relationship Id="rId483" Type="http://schemas.openxmlformats.org/officeDocument/2006/relationships/hyperlink" Target="https://twitter.com/#!/gabischaffzin/status/1086648853275717634" TargetMode="External" /><Relationship Id="rId484" Type="http://schemas.openxmlformats.org/officeDocument/2006/relationships/hyperlink" Target="https://twitter.com/#!/gabischaffzin/status/1098195605355036672" TargetMode="External" /><Relationship Id="rId485" Type="http://schemas.openxmlformats.org/officeDocument/2006/relationships/hyperlink" Target="https://twitter.com/#!/gabischaffzin/status/1105508101581500416" TargetMode="External" /><Relationship Id="rId486" Type="http://schemas.openxmlformats.org/officeDocument/2006/relationships/hyperlink" Target="https://twitter.com/#!/gabischaffzin/status/1105508163388760064" TargetMode="External" /><Relationship Id="rId487" Type="http://schemas.openxmlformats.org/officeDocument/2006/relationships/hyperlink" Target="https://twitter.com/#!/gabischaffzin/status/1105508163388760064" TargetMode="External" /><Relationship Id="rId488" Type="http://schemas.openxmlformats.org/officeDocument/2006/relationships/hyperlink" Target="https://twitter.com/#!/siegarettes/status/1105534932523380736" TargetMode="External" /><Relationship Id="rId489" Type="http://schemas.openxmlformats.org/officeDocument/2006/relationships/hyperlink" Target="https://twitter.com/#!/apndrgrst/status/1105603078101712896" TargetMode="External" /><Relationship Id="rId490" Type="http://schemas.openxmlformats.org/officeDocument/2006/relationships/hyperlink" Target="https://twitter.com/#!/synodai/status/1105621331951996928" TargetMode="External" /><Relationship Id="rId491" Type="http://schemas.openxmlformats.org/officeDocument/2006/relationships/hyperlink" Target="https://twitter.com/#!/vicwray/status/1105652555902676992" TargetMode="External" /><Relationship Id="rId492" Type="http://schemas.openxmlformats.org/officeDocument/2006/relationships/hyperlink" Target="https://twitter.com/#!/spammm/status/1105665022942953472" TargetMode="External" /><Relationship Id="rId493" Type="http://schemas.openxmlformats.org/officeDocument/2006/relationships/hyperlink" Target="https://twitter.com/#!/wboca_media/status/1105836891151257600" TargetMode="External" /><Relationship Id="rId494" Type="http://schemas.openxmlformats.org/officeDocument/2006/relationships/hyperlink" Target="https://twitter.com/#!/yoehanee/status/1105832108105306117" TargetMode="External" /><Relationship Id="rId495" Type="http://schemas.openxmlformats.org/officeDocument/2006/relationships/hyperlink" Target="https://twitter.com/#!/yoehanee/status/1105832108105306117" TargetMode="External" /><Relationship Id="rId496" Type="http://schemas.openxmlformats.org/officeDocument/2006/relationships/hyperlink" Target="https://twitter.com/#!/yoehanee/status/1105832108105306117" TargetMode="External" /><Relationship Id="rId497" Type="http://schemas.openxmlformats.org/officeDocument/2006/relationships/hyperlink" Target="https://twitter.com/#!/yoehanee/status/1105843773731495939" TargetMode="External" /><Relationship Id="rId498" Type="http://schemas.openxmlformats.org/officeDocument/2006/relationships/hyperlink" Target="https://twitter.com/#!/littleriddlez/status/1105856256227577856" TargetMode="External" /><Relationship Id="rId499" Type="http://schemas.openxmlformats.org/officeDocument/2006/relationships/hyperlink" Target="https://twitter.com/#!/littleriddlez/status/1105856256227577856" TargetMode="External" /><Relationship Id="rId500" Type="http://schemas.openxmlformats.org/officeDocument/2006/relationships/hyperlink" Target="https://twitter.com/#!/robotparking/status/1105867109299568640" TargetMode="External" /><Relationship Id="rId501" Type="http://schemas.openxmlformats.org/officeDocument/2006/relationships/hyperlink" Target="https://twitter.com/#!/robotparking/status/1105867109299568640" TargetMode="External" /><Relationship Id="rId502" Type="http://schemas.openxmlformats.org/officeDocument/2006/relationships/hyperlink" Target="https://twitter.com/#!/wolven/status/1105884336727957505" TargetMode="External" /><Relationship Id="rId503" Type="http://schemas.openxmlformats.org/officeDocument/2006/relationships/hyperlink" Target="https://twitter.com/#!/wolven/status/1105884336727957505" TargetMode="External" /><Relationship Id="rId504" Type="http://schemas.openxmlformats.org/officeDocument/2006/relationships/hyperlink" Target="https://twitter.com/#!/datenassistance/status/1106245601367343110" TargetMode="External" /><Relationship Id="rId505" Type="http://schemas.openxmlformats.org/officeDocument/2006/relationships/hyperlink" Target="https://twitter.com/#!/charshankredemp/status/1106248998673936384" TargetMode="External" /><Relationship Id="rId506" Type="http://schemas.openxmlformats.org/officeDocument/2006/relationships/hyperlink" Target="https://twitter.com/#!/roccoschell/status/1106274465476947968" TargetMode="External" /><Relationship Id="rId507" Type="http://schemas.openxmlformats.org/officeDocument/2006/relationships/hyperlink" Target="https://twitter.com/#!/ae_fernandes/status/1107368546907156480" TargetMode="External" /><Relationship Id="rId508" Type="http://schemas.openxmlformats.org/officeDocument/2006/relationships/hyperlink" Target="https://twitter.com/#!/ae_fernandes/status/1107368546907156480" TargetMode="External" /><Relationship Id="rId509" Type="http://schemas.openxmlformats.org/officeDocument/2006/relationships/hyperlink" Target="https://twitter.com/#!/szekeresmelinda/status/1107368996557471744" TargetMode="External" /><Relationship Id="rId510" Type="http://schemas.openxmlformats.org/officeDocument/2006/relationships/hyperlink" Target="https://twitter.com/#!/szekeresmelinda/status/1107368996557471744" TargetMode="External" /><Relationship Id="rId511" Type="http://schemas.openxmlformats.org/officeDocument/2006/relationships/hyperlink" Target="https://twitter.com/#!/librarykristie/status/1107775476452519937" TargetMode="External" /><Relationship Id="rId512" Type="http://schemas.openxmlformats.org/officeDocument/2006/relationships/hyperlink" Target="https://twitter.com/#!/wsdinfo/status/1107980904394358784" TargetMode="External" /><Relationship Id="rId513" Type="http://schemas.openxmlformats.org/officeDocument/2006/relationships/hyperlink" Target="https://twitter.com/#!/aprylw/status/1086643006738976768" TargetMode="External" /><Relationship Id="rId514" Type="http://schemas.openxmlformats.org/officeDocument/2006/relationships/hyperlink" Target="https://twitter.com/#!/aprylw/status/1086650657023627269" TargetMode="External" /><Relationship Id="rId515" Type="http://schemas.openxmlformats.org/officeDocument/2006/relationships/hyperlink" Target="https://twitter.com/#!/aprylw/status/1098180561343000576" TargetMode="External" /><Relationship Id="rId516" Type="http://schemas.openxmlformats.org/officeDocument/2006/relationships/hyperlink" Target="https://twitter.com/#!/nathanjurgenson/status/1086718555297476608" TargetMode="External" /><Relationship Id="rId517" Type="http://schemas.openxmlformats.org/officeDocument/2006/relationships/hyperlink" Target="https://twitter.com/#!/ttw_conf/status/1086655053870612480" TargetMode="External" /><Relationship Id="rId518" Type="http://schemas.openxmlformats.org/officeDocument/2006/relationships/hyperlink" Target="https://twitter.com/#!/tanyalokot/status/1086672594521206786" TargetMode="External" /><Relationship Id="rId519" Type="http://schemas.openxmlformats.org/officeDocument/2006/relationships/hyperlink" Target="https://twitter.com/#!/da_banks/status/1082345012535443458" TargetMode="External" /><Relationship Id="rId520" Type="http://schemas.openxmlformats.org/officeDocument/2006/relationships/hyperlink" Target="https://twitter.com/#!/da_banks/status/1086317326914469889" TargetMode="External" /><Relationship Id="rId521" Type="http://schemas.openxmlformats.org/officeDocument/2006/relationships/hyperlink" Target="https://twitter.com/#!/da_banks/status/1086376413270327297" TargetMode="External" /><Relationship Id="rId522" Type="http://schemas.openxmlformats.org/officeDocument/2006/relationships/hyperlink" Target="https://twitter.com/#!/da_banks/status/1087198733589274624" TargetMode="External" /><Relationship Id="rId523" Type="http://schemas.openxmlformats.org/officeDocument/2006/relationships/hyperlink" Target="https://twitter.com/#!/da_banks/status/1087213180642906112" TargetMode="External" /><Relationship Id="rId524" Type="http://schemas.openxmlformats.org/officeDocument/2006/relationships/hyperlink" Target="https://twitter.com/#!/da_banks/status/1097144486822625283" TargetMode="External" /><Relationship Id="rId525" Type="http://schemas.openxmlformats.org/officeDocument/2006/relationships/hyperlink" Target="https://twitter.com/#!/da_banks/status/1097961949290287104" TargetMode="External" /><Relationship Id="rId526" Type="http://schemas.openxmlformats.org/officeDocument/2006/relationships/hyperlink" Target="https://twitter.com/#!/da_banks/status/1099431220432326656" TargetMode="External" /><Relationship Id="rId527" Type="http://schemas.openxmlformats.org/officeDocument/2006/relationships/hyperlink" Target="https://twitter.com/#!/da_banks/status/1104478455759073280" TargetMode="External" /><Relationship Id="rId528" Type="http://schemas.openxmlformats.org/officeDocument/2006/relationships/hyperlink" Target="https://twitter.com/#!/da_banks/status/1105472444238884864" TargetMode="External" /><Relationship Id="rId529" Type="http://schemas.openxmlformats.org/officeDocument/2006/relationships/hyperlink" Target="https://twitter.com/#!/da_banks/status/1105472444238884864" TargetMode="External" /><Relationship Id="rId530" Type="http://schemas.openxmlformats.org/officeDocument/2006/relationships/hyperlink" Target="https://twitter.com/#!/da_banks/status/1105559289966587904" TargetMode="External" /><Relationship Id="rId531" Type="http://schemas.openxmlformats.org/officeDocument/2006/relationships/hyperlink" Target="https://twitter.com/#!/da_banks/status/1105559289966587904" TargetMode="External" /><Relationship Id="rId532" Type="http://schemas.openxmlformats.org/officeDocument/2006/relationships/hyperlink" Target="https://twitter.com/#!/da_banks/status/1105854560726327296" TargetMode="External" /><Relationship Id="rId533" Type="http://schemas.openxmlformats.org/officeDocument/2006/relationships/hyperlink" Target="https://twitter.com/#!/da_banks/status/1105854560726327296" TargetMode="External" /><Relationship Id="rId534" Type="http://schemas.openxmlformats.org/officeDocument/2006/relationships/hyperlink" Target="https://twitter.com/#!/da_banks/status/1106246040645222400" TargetMode="External" /><Relationship Id="rId535" Type="http://schemas.openxmlformats.org/officeDocument/2006/relationships/hyperlink" Target="https://twitter.com/#!/da_banks/status/1108068885062922240" TargetMode="External" /><Relationship Id="rId536" Type="http://schemas.openxmlformats.org/officeDocument/2006/relationships/hyperlink" Target="https://twitter.com/#!/ttw_conf/status/1087198966415060993" TargetMode="External" /><Relationship Id="rId537" Type="http://schemas.openxmlformats.org/officeDocument/2006/relationships/hyperlink" Target="https://twitter.com/#!/tanyalokot/status/1105393632226566144" TargetMode="External" /><Relationship Id="rId538" Type="http://schemas.openxmlformats.org/officeDocument/2006/relationships/hyperlink" Target="https://twitter.com/#!/tanyalokot/status/1105394723403968512" TargetMode="External" /><Relationship Id="rId539" Type="http://schemas.openxmlformats.org/officeDocument/2006/relationships/hyperlink" Target="https://twitter.com/#!/ttw_conf/status/1105854623359868935" TargetMode="External" /><Relationship Id="rId540" Type="http://schemas.openxmlformats.org/officeDocument/2006/relationships/hyperlink" Target="https://twitter.com/#!/nathanjurgenson/status/1075047936466321409" TargetMode="External" /><Relationship Id="rId541" Type="http://schemas.openxmlformats.org/officeDocument/2006/relationships/hyperlink" Target="https://twitter.com/#!/nathanjurgenson/status/1080872218425405446" TargetMode="External" /><Relationship Id="rId542" Type="http://schemas.openxmlformats.org/officeDocument/2006/relationships/hyperlink" Target="https://twitter.com/#!/nathanjurgenson/status/1082351414410498049" TargetMode="External" /><Relationship Id="rId543" Type="http://schemas.openxmlformats.org/officeDocument/2006/relationships/hyperlink" Target="https://twitter.com/#!/nathanjurgenson/status/1085229138846203904" TargetMode="External" /><Relationship Id="rId544" Type="http://schemas.openxmlformats.org/officeDocument/2006/relationships/hyperlink" Target="https://twitter.com/#!/nathanjurgenson/status/1086342616776507392" TargetMode="External" /><Relationship Id="rId545" Type="http://schemas.openxmlformats.org/officeDocument/2006/relationships/hyperlink" Target="https://twitter.com/#!/nathanjurgenson/status/1087425956921233408" TargetMode="External" /><Relationship Id="rId546" Type="http://schemas.openxmlformats.org/officeDocument/2006/relationships/hyperlink" Target="https://twitter.com/#!/nathanjurgenson/status/1097926312444874752" TargetMode="External" /><Relationship Id="rId547" Type="http://schemas.openxmlformats.org/officeDocument/2006/relationships/hyperlink" Target="https://twitter.com/#!/nathanjurgenson/status/1099002524638470144" TargetMode="External" /><Relationship Id="rId548" Type="http://schemas.openxmlformats.org/officeDocument/2006/relationships/hyperlink" Target="https://twitter.com/#!/nathanjurgenson/status/1106245337771995136" TargetMode="External" /><Relationship Id="rId549" Type="http://schemas.openxmlformats.org/officeDocument/2006/relationships/hyperlink" Target="https://twitter.com/#!/nathanjurgenson/status/1108067595008114688" TargetMode="External" /><Relationship Id="rId550" Type="http://schemas.openxmlformats.org/officeDocument/2006/relationships/hyperlink" Target="https://twitter.com/#!/ttw_conf/status/1106246025566662656" TargetMode="External" /><Relationship Id="rId551" Type="http://schemas.openxmlformats.org/officeDocument/2006/relationships/hyperlink" Target="https://twitter.com/#!/ttw_conf/status/1108067656991760384" TargetMode="External" /><Relationship Id="rId552" Type="http://schemas.openxmlformats.org/officeDocument/2006/relationships/hyperlink" Target="https://twitter.com/#!/itsabmok/status/1108083955377598467" TargetMode="External" /><Relationship Id="rId553" Type="http://schemas.openxmlformats.org/officeDocument/2006/relationships/hyperlink" Target="https://twitter.com/#!/shengokai/status/1108095837228408837" TargetMode="External" /><Relationship Id="rId554" Type="http://schemas.openxmlformats.org/officeDocument/2006/relationships/hyperlink" Target="https://twitter.com/#!/joakinen/status/1108131860008308736" TargetMode="External" /><Relationship Id="rId555" Type="http://schemas.openxmlformats.org/officeDocument/2006/relationships/hyperlink" Target="https://twitter.com/#!/holt_jake_adams/status/1107620711978405888" TargetMode="External" /><Relationship Id="rId556" Type="http://schemas.openxmlformats.org/officeDocument/2006/relationships/hyperlink" Target="https://twitter.com/#!/holt_jake_adams/status/1108073240117825536" TargetMode="External" /><Relationship Id="rId557" Type="http://schemas.openxmlformats.org/officeDocument/2006/relationships/hyperlink" Target="https://twitter.com/#!/holt_jake_adams/status/1108398331800236032" TargetMode="External" /><Relationship Id="rId558" Type="http://schemas.openxmlformats.org/officeDocument/2006/relationships/hyperlink" Target="https://twitter.com/#!/dialacina/status/1105467812305342464" TargetMode="External" /><Relationship Id="rId559" Type="http://schemas.openxmlformats.org/officeDocument/2006/relationships/hyperlink" Target="https://twitter.com/#!/dialacina/status/1105501497721266176" TargetMode="External" /><Relationship Id="rId560" Type="http://schemas.openxmlformats.org/officeDocument/2006/relationships/hyperlink" Target="https://twitter.com/#!/dialacina/status/1105501497721266176" TargetMode="External" /><Relationship Id="rId561" Type="http://schemas.openxmlformats.org/officeDocument/2006/relationships/hyperlink" Target="https://twitter.com/#!/jsantley/status/1105507681274458113" TargetMode="External" /><Relationship Id="rId562" Type="http://schemas.openxmlformats.org/officeDocument/2006/relationships/hyperlink" Target="https://twitter.com/#!/ttw_conf/status/1075045157681184772" TargetMode="External" /><Relationship Id="rId563" Type="http://schemas.openxmlformats.org/officeDocument/2006/relationships/hyperlink" Target="https://twitter.com/#!/ttw_conf/status/1082344974056914944" TargetMode="External" /><Relationship Id="rId564" Type="http://schemas.openxmlformats.org/officeDocument/2006/relationships/hyperlink" Target="https://twitter.com/#!/ttw_conf/status/1085214035358990337" TargetMode="External" /><Relationship Id="rId565" Type="http://schemas.openxmlformats.org/officeDocument/2006/relationships/hyperlink" Target="https://twitter.com/#!/ttw_conf/status/1086314919082057733" TargetMode="External" /><Relationship Id="rId566" Type="http://schemas.openxmlformats.org/officeDocument/2006/relationships/hyperlink" Target="https://twitter.com/#!/ttw_conf/status/1097140801564561409" TargetMode="External" /><Relationship Id="rId567" Type="http://schemas.openxmlformats.org/officeDocument/2006/relationships/hyperlink" Target="https://twitter.com/#!/ttw_conf/status/1097852390626246656" TargetMode="External" /><Relationship Id="rId568" Type="http://schemas.openxmlformats.org/officeDocument/2006/relationships/hyperlink" Target="https://twitter.com/#!/ttw_conf/status/1097961888523128832" TargetMode="External" /><Relationship Id="rId569" Type="http://schemas.openxmlformats.org/officeDocument/2006/relationships/hyperlink" Target="https://twitter.com/#!/ttw_conf/status/1099431182121533440" TargetMode="External" /><Relationship Id="rId570" Type="http://schemas.openxmlformats.org/officeDocument/2006/relationships/hyperlink" Target="https://twitter.com/#!/ttw_conf/status/1101161355308986368" TargetMode="External" /><Relationship Id="rId571" Type="http://schemas.openxmlformats.org/officeDocument/2006/relationships/hyperlink" Target="https://twitter.com/#!/ttw_conf/status/1108082201831317514" TargetMode="External" /><Relationship Id="rId572" Type="http://schemas.openxmlformats.org/officeDocument/2006/relationships/hyperlink" Target="https://twitter.com/#!/jsantley/status/1099344019459575808" TargetMode="External" /><Relationship Id="rId573" Type="http://schemas.openxmlformats.org/officeDocument/2006/relationships/hyperlink" Target="https://twitter.com/#!/jsantley/status/1105495850095009792" TargetMode="External" /><Relationship Id="rId574" Type="http://schemas.openxmlformats.org/officeDocument/2006/relationships/hyperlink" Target="https://twitter.com/#!/jsantley/status/1108409211950530562" TargetMode="External" /><Relationship Id="rId575" Type="http://schemas.openxmlformats.org/officeDocument/2006/relationships/hyperlink" Target="https://twitter.com/#!/holtlibrary/status/1107613823366778880" TargetMode="External" /><Relationship Id="rId576" Type="http://schemas.openxmlformats.org/officeDocument/2006/relationships/hyperlink" Target="https://twitter.com/#!/holtlibrary/status/1107978849550249984" TargetMode="External" /><Relationship Id="rId577" Type="http://schemas.openxmlformats.org/officeDocument/2006/relationships/hyperlink" Target="https://twitter.com/#!/holtlibrary/status/1108034700440977409" TargetMode="External" /><Relationship Id="rId578" Type="http://schemas.openxmlformats.org/officeDocument/2006/relationships/hyperlink" Target="https://twitter.com/#!/holtlibrary/status/1108369193106358272" TargetMode="External" /><Relationship Id="rId579" Type="http://schemas.openxmlformats.org/officeDocument/2006/relationships/hyperlink" Target="https://twitter.com/#!/holtlibrary/status/1108796054596661249" TargetMode="External" /><Relationship Id="rId580" Type="http://schemas.openxmlformats.org/officeDocument/2006/relationships/hyperlink" Target="https://twitter.com/#!/holt_jmoore/status/1108085362402959360" TargetMode="External" /><Relationship Id="rId581" Type="http://schemas.openxmlformats.org/officeDocument/2006/relationships/hyperlink" Target="https://twitter.com/#!/holt_jmoore/status/1108109801324711938" TargetMode="External" /><Relationship Id="rId582" Type="http://schemas.openxmlformats.org/officeDocument/2006/relationships/hyperlink" Target="https://twitter.com/#!/holt_jmoore/status/1108109844752404481" TargetMode="External" /><Relationship Id="rId583" Type="http://schemas.openxmlformats.org/officeDocument/2006/relationships/hyperlink" Target="https://twitter.com/#!/holt_jmoore/status/1108483731738775553" TargetMode="External" /><Relationship Id="rId584" Type="http://schemas.openxmlformats.org/officeDocument/2006/relationships/hyperlink" Target="https://twitter.com/#!/holt_jmoore/status/1108898234372632576" TargetMode="External" /><Relationship Id="rId585" Type="http://schemas.openxmlformats.org/officeDocument/2006/relationships/hyperlink" Target="https://api.twitter.com/1.1/geo/id/fbd6d2f5a4e4a15e.json" TargetMode="External" /><Relationship Id="rId586" Type="http://schemas.openxmlformats.org/officeDocument/2006/relationships/hyperlink" Target="https://api.twitter.com/1.1/geo/id/fbd6d2f5a4e4a15e.json" TargetMode="External" /><Relationship Id="rId587" Type="http://schemas.openxmlformats.org/officeDocument/2006/relationships/hyperlink" Target="https://api.twitter.com/1.1/geo/id/fbd6d2f5a4e4a15e.json" TargetMode="External" /><Relationship Id="rId588" Type="http://schemas.openxmlformats.org/officeDocument/2006/relationships/hyperlink" Target="https://api.twitter.com/1.1/geo/id/4450919042ac40d3.json" TargetMode="External" /><Relationship Id="rId589" Type="http://schemas.openxmlformats.org/officeDocument/2006/relationships/comments" Target="../comments1.xml" /><Relationship Id="rId590" Type="http://schemas.openxmlformats.org/officeDocument/2006/relationships/vmlDrawing" Target="../drawings/vmlDrawing1.vml" /><Relationship Id="rId591" Type="http://schemas.openxmlformats.org/officeDocument/2006/relationships/table" Target="../tables/table1.xml" /><Relationship Id="rId59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gObuTj3NQd" TargetMode="External" /><Relationship Id="rId2" Type="http://schemas.openxmlformats.org/officeDocument/2006/relationships/hyperlink" Target="https://t.co/4HhPZR4lRD" TargetMode="External" /><Relationship Id="rId3" Type="http://schemas.openxmlformats.org/officeDocument/2006/relationships/hyperlink" Target="https://t.co/tnCNwhzs3G" TargetMode="External" /><Relationship Id="rId4" Type="http://schemas.openxmlformats.org/officeDocument/2006/relationships/hyperlink" Target="http://t.co/Rls8SoC45h" TargetMode="External" /><Relationship Id="rId5" Type="http://schemas.openxmlformats.org/officeDocument/2006/relationships/hyperlink" Target="https://t.co/3ceWxGKtJE" TargetMode="External" /><Relationship Id="rId6" Type="http://schemas.openxmlformats.org/officeDocument/2006/relationships/hyperlink" Target="https://t.co/5woK9s6O8a" TargetMode="External" /><Relationship Id="rId7" Type="http://schemas.openxmlformats.org/officeDocument/2006/relationships/hyperlink" Target="https://t.co/nEyDHXXLti" TargetMode="External" /><Relationship Id="rId8" Type="http://schemas.openxmlformats.org/officeDocument/2006/relationships/hyperlink" Target="https://t.co/e3RB2gHlMH" TargetMode="External" /><Relationship Id="rId9" Type="http://schemas.openxmlformats.org/officeDocument/2006/relationships/hyperlink" Target="https://t.co/RO0ERAupdh" TargetMode="External" /><Relationship Id="rId10" Type="http://schemas.openxmlformats.org/officeDocument/2006/relationships/hyperlink" Target="https://t.co/5j4PHz3cpv" TargetMode="External" /><Relationship Id="rId11" Type="http://schemas.openxmlformats.org/officeDocument/2006/relationships/hyperlink" Target="https://t.co/VQUmjPCKJt" TargetMode="External" /><Relationship Id="rId12" Type="http://schemas.openxmlformats.org/officeDocument/2006/relationships/hyperlink" Target="http://t.co/9WB0bTykmg" TargetMode="External" /><Relationship Id="rId13" Type="http://schemas.openxmlformats.org/officeDocument/2006/relationships/hyperlink" Target="https://t.co/IOO2hZltgT" TargetMode="External" /><Relationship Id="rId14" Type="http://schemas.openxmlformats.org/officeDocument/2006/relationships/hyperlink" Target="https://t.co/AwPCfBH1FN" TargetMode="External" /><Relationship Id="rId15" Type="http://schemas.openxmlformats.org/officeDocument/2006/relationships/hyperlink" Target="https://t.co/GhG0BfBHdg" TargetMode="External" /><Relationship Id="rId16" Type="http://schemas.openxmlformats.org/officeDocument/2006/relationships/hyperlink" Target="https://t.co/Lfq32acmId" TargetMode="External" /><Relationship Id="rId17" Type="http://schemas.openxmlformats.org/officeDocument/2006/relationships/hyperlink" Target="https://t.co/9jrS9dbQTv" TargetMode="External" /><Relationship Id="rId18" Type="http://schemas.openxmlformats.org/officeDocument/2006/relationships/hyperlink" Target="http://t.co/G3XmJdmwqm" TargetMode="External" /><Relationship Id="rId19" Type="http://schemas.openxmlformats.org/officeDocument/2006/relationships/hyperlink" Target="http://xn--koax284rdb0d.com" TargetMode="External" /><Relationship Id="rId20" Type="http://schemas.openxmlformats.org/officeDocument/2006/relationships/hyperlink" Target="http://t.co/NiDQU5Ze" TargetMode="External" /><Relationship Id="rId21" Type="http://schemas.openxmlformats.org/officeDocument/2006/relationships/hyperlink" Target="https://t.co/ae1pUbitaj" TargetMode="External" /><Relationship Id="rId22" Type="http://schemas.openxmlformats.org/officeDocument/2006/relationships/hyperlink" Target="https://t.co/x65kq7LEo1" TargetMode="External" /><Relationship Id="rId23" Type="http://schemas.openxmlformats.org/officeDocument/2006/relationships/hyperlink" Target="https://t.co/KWimj6VHsL" TargetMode="External" /><Relationship Id="rId24" Type="http://schemas.openxmlformats.org/officeDocument/2006/relationships/hyperlink" Target="https://t.co/qDmBCKaO6h" TargetMode="External" /><Relationship Id="rId25" Type="http://schemas.openxmlformats.org/officeDocument/2006/relationships/hyperlink" Target="https://t.co/WAha7A0KFS" TargetMode="External" /><Relationship Id="rId26" Type="http://schemas.openxmlformats.org/officeDocument/2006/relationships/hyperlink" Target="http://www.firepile.com/" TargetMode="External" /><Relationship Id="rId27" Type="http://schemas.openxmlformats.org/officeDocument/2006/relationships/hyperlink" Target="https://t.co/WXZqKOfuOi" TargetMode="External" /><Relationship Id="rId28" Type="http://schemas.openxmlformats.org/officeDocument/2006/relationships/hyperlink" Target="https://t.co/zW0FaNkjfG" TargetMode="External" /><Relationship Id="rId29" Type="http://schemas.openxmlformats.org/officeDocument/2006/relationships/hyperlink" Target="https://t.co/yDB9FAZS6n" TargetMode="External" /><Relationship Id="rId30" Type="http://schemas.openxmlformats.org/officeDocument/2006/relationships/hyperlink" Target="http://www2.mtroyal.ca/~mmacmillan" TargetMode="External" /><Relationship Id="rId31" Type="http://schemas.openxmlformats.org/officeDocument/2006/relationships/hyperlink" Target="https://t.co/1GqPf9fOvS" TargetMode="External" /><Relationship Id="rId32" Type="http://schemas.openxmlformats.org/officeDocument/2006/relationships/hyperlink" Target="https://t.co/XQhMFmxkR3" TargetMode="External" /><Relationship Id="rId33" Type="http://schemas.openxmlformats.org/officeDocument/2006/relationships/hyperlink" Target="http://lawrencelanahan.com/" TargetMode="External" /><Relationship Id="rId34" Type="http://schemas.openxmlformats.org/officeDocument/2006/relationships/hyperlink" Target="https://t.co/QJ7a152Bn8" TargetMode="External" /><Relationship Id="rId35" Type="http://schemas.openxmlformats.org/officeDocument/2006/relationships/hyperlink" Target="https://t.co/yHlNjjNr2x" TargetMode="External" /><Relationship Id="rId36" Type="http://schemas.openxmlformats.org/officeDocument/2006/relationships/hyperlink" Target="https://t.co/bri7NJ2HQW" TargetMode="External" /><Relationship Id="rId37" Type="http://schemas.openxmlformats.org/officeDocument/2006/relationships/hyperlink" Target="http://www.jamon.digital/" TargetMode="External" /><Relationship Id="rId38" Type="http://schemas.openxmlformats.org/officeDocument/2006/relationships/hyperlink" Target="https://t.co/cYhsEfNtqf" TargetMode="External" /><Relationship Id="rId39" Type="http://schemas.openxmlformats.org/officeDocument/2006/relationships/hyperlink" Target="http://t.co/phas71paWe" TargetMode="External" /><Relationship Id="rId40" Type="http://schemas.openxmlformats.org/officeDocument/2006/relationships/hyperlink" Target="https://www.playstation.com/" TargetMode="External" /><Relationship Id="rId41" Type="http://schemas.openxmlformats.org/officeDocument/2006/relationships/hyperlink" Target="https://t.co/NzVfzgzvgi" TargetMode="External" /><Relationship Id="rId42" Type="http://schemas.openxmlformats.org/officeDocument/2006/relationships/hyperlink" Target="https://t.co/FWDgftbpJ0" TargetMode="External" /><Relationship Id="rId43" Type="http://schemas.openxmlformats.org/officeDocument/2006/relationships/hyperlink" Target="http://makeymakey.com/" TargetMode="External" /><Relationship Id="rId44" Type="http://schemas.openxmlformats.org/officeDocument/2006/relationships/hyperlink" Target="https://t.co/iylEKcjtHl" TargetMode="External" /><Relationship Id="rId45" Type="http://schemas.openxmlformats.org/officeDocument/2006/relationships/hyperlink" Target="https://t.co/AmCzCNRhoS" TargetMode="External" /><Relationship Id="rId46" Type="http://schemas.openxmlformats.org/officeDocument/2006/relationships/hyperlink" Target="http://mashable.com/" TargetMode="External" /><Relationship Id="rId47" Type="http://schemas.openxmlformats.org/officeDocument/2006/relationships/hyperlink" Target="http://hubweek.org/" TargetMode="External" /><Relationship Id="rId48" Type="http://schemas.openxmlformats.org/officeDocument/2006/relationships/hyperlink" Target="https://t.co/Ns26sKQsiI" TargetMode="External" /><Relationship Id="rId49" Type="http://schemas.openxmlformats.org/officeDocument/2006/relationships/hyperlink" Target="http://t.co/cYeEylcXoJ" TargetMode="External" /><Relationship Id="rId50" Type="http://schemas.openxmlformats.org/officeDocument/2006/relationships/hyperlink" Target="https://t.co/hDemN1qDlO" TargetMode="External" /><Relationship Id="rId51" Type="http://schemas.openxmlformats.org/officeDocument/2006/relationships/hyperlink" Target="http://communicated.ca/" TargetMode="External" /><Relationship Id="rId52" Type="http://schemas.openxmlformats.org/officeDocument/2006/relationships/hyperlink" Target="https://t.co/bIM6SadsES" TargetMode="External" /><Relationship Id="rId53" Type="http://schemas.openxmlformats.org/officeDocument/2006/relationships/hyperlink" Target="https://t.co/KALQsIwgiQ" TargetMode="External" /><Relationship Id="rId54" Type="http://schemas.openxmlformats.org/officeDocument/2006/relationships/hyperlink" Target="https://t.co/bNVhTeYweD" TargetMode="External" /><Relationship Id="rId55" Type="http://schemas.openxmlformats.org/officeDocument/2006/relationships/hyperlink" Target="https://t.co/ZvBSbn4DNs" TargetMode="External" /><Relationship Id="rId56" Type="http://schemas.openxmlformats.org/officeDocument/2006/relationships/hyperlink" Target="https://t.co/EOvSqhc9e9" TargetMode="External" /><Relationship Id="rId57" Type="http://schemas.openxmlformats.org/officeDocument/2006/relationships/hyperlink" Target="https://t.co/Dj0cSqmC3U" TargetMode="External" /><Relationship Id="rId58" Type="http://schemas.openxmlformats.org/officeDocument/2006/relationships/hyperlink" Target="https://t.co/bMnBa63egP" TargetMode="External" /><Relationship Id="rId59" Type="http://schemas.openxmlformats.org/officeDocument/2006/relationships/hyperlink" Target="https://t.co/gypwbji5pb" TargetMode="External" /><Relationship Id="rId60" Type="http://schemas.openxmlformats.org/officeDocument/2006/relationships/hyperlink" Target="https://t.co/PmZBqRLEo5" TargetMode="External" /><Relationship Id="rId61" Type="http://schemas.openxmlformats.org/officeDocument/2006/relationships/hyperlink" Target="https://t.co/0fslqLDkp1" TargetMode="External" /><Relationship Id="rId62" Type="http://schemas.openxmlformats.org/officeDocument/2006/relationships/hyperlink" Target="http://www.ala.org/yalsa" TargetMode="External" /><Relationship Id="rId63" Type="http://schemas.openxmlformats.org/officeDocument/2006/relationships/hyperlink" Target="http://t.co/yDBGCtUO" TargetMode="External" /><Relationship Id="rId64" Type="http://schemas.openxmlformats.org/officeDocument/2006/relationships/hyperlink" Target="http://t.co/dRXuTP14n7" TargetMode="External" /><Relationship Id="rId65" Type="http://schemas.openxmlformats.org/officeDocument/2006/relationships/hyperlink" Target="https://t.co/QSH5Juk0eB" TargetMode="External" /><Relationship Id="rId66" Type="http://schemas.openxmlformats.org/officeDocument/2006/relationships/hyperlink" Target="https://t.co/rXpn18Rsr4" TargetMode="External" /><Relationship Id="rId67" Type="http://schemas.openxmlformats.org/officeDocument/2006/relationships/hyperlink" Target="https://t.co/3as9z6vf3u" TargetMode="External" /><Relationship Id="rId68" Type="http://schemas.openxmlformats.org/officeDocument/2006/relationships/hyperlink" Target="http://t.co/QQHyCsY9Rj" TargetMode="External" /><Relationship Id="rId69" Type="http://schemas.openxmlformats.org/officeDocument/2006/relationships/hyperlink" Target="https://t.co/0cPiHH0s3R" TargetMode="External" /><Relationship Id="rId70" Type="http://schemas.openxmlformats.org/officeDocument/2006/relationships/hyperlink" Target="https://t.co/a2o3OIPkeQ" TargetMode="External" /><Relationship Id="rId71" Type="http://schemas.openxmlformats.org/officeDocument/2006/relationships/hyperlink" Target="https://t.co/Z0lvh2KSOn" TargetMode="External" /><Relationship Id="rId72" Type="http://schemas.openxmlformats.org/officeDocument/2006/relationships/hyperlink" Target="https://t.co/shEtlmg8pH" TargetMode="External" /><Relationship Id="rId73" Type="http://schemas.openxmlformats.org/officeDocument/2006/relationships/hyperlink" Target="http://timcowlishaw.co.uk/" TargetMode="External" /><Relationship Id="rId74" Type="http://schemas.openxmlformats.org/officeDocument/2006/relationships/hyperlink" Target="http://correlatedcontents.com/" TargetMode="External" /><Relationship Id="rId75" Type="http://schemas.openxmlformats.org/officeDocument/2006/relationships/hyperlink" Target="https://t.co/dN5ruL51q4" TargetMode="External" /><Relationship Id="rId76" Type="http://schemas.openxmlformats.org/officeDocument/2006/relationships/hyperlink" Target="https://t.co/2crKT6g1Tp" TargetMode="External" /><Relationship Id="rId77" Type="http://schemas.openxmlformats.org/officeDocument/2006/relationships/hyperlink" Target="https://t.co/95Tf3S1j3h" TargetMode="External" /><Relationship Id="rId78" Type="http://schemas.openxmlformats.org/officeDocument/2006/relationships/hyperlink" Target="https://t.co/TfhBj2qBSC" TargetMode="External" /><Relationship Id="rId79" Type="http://schemas.openxmlformats.org/officeDocument/2006/relationships/hyperlink" Target="http://www.barelyconcealednarcissism.com/" TargetMode="External" /><Relationship Id="rId80" Type="http://schemas.openxmlformats.org/officeDocument/2006/relationships/hyperlink" Target="https://t.co/vkS6ucqAhU" TargetMode="External" /><Relationship Id="rId81" Type="http://schemas.openxmlformats.org/officeDocument/2006/relationships/hyperlink" Target="https://t.co/mDwNKDz2wV" TargetMode="External" /><Relationship Id="rId82" Type="http://schemas.openxmlformats.org/officeDocument/2006/relationships/hyperlink" Target="http://t.co/1thU9SImnb" TargetMode="External" /><Relationship Id="rId83" Type="http://schemas.openxmlformats.org/officeDocument/2006/relationships/hyperlink" Target="https://t.co/USfBAxWDMa" TargetMode="External" /><Relationship Id="rId84" Type="http://schemas.openxmlformats.org/officeDocument/2006/relationships/hyperlink" Target="https://t.co/soij4aIkEn" TargetMode="External" /><Relationship Id="rId85" Type="http://schemas.openxmlformats.org/officeDocument/2006/relationships/hyperlink" Target="https://t.co/B5wfH5SGAC" TargetMode="External" /><Relationship Id="rId86" Type="http://schemas.openxmlformats.org/officeDocument/2006/relationships/hyperlink" Target="http://t.co/1ID0rByByJ" TargetMode="External" /><Relationship Id="rId87" Type="http://schemas.openxmlformats.org/officeDocument/2006/relationships/hyperlink" Target="https://t.co/H6yVEwrC42" TargetMode="External" /><Relationship Id="rId88" Type="http://schemas.openxmlformats.org/officeDocument/2006/relationships/hyperlink" Target="https://t.co/mx7EmSe2b7" TargetMode="External" /><Relationship Id="rId89" Type="http://schemas.openxmlformats.org/officeDocument/2006/relationships/hyperlink" Target="https://www.patreon.com/wolven" TargetMode="External" /><Relationship Id="rId90" Type="http://schemas.openxmlformats.org/officeDocument/2006/relationships/hyperlink" Target="https://t.co/yxc3dQlHPk" TargetMode="External" /><Relationship Id="rId91" Type="http://schemas.openxmlformats.org/officeDocument/2006/relationships/hyperlink" Target="https://t.co/Pyrfdp5eT5" TargetMode="External" /><Relationship Id="rId92" Type="http://schemas.openxmlformats.org/officeDocument/2006/relationships/hyperlink" Target="http://t.co/OIIOwq5j2W" TargetMode="External" /><Relationship Id="rId93" Type="http://schemas.openxmlformats.org/officeDocument/2006/relationships/hyperlink" Target="http://t.co/eGgvjTeP5j" TargetMode="External" /><Relationship Id="rId94" Type="http://schemas.openxmlformats.org/officeDocument/2006/relationships/hyperlink" Target="https://t.co/2hiKcXrwlg" TargetMode="External" /><Relationship Id="rId95" Type="http://schemas.openxmlformats.org/officeDocument/2006/relationships/hyperlink" Target="https://t.co/TfZ1K3q7Me" TargetMode="External" /><Relationship Id="rId96" Type="http://schemas.openxmlformats.org/officeDocument/2006/relationships/hyperlink" Target="http://www.pressassociation.com/" TargetMode="External" /><Relationship Id="rId97" Type="http://schemas.openxmlformats.org/officeDocument/2006/relationships/hyperlink" Target="https://pbs.twimg.com/profile_banners/22237831/1406877759" TargetMode="External" /><Relationship Id="rId98" Type="http://schemas.openxmlformats.org/officeDocument/2006/relationships/hyperlink" Target="https://pbs.twimg.com/profile_banners/66025575/1549290715" TargetMode="External" /><Relationship Id="rId99" Type="http://schemas.openxmlformats.org/officeDocument/2006/relationships/hyperlink" Target="https://pbs.twimg.com/profile_banners/27594541/1488859308" TargetMode="External" /><Relationship Id="rId100" Type="http://schemas.openxmlformats.org/officeDocument/2006/relationships/hyperlink" Target="https://pbs.twimg.com/profile_banners/1547091/1516416535" TargetMode="External" /><Relationship Id="rId101" Type="http://schemas.openxmlformats.org/officeDocument/2006/relationships/hyperlink" Target="https://pbs.twimg.com/profile_banners/216140356/1545065098" TargetMode="External" /><Relationship Id="rId102" Type="http://schemas.openxmlformats.org/officeDocument/2006/relationships/hyperlink" Target="https://pbs.twimg.com/profile_banners/50310262/1552440451" TargetMode="External" /><Relationship Id="rId103" Type="http://schemas.openxmlformats.org/officeDocument/2006/relationships/hyperlink" Target="https://pbs.twimg.com/profile_banners/14453995/1528466684" TargetMode="External" /><Relationship Id="rId104" Type="http://schemas.openxmlformats.org/officeDocument/2006/relationships/hyperlink" Target="https://pbs.twimg.com/profile_banners/108441652/1436081719" TargetMode="External" /><Relationship Id="rId105" Type="http://schemas.openxmlformats.org/officeDocument/2006/relationships/hyperlink" Target="https://pbs.twimg.com/profile_banners/109098207/1398702829" TargetMode="External" /><Relationship Id="rId106" Type="http://schemas.openxmlformats.org/officeDocument/2006/relationships/hyperlink" Target="https://pbs.twimg.com/profile_banners/10034972/1398284995" TargetMode="External" /><Relationship Id="rId107" Type="http://schemas.openxmlformats.org/officeDocument/2006/relationships/hyperlink" Target="https://pbs.twimg.com/profile_banners/322845727/1432031917" TargetMode="External" /><Relationship Id="rId108" Type="http://schemas.openxmlformats.org/officeDocument/2006/relationships/hyperlink" Target="https://pbs.twimg.com/profile_banners/1050449054/1492615045" TargetMode="External" /><Relationship Id="rId109" Type="http://schemas.openxmlformats.org/officeDocument/2006/relationships/hyperlink" Target="https://pbs.twimg.com/profile_banners/296515429/1413897421" TargetMode="External" /><Relationship Id="rId110" Type="http://schemas.openxmlformats.org/officeDocument/2006/relationships/hyperlink" Target="https://pbs.twimg.com/profile_banners/2945289374/1552586639" TargetMode="External" /><Relationship Id="rId111" Type="http://schemas.openxmlformats.org/officeDocument/2006/relationships/hyperlink" Target="https://pbs.twimg.com/profile_banners/14289596/1485371652" TargetMode="External" /><Relationship Id="rId112" Type="http://schemas.openxmlformats.org/officeDocument/2006/relationships/hyperlink" Target="https://pbs.twimg.com/profile_banners/1017232362453848064/1539568798" TargetMode="External" /><Relationship Id="rId113" Type="http://schemas.openxmlformats.org/officeDocument/2006/relationships/hyperlink" Target="https://pbs.twimg.com/profile_banners/480513378/1514671876" TargetMode="External" /><Relationship Id="rId114" Type="http://schemas.openxmlformats.org/officeDocument/2006/relationships/hyperlink" Target="https://pbs.twimg.com/profile_banners/24275647/1520027689" TargetMode="External" /><Relationship Id="rId115" Type="http://schemas.openxmlformats.org/officeDocument/2006/relationships/hyperlink" Target="https://pbs.twimg.com/profile_banners/14179278/1486317175" TargetMode="External" /><Relationship Id="rId116" Type="http://schemas.openxmlformats.org/officeDocument/2006/relationships/hyperlink" Target="https://pbs.twimg.com/profile_banners/254865613/1530147765" TargetMode="External" /><Relationship Id="rId117" Type="http://schemas.openxmlformats.org/officeDocument/2006/relationships/hyperlink" Target="https://pbs.twimg.com/profile_banners/3345915310/1522353415" TargetMode="External" /><Relationship Id="rId118" Type="http://schemas.openxmlformats.org/officeDocument/2006/relationships/hyperlink" Target="https://pbs.twimg.com/profile_banners/15300655/1521140496" TargetMode="External" /><Relationship Id="rId119" Type="http://schemas.openxmlformats.org/officeDocument/2006/relationships/hyperlink" Target="https://pbs.twimg.com/profile_banners/3043863951/1426289450" TargetMode="External" /><Relationship Id="rId120" Type="http://schemas.openxmlformats.org/officeDocument/2006/relationships/hyperlink" Target="https://pbs.twimg.com/profile_banners/122111410/1545100516" TargetMode="External" /><Relationship Id="rId121" Type="http://schemas.openxmlformats.org/officeDocument/2006/relationships/hyperlink" Target="https://pbs.twimg.com/profile_banners/1080494257/1357930704" TargetMode="External" /><Relationship Id="rId122" Type="http://schemas.openxmlformats.org/officeDocument/2006/relationships/hyperlink" Target="https://pbs.twimg.com/profile_banners/292027515/1524958896" TargetMode="External" /><Relationship Id="rId123" Type="http://schemas.openxmlformats.org/officeDocument/2006/relationships/hyperlink" Target="https://pbs.twimg.com/profile_banners/3325959395/1470868798" TargetMode="External" /><Relationship Id="rId124" Type="http://schemas.openxmlformats.org/officeDocument/2006/relationships/hyperlink" Target="https://pbs.twimg.com/profile_banners/69009034/1458314710" TargetMode="External" /><Relationship Id="rId125" Type="http://schemas.openxmlformats.org/officeDocument/2006/relationships/hyperlink" Target="https://pbs.twimg.com/profile_banners/13179392/1396574863" TargetMode="External" /><Relationship Id="rId126" Type="http://schemas.openxmlformats.org/officeDocument/2006/relationships/hyperlink" Target="https://pbs.twimg.com/profile_banners/1010335242/1412234145" TargetMode="External" /><Relationship Id="rId127" Type="http://schemas.openxmlformats.org/officeDocument/2006/relationships/hyperlink" Target="https://pbs.twimg.com/profile_banners/14156317/1429331129" TargetMode="External" /><Relationship Id="rId128" Type="http://schemas.openxmlformats.org/officeDocument/2006/relationships/hyperlink" Target="https://pbs.twimg.com/profile_banners/5644762/1549563222" TargetMode="External" /><Relationship Id="rId129" Type="http://schemas.openxmlformats.org/officeDocument/2006/relationships/hyperlink" Target="https://pbs.twimg.com/profile_banners/12922462/1549195080" TargetMode="External" /><Relationship Id="rId130" Type="http://schemas.openxmlformats.org/officeDocument/2006/relationships/hyperlink" Target="https://pbs.twimg.com/profile_banners/436886909/1550892275" TargetMode="External" /><Relationship Id="rId131" Type="http://schemas.openxmlformats.org/officeDocument/2006/relationships/hyperlink" Target="https://pbs.twimg.com/profile_banners/1711281463/1524887721" TargetMode="External" /><Relationship Id="rId132" Type="http://schemas.openxmlformats.org/officeDocument/2006/relationships/hyperlink" Target="https://pbs.twimg.com/profile_banners/1859194130/1546659609" TargetMode="External" /><Relationship Id="rId133" Type="http://schemas.openxmlformats.org/officeDocument/2006/relationships/hyperlink" Target="https://pbs.twimg.com/profile_banners/190881605/1526161393" TargetMode="External" /><Relationship Id="rId134" Type="http://schemas.openxmlformats.org/officeDocument/2006/relationships/hyperlink" Target="https://pbs.twimg.com/profile_banners/15814703/1543266508" TargetMode="External" /><Relationship Id="rId135" Type="http://schemas.openxmlformats.org/officeDocument/2006/relationships/hyperlink" Target="https://pbs.twimg.com/profile_banners/847513883661131776/1492096669" TargetMode="External" /><Relationship Id="rId136" Type="http://schemas.openxmlformats.org/officeDocument/2006/relationships/hyperlink" Target="https://pbs.twimg.com/profile_banners/134768419/1466897519" TargetMode="External" /><Relationship Id="rId137" Type="http://schemas.openxmlformats.org/officeDocument/2006/relationships/hyperlink" Target="https://pbs.twimg.com/profile_banners/856540460214603776/1543095226" TargetMode="External" /><Relationship Id="rId138" Type="http://schemas.openxmlformats.org/officeDocument/2006/relationships/hyperlink" Target="https://pbs.twimg.com/profile_banners/41746542/1545085930" TargetMode="External" /><Relationship Id="rId139" Type="http://schemas.openxmlformats.org/officeDocument/2006/relationships/hyperlink" Target="https://pbs.twimg.com/profile_banners/1908411/1530711320" TargetMode="External" /><Relationship Id="rId140" Type="http://schemas.openxmlformats.org/officeDocument/2006/relationships/hyperlink" Target="https://pbs.twimg.com/profile_banners/783029804002148353/1488078112" TargetMode="External" /><Relationship Id="rId141" Type="http://schemas.openxmlformats.org/officeDocument/2006/relationships/hyperlink" Target="https://pbs.twimg.com/profile_banners/14317438/1440887550" TargetMode="External" /><Relationship Id="rId142" Type="http://schemas.openxmlformats.org/officeDocument/2006/relationships/hyperlink" Target="https://pbs.twimg.com/profile_banners/3326894778/1440354178" TargetMode="External" /><Relationship Id="rId143" Type="http://schemas.openxmlformats.org/officeDocument/2006/relationships/hyperlink" Target="https://pbs.twimg.com/profile_banners/10671602/1549922669" TargetMode="External" /><Relationship Id="rId144" Type="http://schemas.openxmlformats.org/officeDocument/2006/relationships/hyperlink" Target="https://pbs.twimg.com/profile_banners/316060711/1538020576" TargetMode="External" /><Relationship Id="rId145" Type="http://schemas.openxmlformats.org/officeDocument/2006/relationships/hyperlink" Target="https://pbs.twimg.com/profile_banners/794168561983836161/1523382395" TargetMode="External" /><Relationship Id="rId146" Type="http://schemas.openxmlformats.org/officeDocument/2006/relationships/hyperlink" Target="https://pbs.twimg.com/profile_banners/3322727779/1507653142" TargetMode="External" /><Relationship Id="rId147" Type="http://schemas.openxmlformats.org/officeDocument/2006/relationships/hyperlink" Target="https://pbs.twimg.com/profile_banners/404528239/1416845442" TargetMode="External" /><Relationship Id="rId148" Type="http://schemas.openxmlformats.org/officeDocument/2006/relationships/hyperlink" Target="https://pbs.twimg.com/profile_banners/884738184/1471442242" TargetMode="External" /><Relationship Id="rId149" Type="http://schemas.openxmlformats.org/officeDocument/2006/relationships/hyperlink" Target="https://pbs.twimg.com/profile_banners/763154731925643264/1484058620" TargetMode="External" /><Relationship Id="rId150" Type="http://schemas.openxmlformats.org/officeDocument/2006/relationships/hyperlink" Target="https://pbs.twimg.com/profile_banners/50318149/1552306722" TargetMode="External" /><Relationship Id="rId151" Type="http://schemas.openxmlformats.org/officeDocument/2006/relationships/hyperlink" Target="https://pbs.twimg.com/profile_banners/972651/1401484849" TargetMode="External" /><Relationship Id="rId152" Type="http://schemas.openxmlformats.org/officeDocument/2006/relationships/hyperlink" Target="https://pbs.twimg.com/profile_banners/2884533627/1545257263" TargetMode="External" /><Relationship Id="rId153" Type="http://schemas.openxmlformats.org/officeDocument/2006/relationships/hyperlink" Target="https://pbs.twimg.com/profile_banners/134978871/1361993746" TargetMode="External" /><Relationship Id="rId154" Type="http://schemas.openxmlformats.org/officeDocument/2006/relationships/hyperlink" Target="https://pbs.twimg.com/profile_banners/13563352/1504133014" TargetMode="External" /><Relationship Id="rId155" Type="http://schemas.openxmlformats.org/officeDocument/2006/relationships/hyperlink" Target="https://pbs.twimg.com/profile_banners/71263219/1449175297" TargetMode="External" /><Relationship Id="rId156" Type="http://schemas.openxmlformats.org/officeDocument/2006/relationships/hyperlink" Target="https://pbs.twimg.com/profile_banners/2289471510/1511972307" TargetMode="External" /><Relationship Id="rId157" Type="http://schemas.openxmlformats.org/officeDocument/2006/relationships/hyperlink" Target="https://pbs.twimg.com/profile_banners/918447102149234688/1518724633" TargetMode="External" /><Relationship Id="rId158" Type="http://schemas.openxmlformats.org/officeDocument/2006/relationships/hyperlink" Target="https://pbs.twimg.com/profile_banners/15011114/1552776191" TargetMode="External" /><Relationship Id="rId159" Type="http://schemas.openxmlformats.org/officeDocument/2006/relationships/hyperlink" Target="https://pbs.twimg.com/profile_banners/1103585770894475264/1551952895" TargetMode="External" /><Relationship Id="rId160" Type="http://schemas.openxmlformats.org/officeDocument/2006/relationships/hyperlink" Target="https://pbs.twimg.com/profile_banners/840566713812963329/1519484392" TargetMode="External" /><Relationship Id="rId161" Type="http://schemas.openxmlformats.org/officeDocument/2006/relationships/hyperlink" Target="https://pbs.twimg.com/profile_banners/3341944743/1544792636" TargetMode="External" /><Relationship Id="rId162" Type="http://schemas.openxmlformats.org/officeDocument/2006/relationships/hyperlink" Target="https://pbs.twimg.com/profile_banners/3003737297/1545101256" TargetMode="External" /><Relationship Id="rId163" Type="http://schemas.openxmlformats.org/officeDocument/2006/relationships/hyperlink" Target="https://pbs.twimg.com/profile_banners/910884354053820416/1537321810" TargetMode="External" /><Relationship Id="rId164" Type="http://schemas.openxmlformats.org/officeDocument/2006/relationships/hyperlink" Target="https://pbs.twimg.com/profile_banners/830166781041971202/1521313411" TargetMode="External" /><Relationship Id="rId165" Type="http://schemas.openxmlformats.org/officeDocument/2006/relationships/hyperlink" Target="https://pbs.twimg.com/profile_banners/2467726476/1550243447" TargetMode="External" /><Relationship Id="rId166" Type="http://schemas.openxmlformats.org/officeDocument/2006/relationships/hyperlink" Target="https://pbs.twimg.com/profile_banners/18906097/1515015567" TargetMode="External" /><Relationship Id="rId167" Type="http://schemas.openxmlformats.org/officeDocument/2006/relationships/hyperlink" Target="https://pbs.twimg.com/profile_banners/19834403/1549305438" TargetMode="External" /><Relationship Id="rId168" Type="http://schemas.openxmlformats.org/officeDocument/2006/relationships/hyperlink" Target="https://pbs.twimg.com/profile_banners/14323863/1541100144" TargetMode="External" /><Relationship Id="rId169" Type="http://schemas.openxmlformats.org/officeDocument/2006/relationships/hyperlink" Target="https://pbs.twimg.com/profile_banners/308552033/1457238944" TargetMode="External" /><Relationship Id="rId170" Type="http://schemas.openxmlformats.org/officeDocument/2006/relationships/hyperlink" Target="https://pbs.twimg.com/profile_banners/771361727166423044/1496841631" TargetMode="External" /><Relationship Id="rId171" Type="http://schemas.openxmlformats.org/officeDocument/2006/relationships/hyperlink" Target="https://pbs.twimg.com/profile_banners/844556598697709568/1546568081" TargetMode="External" /><Relationship Id="rId172" Type="http://schemas.openxmlformats.org/officeDocument/2006/relationships/hyperlink" Target="https://pbs.twimg.com/profile_banners/5843012/1552423029" TargetMode="External" /><Relationship Id="rId173" Type="http://schemas.openxmlformats.org/officeDocument/2006/relationships/hyperlink" Target="https://pbs.twimg.com/profile_banners/1161601404/1548359770" TargetMode="External" /><Relationship Id="rId174" Type="http://schemas.openxmlformats.org/officeDocument/2006/relationships/hyperlink" Target="https://pbs.twimg.com/profile_banners/992453117965815808/1530310710" TargetMode="External" /><Relationship Id="rId175" Type="http://schemas.openxmlformats.org/officeDocument/2006/relationships/hyperlink" Target="https://pbs.twimg.com/profile_banners/496397866/1409263001" TargetMode="External" /><Relationship Id="rId176" Type="http://schemas.openxmlformats.org/officeDocument/2006/relationships/hyperlink" Target="https://pbs.twimg.com/profile_banners/21799699/1550438349" TargetMode="External" /><Relationship Id="rId177" Type="http://schemas.openxmlformats.org/officeDocument/2006/relationships/hyperlink" Target="https://pbs.twimg.com/profile_banners/2366076650/1456424154" TargetMode="External" /><Relationship Id="rId178" Type="http://schemas.openxmlformats.org/officeDocument/2006/relationships/hyperlink" Target="https://pbs.twimg.com/profile_banners/1490346848/1469436103" TargetMode="External" /><Relationship Id="rId179" Type="http://schemas.openxmlformats.org/officeDocument/2006/relationships/hyperlink" Target="https://pbs.twimg.com/profile_banners/823151424/1535395069" TargetMode="External" /><Relationship Id="rId180" Type="http://schemas.openxmlformats.org/officeDocument/2006/relationships/hyperlink" Target="https://pbs.twimg.com/profile_banners/886615377781936128/1550679088" TargetMode="External" /><Relationship Id="rId181" Type="http://schemas.openxmlformats.org/officeDocument/2006/relationships/hyperlink" Target="https://pbs.twimg.com/profile_banners/52185260/1552175048" TargetMode="External" /><Relationship Id="rId182" Type="http://schemas.openxmlformats.org/officeDocument/2006/relationships/hyperlink" Target="https://pbs.twimg.com/profile_banners/960874737760161792/1529614286" TargetMode="External" /><Relationship Id="rId183" Type="http://schemas.openxmlformats.org/officeDocument/2006/relationships/hyperlink" Target="https://pbs.twimg.com/profile_banners/102602316/1441058645" TargetMode="External" /><Relationship Id="rId184" Type="http://schemas.openxmlformats.org/officeDocument/2006/relationships/hyperlink" Target="https://pbs.twimg.com/profile_banners/102930967/1400838705" TargetMode="External" /><Relationship Id="rId185" Type="http://schemas.openxmlformats.org/officeDocument/2006/relationships/hyperlink" Target="https://pbs.twimg.com/profile_banners/14244544/1473668850" TargetMode="External" /><Relationship Id="rId186" Type="http://schemas.openxmlformats.org/officeDocument/2006/relationships/hyperlink" Target="https://pbs.twimg.com/profile_banners/17853/1412702091" TargetMode="External" /><Relationship Id="rId187" Type="http://schemas.openxmlformats.org/officeDocument/2006/relationships/hyperlink" Target="https://pbs.twimg.com/profile_banners/2497982234/1551296585" TargetMode="External" /><Relationship Id="rId188" Type="http://schemas.openxmlformats.org/officeDocument/2006/relationships/hyperlink" Target="https://pbs.twimg.com/profile_banners/318844899/1518509037" TargetMode="External" /><Relationship Id="rId189" Type="http://schemas.openxmlformats.org/officeDocument/2006/relationships/hyperlink" Target="https://pbs.twimg.com/profile_banners/86442557/1475688785" TargetMode="External" /><Relationship Id="rId190" Type="http://schemas.openxmlformats.org/officeDocument/2006/relationships/hyperlink" Target="https://pbs.twimg.com/profile_banners/45487007/1401645335" TargetMode="External" /><Relationship Id="rId191" Type="http://schemas.openxmlformats.org/officeDocument/2006/relationships/hyperlink" Target="https://pbs.twimg.com/profile_banners/106910588/1539443045" TargetMode="External" /><Relationship Id="rId192" Type="http://schemas.openxmlformats.org/officeDocument/2006/relationships/hyperlink" Target="https://pbs.twimg.com/profile_banners/85546740/1525257239" TargetMode="External" /><Relationship Id="rId193" Type="http://schemas.openxmlformats.org/officeDocument/2006/relationships/hyperlink" Target="https://pbs.twimg.com/profile_banners/17721883/1512420402" TargetMode="External" /><Relationship Id="rId194" Type="http://schemas.openxmlformats.org/officeDocument/2006/relationships/hyperlink" Target="https://pbs.twimg.com/profile_banners/3013935194/1542143209" TargetMode="External" /><Relationship Id="rId195" Type="http://schemas.openxmlformats.org/officeDocument/2006/relationships/hyperlink" Target="https://pbs.twimg.com/profile_banners/21026429/1426529418" TargetMode="External" /><Relationship Id="rId196" Type="http://schemas.openxmlformats.org/officeDocument/2006/relationships/hyperlink" Target="https://pbs.twimg.com/profile_banners/201409450/1552480896" TargetMode="External" /><Relationship Id="rId197" Type="http://schemas.openxmlformats.org/officeDocument/2006/relationships/hyperlink" Target="https://pbs.twimg.com/profile_banners/582489901/1521059994" TargetMode="External" /><Relationship Id="rId198" Type="http://schemas.openxmlformats.org/officeDocument/2006/relationships/hyperlink" Target="https://pbs.twimg.com/profile_banners/83757126/1543954558" TargetMode="External" /><Relationship Id="rId199" Type="http://schemas.openxmlformats.org/officeDocument/2006/relationships/hyperlink" Target="https://pbs.twimg.com/profile_banners/240746179/1488779266" TargetMode="External" /><Relationship Id="rId200" Type="http://schemas.openxmlformats.org/officeDocument/2006/relationships/hyperlink" Target="https://pbs.twimg.com/profile_banners/4538381/1537497930" TargetMode="External" /><Relationship Id="rId201" Type="http://schemas.openxmlformats.org/officeDocument/2006/relationships/hyperlink" Target="https://pbs.twimg.com/profile_banners/2334389841/1393371163" TargetMode="External" /><Relationship Id="rId202" Type="http://schemas.openxmlformats.org/officeDocument/2006/relationships/hyperlink" Target="https://pbs.twimg.com/profile_banners/123591532/1348915073" TargetMode="External" /><Relationship Id="rId203" Type="http://schemas.openxmlformats.org/officeDocument/2006/relationships/hyperlink" Target="https://pbs.twimg.com/profile_banners/59860452/1431126968" TargetMode="External" /><Relationship Id="rId204" Type="http://schemas.openxmlformats.org/officeDocument/2006/relationships/hyperlink" Target="https://pbs.twimg.com/profile_banners/918175316874530816/1550100038" TargetMode="External" /><Relationship Id="rId205" Type="http://schemas.openxmlformats.org/officeDocument/2006/relationships/hyperlink" Target="https://pbs.twimg.com/profile_banners/2494206019/1547452480" TargetMode="External" /><Relationship Id="rId206" Type="http://schemas.openxmlformats.org/officeDocument/2006/relationships/hyperlink" Target="https://pbs.twimg.com/profile_banners/596104769/1379408303" TargetMode="External" /><Relationship Id="rId207" Type="http://schemas.openxmlformats.org/officeDocument/2006/relationships/hyperlink" Target="https://pbs.twimg.com/profile_banners/1007158076/1359568753" TargetMode="External" /><Relationship Id="rId208" Type="http://schemas.openxmlformats.org/officeDocument/2006/relationships/hyperlink" Target="https://pbs.twimg.com/profile_banners/20917156/1548876889" TargetMode="External" /><Relationship Id="rId209" Type="http://schemas.openxmlformats.org/officeDocument/2006/relationships/hyperlink" Target="https://pbs.twimg.com/profile_banners/8715542/1422410188" TargetMode="External" /><Relationship Id="rId210" Type="http://schemas.openxmlformats.org/officeDocument/2006/relationships/hyperlink" Target="https://pbs.twimg.com/profile_banners/2835027759/1548953478" TargetMode="External" /><Relationship Id="rId211" Type="http://schemas.openxmlformats.org/officeDocument/2006/relationships/hyperlink" Target="https://pbs.twimg.com/profile_banners/584190726/1481593321" TargetMode="External" /><Relationship Id="rId212" Type="http://schemas.openxmlformats.org/officeDocument/2006/relationships/hyperlink" Target="https://pbs.twimg.com/profile_banners/459851311/1431869684" TargetMode="External" /><Relationship Id="rId213" Type="http://schemas.openxmlformats.org/officeDocument/2006/relationships/hyperlink" Target="https://pbs.twimg.com/profile_banners/197590525/1480994760" TargetMode="External" /><Relationship Id="rId214" Type="http://schemas.openxmlformats.org/officeDocument/2006/relationships/hyperlink" Target="https://pbs.twimg.com/profile_banners/2322213390/1475689054" TargetMode="External" /><Relationship Id="rId215" Type="http://schemas.openxmlformats.org/officeDocument/2006/relationships/hyperlink" Target="https://pbs.twimg.com/profile_banners/1183673113/1551456250" TargetMode="External" /><Relationship Id="rId216" Type="http://schemas.openxmlformats.org/officeDocument/2006/relationships/hyperlink" Target="https://pbs.twimg.com/profile_banners/598356585/1548047983" TargetMode="External" /><Relationship Id="rId217" Type="http://schemas.openxmlformats.org/officeDocument/2006/relationships/hyperlink" Target="https://pbs.twimg.com/profile_banners/26072386/1550894181" TargetMode="External" /><Relationship Id="rId218" Type="http://schemas.openxmlformats.org/officeDocument/2006/relationships/hyperlink" Target="https://pbs.twimg.com/profile_banners/10602772/1431283383" TargetMode="External" /><Relationship Id="rId219" Type="http://schemas.openxmlformats.org/officeDocument/2006/relationships/hyperlink" Target="https://pbs.twimg.com/profile_banners/1151718812/1548097543" TargetMode="External" /><Relationship Id="rId220" Type="http://schemas.openxmlformats.org/officeDocument/2006/relationships/hyperlink" Target="https://pbs.twimg.com/profile_banners/1014918589705580546/1530817488" TargetMode="External" /><Relationship Id="rId221" Type="http://schemas.openxmlformats.org/officeDocument/2006/relationships/hyperlink" Target="https://pbs.twimg.com/profile_banners/19983221/1546960250" TargetMode="External" /><Relationship Id="rId222" Type="http://schemas.openxmlformats.org/officeDocument/2006/relationships/hyperlink" Target="http://abs.twimg.com/images/themes/theme5/bg.gif" TargetMode="External" /><Relationship Id="rId223" Type="http://schemas.openxmlformats.org/officeDocument/2006/relationships/hyperlink" Target="http://abs.twimg.com/images/themes/theme1/bg.png" TargetMode="External" /><Relationship Id="rId224" Type="http://schemas.openxmlformats.org/officeDocument/2006/relationships/hyperlink" Target="http://abs.twimg.com/images/themes/theme14/bg.gif" TargetMode="External" /><Relationship Id="rId225" Type="http://schemas.openxmlformats.org/officeDocument/2006/relationships/hyperlink" Target="http://abs.twimg.com/images/themes/theme1/bg.png" TargetMode="External" /><Relationship Id="rId226" Type="http://schemas.openxmlformats.org/officeDocument/2006/relationships/hyperlink" Target="http://abs.twimg.com/images/themes/theme1/bg.png" TargetMode="External" /><Relationship Id="rId227" Type="http://schemas.openxmlformats.org/officeDocument/2006/relationships/hyperlink" Target="http://abs.twimg.com/images/themes/theme7/bg.gif" TargetMode="External" /><Relationship Id="rId228" Type="http://schemas.openxmlformats.org/officeDocument/2006/relationships/hyperlink" Target="http://abs.twimg.com/images/themes/theme9/bg.gif" TargetMode="External" /><Relationship Id="rId229" Type="http://schemas.openxmlformats.org/officeDocument/2006/relationships/hyperlink" Target="http://abs.twimg.com/images/themes/theme1/bg.png" TargetMode="External" /><Relationship Id="rId230" Type="http://schemas.openxmlformats.org/officeDocument/2006/relationships/hyperlink" Target="http://abs.twimg.com/images/themes/theme1/bg.png" TargetMode="External" /><Relationship Id="rId231" Type="http://schemas.openxmlformats.org/officeDocument/2006/relationships/hyperlink" Target="http://abs.twimg.com/images/themes/theme9/bg.gif" TargetMode="External" /><Relationship Id="rId232" Type="http://schemas.openxmlformats.org/officeDocument/2006/relationships/hyperlink" Target="http://abs.twimg.com/images/themes/theme5/bg.gif" TargetMode="External" /><Relationship Id="rId233" Type="http://schemas.openxmlformats.org/officeDocument/2006/relationships/hyperlink" Target="http://abs.twimg.com/images/themes/theme14/bg.gif" TargetMode="External" /><Relationship Id="rId234" Type="http://schemas.openxmlformats.org/officeDocument/2006/relationships/hyperlink" Target="http://abs.twimg.com/images/themes/theme1/bg.png" TargetMode="External" /><Relationship Id="rId235" Type="http://schemas.openxmlformats.org/officeDocument/2006/relationships/hyperlink" Target="http://abs.twimg.com/images/themes/theme1/bg.png" TargetMode="External" /><Relationship Id="rId236" Type="http://schemas.openxmlformats.org/officeDocument/2006/relationships/hyperlink" Target="http://abs.twimg.com/images/themes/theme1/bg.png" TargetMode="External" /><Relationship Id="rId237" Type="http://schemas.openxmlformats.org/officeDocument/2006/relationships/hyperlink" Target="http://abs.twimg.com/images/themes/theme1/bg.png" TargetMode="External" /><Relationship Id="rId238" Type="http://schemas.openxmlformats.org/officeDocument/2006/relationships/hyperlink" Target="http://abs.twimg.com/images/themes/theme1/bg.png" TargetMode="External" /><Relationship Id="rId239" Type="http://schemas.openxmlformats.org/officeDocument/2006/relationships/hyperlink" Target="http://abs.twimg.com/images/themes/theme13/bg.gif" TargetMode="External" /><Relationship Id="rId240" Type="http://schemas.openxmlformats.org/officeDocument/2006/relationships/hyperlink" Target="http://abs.twimg.com/images/themes/theme17/bg.gif" TargetMode="External" /><Relationship Id="rId241" Type="http://schemas.openxmlformats.org/officeDocument/2006/relationships/hyperlink" Target="http://abs.twimg.com/images/themes/theme11/bg.gif" TargetMode="External" /><Relationship Id="rId242" Type="http://schemas.openxmlformats.org/officeDocument/2006/relationships/hyperlink" Target="http://abs.twimg.com/images/themes/theme9/bg.gif" TargetMode="External" /><Relationship Id="rId243" Type="http://schemas.openxmlformats.org/officeDocument/2006/relationships/hyperlink" Target="http://abs.twimg.com/images/themes/theme1/bg.png" TargetMode="External" /><Relationship Id="rId244" Type="http://schemas.openxmlformats.org/officeDocument/2006/relationships/hyperlink" Target="http://abs.twimg.com/images/themes/theme1/bg.png" TargetMode="External" /><Relationship Id="rId245" Type="http://schemas.openxmlformats.org/officeDocument/2006/relationships/hyperlink" Target="http://abs.twimg.com/images/themes/theme17/bg.gif" TargetMode="External" /><Relationship Id="rId246" Type="http://schemas.openxmlformats.org/officeDocument/2006/relationships/hyperlink" Target="http://abs.twimg.com/images/themes/theme1/bg.png" TargetMode="External" /><Relationship Id="rId247" Type="http://schemas.openxmlformats.org/officeDocument/2006/relationships/hyperlink" Target="http://abs.twimg.com/images/themes/theme1/bg.png" TargetMode="External" /><Relationship Id="rId248" Type="http://schemas.openxmlformats.org/officeDocument/2006/relationships/hyperlink" Target="http://abs.twimg.com/images/themes/theme19/bg.gif" TargetMode="External" /><Relationship Id="rId249" Type="http://schemas.openxmlformats.org/officeDocument/2006/relationships/hyperlink" Target="http://abs.twimg.com/images/themes/theme4/bg.gif" TargetMode="External" /><Relationship Id="rId250" Type="http://schemas.openxmlformats.org/officeDocument/2006/relationships/hyperlink" Target="http://abs.twimg.com/images/themes/theme1/bg.png" TargetMode="External" /><Relationship Id="rId251" Type="http://schemas.openxmlformats.org/officeDocument/2006/relationships/hyperlink" Target="http://abs.twimg.com/images/themes/theme1/bg.png" TargetMode="External" /><Relationship Id="rId252" Type="http://schemas.openxmlformats.org/officeDocument/2006/relationships/hyperlink" Target="http://abs.twimg.com/images/themes/theme1/bg.png" TargetMode="External" /><Relationship Id="rId253" Type="http://schemas.openxmlformats.org/officeDocument/2006/relationships/hyperlink" Target="http://abs.twimg.com/images/themes/theme1/bg.png" TargetMode="External" /><Relationship Id="rId254" Type="http://schemas.openxmlformats.org/officeDocument/2006/relationships/hyperlink" Target="http://abs.twimg.com/images/themes/theme7/bg.gif" TargetMode="External" /><Relationship Id="rId255" Type="http://schemas.openxmlformats.org/officeDocument/2006/relationships/hyperlink" Target="http://abs.twimg.com/images/themes/theme1/bg.png" TargetMode="External" /><Relationship Id="rId256" Type="http://schemas.openxmlformats.org/officeDocument/2006/relationships/hyperlink" Target="http://abs.twimg.com/images/themes/theme1/bg.png" TargetMode="External" /><Relationship Id="rId257" Type="http://schemas.openxmlformats.org/officeDocument/2006/relationships/hyperlink" Target="http://abs.twimg.com/images/themes/theme3/bg.gif" TargetMode="External" /><Relationship Id="rId258" Type="http://schemas.openxmlformats.org/officeDocument/2006/relationships/hyperlink" Target="http://abs.twimg.com/images/themes/theme1/bg.png" TargetMode="External" /><Relationship Id="rId259" Type="http://schemas.openxmlformats.org/officeDocument/2006/relationships/hyperlink" Target="http://abs.twimg.com/images/themes/theme13/bg.gif" TargetMode="External" /><Relationship Id="rId260" Type="http://schemas.openxmlformats.org/officeDocument/2006/relationships/hyperlink" Target="http://abs.twimg.com/images/themes/theme1/bg.png" TargetMode="External" /><Relationship Id="rId261" Type="http://schemas.openxmlformats.org/officeDocument/2006/relationships/hyperlink" Target="http://abs.twimg.com/images/themes/theme1/bg.png" TargetMode="External" /><Relationship Id="rId262" Type="http://schemas.openxmlformats.org/officeDocument/2006/relationships/hyperlink" Target="http://abs.twimg.com/images/themes/theme12/bg.gif" TargetMode="External" /><Relationship Id="rId263" Type="http://schemas.openxmlformats.org/officeDocument/2006/relationships/hyperlink" Target="http://abs.twimg.com/images/themes/theme15/bg.png" TargetMode="External" /><Relationship Id="rId264" Type="http://schemas.openxmlformats.org/officeDocument/2006/relationships/hyperlink" Target="http://abs.twimg.com/images/themes/theme1/bg.png" TargetMode="External" /><Relationship Id="rId265" Type="http://schemas.openxmlformats.org/officeDocument/2006/relationships/hyperlink" Target="http://abs.twimg.com/images/themes/theme1/bg.png" TargetMode="External" /><Relationship Id="rId266" Type="http://schemas.openxmlformats.org/officeDocument/2006/relationships/hyperlink" Target="http://abs.twimg.com/images/themes/theme17/bg.gif" TargetMode="External" /><Relationship Id="rId267" Type="http://schemas.openxmlformats.org/officeDocument/2006/relationships/hyperlink" Target="http://abs.twimg.com/images/themes/theme7/bg.gif" TargetMode="External" /><Relationship Id="rId268" Type="http://schemas.openxmlformats.org/officeDocument/2006/relationships/hyperlink" Target="http://abs.twimg.com/images/themes/theme1/bg.png" TargetMode="External" /><Relationship Id="rId269" Type="http://schemas.openxmlformats.org/officeDocument/2006/relationships/hyperlink" Target="http://abs.twimg.com/images/themes/theme1/bg.png" TargetMode="External" /><Relationship Id="rId270" Type="http://schemas.openxmlformats.org/officeDocument/2006/relationships/hyperlink" Target="http://abs.twimg.com/images/themes/theme1/bg.png" TargetMode="External" /><Relationship Id="rId271" Type="http://schemas.openxmlformats.org/officeDocument/2006/relationships/hyperlink" Target="http://abs.twimg.com/images/themes/theme1/bg.png" TargetMode="External" /><Relationship Id="rId272" Type="http://schemas.openxmlformats.org/officeDocument/2006/relationships/hyperlink" Target="http://abs.twimg.com/images/themes/theme1/bg.png" TargetMode="External" /><Relationship Id="rId273" Type="http://schemas.openxmlformats.org/officeDocument/2006/relationships/hyperlink" Target="http://abs.twimg.com/images/themes/theme1/bg.png" TargetMode="External" /><Relationship Id="rId274" Type="http://schemas.openxmlformats.org/officeDocument/2006/relationships/hyperlink" Target="http://abs.twimg.com/images/themes/theme1/bg.png" TargetMode="External" /><Relationship Id="rId275" Type="http://schemas.openxmlformats.org/officeDocument/2006/relationships/hyperlink" Target="http://abs.twimg.com/images/themes/theme1/bg.png" TargetMode="External" /><Relationship Id="rId276" Type="http://schemas.openxmlformats.org/officeDocument/2006/relationships/hyperlink" Target="http://abs.twimg.com/images/themes/theme1/bg.png" TargetMode="External" /><Relationship Id="rId277" Type="http://schemas.openxmlformats.org/officeDocument/2006/relationships/hyperlink" Target="http://abs.twimg.com/images/themes/theme1/bg.png" TargetMode="External" /><Relationship Id="rId278" Type="http://schemas.openxmlformats.org/officeDocument/2006/relationships/hyperlink" Target="http://abs.twimg.com/images/themes/theme1/bg.png" TargetMode="External" /><Relationship Id="rId279" Type="http://schemas.openxmlformats.org/officeDocument/2006/relationships/hyperlink" Target="http://abs.twimg.com/images/themes/theme1/bg.png" TargetMode="External" /><Relationship Id="rId280" Type="http://schemas.openxmlformats.org/officeDocument/2006/relationships/hyperlink" Target="http://abs.twimg.com/images/themes/theme1/bg.png" TargetMode="External" /><Relationship Id="rId281" Type="http://schemas.openxmlformats.org/officeDocument/2006/relationships/hyperlink" Target="http://abs.twimg.com/images/themes/theme16/bg.gif" TargetMode="External" /><Relationship Id="rId282" Type="http://schemas.openxmlformats.org/officeDocument/2006/relationships/hyperlink" Target="http://abs.twimg.com/images/themes/theme1/bg.png" TargetMode="External" /><Relationship Id="rId283" Type="http://schemas.openxmlformats.org/officeDocument/2006/relationships/hyperlink" Target="http://abs.twimg.com/images/themes/theme10/bg.gif" TargetMode="External" /><Relationship Id="rId284" Type="http://schemas.openxmlformats.org/officeDocument/2006/relationships/hyperlink" Target="http://abs.twimg.com/images/themes/theme1/bg.png" TargetMode="External" /><Relationship Id="rId285" Type="http://schemas.openxmlformats.org/officeDocument/2006/relationships/hyperlink" Target="http://abs.twimg.com/images/themes/theme1/bg.png" TargetMode="External" /><Relationship Id="rId286" Type="http://schemas.openxmlformats.org/officeDocument/2006/relationships/hyperlink" Target="http://abs.twimg.com/images/themes/theme15/bg.png" TargetMode="External" /><Relationship Id="rId287" Type="http://schemas.openxmlformats.org/officeDocument/2006/relationships/hyperlink" Target="http://abs.twimg.com/images/themes/theme1/bg.png" TargetMode="External" /><Relationship Id="rId288" Type="http://schemas.openxmlformats.org/officeDocument/2006/relationships/hyperlink" Target="http://abs.twimg.com/images/themes/theme5/bg.gif" TargetMode="External" /><Relationship Id="rId289" Type="http://schemas.openxmlformats.org/officeDocument/2006/relationships/hyperlink" Target="http://abs.twimg.com/images/themes/theme1/bg.png" TargetMode="External" /><Relationship Id="rId290" Type="http://schemas.openxmlformats.org/officeDocument/2006/relationships/hyperlink" Target="http://abs.twimg.com/images/themes/theme1/bg.png" TargetMode="External" /><Relationship Id="rId291" Type="http://schemas.openxmlformats.org/officeDocument/2006/relationships/hyperlink" Target="http://abs.twimg.com/images/themes/theme1/bg.png" TargetMode="External" /><Relationship Id="rId292" Type="http://schemas.openxmlformats.org/officeDocument/2006/relationships/hyperlink" Target="http://abs.twimg.com/images/themes/theme1/bg.png" TargetMode="External" /><Relationship Id="rId293" Type="http://schemas.openxmlformats.org/officeDocument/2006/relationships/hyperlink" Target="http://abs.twimg.com/images/themes/theme12/bg.gif" TargetMode="External" /><Relationship Id="rId294" Type="http://schemas.openxmlformats.org/officeDocument/2006/relationships/hyperlink" Target="http://abs.twimg.com/images/themes/theme15/bg.png" TargetMode="External" /><Relationship Id="rId295" Type="http://schemas.openxmlformats.org/officeDocument/2006/relationships/hyperlink" Target="http://abs.twimg.com/images/themes/theme7/bg.gif" TargetMode="External" /><Relationship Id="rId296" Type="http://schemas.openxmlformats.org/officeDocument/2006/relationships/hyperlink" Target="http://abs.twimg.com/images/themes/theme1/bg.png" TargetMode="External" /><Relationship Id="rId297" Type="http://schemas.openxmlformats.org/officeDocument/2006/relationships/hyperlink" Target="http://abs.twimg.com/images/themes/theme1/bg.png" TargetMode="External" /><Relationship Id="rId298" Type="http://schemas.openxmlformats.org/officeDocument/2006/relationships/hyperlink" Target="http://abs.twimg.com/images/themes/theme1/bg.png" TargetMode="External" /><Relationship Id="rId299" Type="http://schemas.openxmlformats.org/officeDocument/2006/relationships/hyperlink" Target="http://abs.twimg.com/images/themes/theme1/bg.png" TargetMode="External" /><Relationship Id="rId300" Type="http://schemas.openxmlformats.org/officeDocument/2006/relationships/hyperlink" Target="http://abs.twimg.com/images/themes/theme1/bg.png" TargetMode="External" /><Relationship Id="rId301" Type="http://schemas.openxmlformats.org/officeDocument/2006/relationships/hyperlink" Target="http://abs.twimg.com/images/themes/theme1/bg.png" TargetMode="External" /><Relationship Id="rId302" Type="http://schemas.openxmlformats.org/officeDocument/2006/relationships/hyperlink" Target="http://pbs.twimg.com/profile_background_images/441698563/twitter_bg.jpg" TargetMode="External" /><Relationship Id="rId303" Type="http://schemas.openxmlformats.org/officeDocument/2006/relationships/hyperlink" Target="http://abs.twimg.com/images/themes/theme1/bg.png" TargetMode="External" /><Relationship Id="rId304" Type="http://schemas.openxmlformats.org/officeDocument/2006/relationships/hyperlink" Target="http://abs.twimg.com/images/themes/theme1/bg.png" TargetMode="External" /><Relationship Id="rId305" Type="http://schemas.openxmlformats.org/officeDocument/2006/relationships/hyperlink" Target="http://abs.twimg.com/images/themes/theme1/bg.png" TargetMode="External" /><Relationship Id="rId306" Type="http://schemas.openxmlformats.org/officeDocument/2006/relationships/hyperlink" Target="http://abs.twimg.com/images/themes/theme6/bg.gif" TargetMode="External" /><Relationship Id="rId307" Type="http://schemas.openxmlformats.org/officeDocument/2006/relationships/hyperlink" Target="http://abs.twimg.com/images/themes/theme9/bg.gif" TargetMode="External" /><Relationship Id="rId308" Type="http://schemas.openxmlformats.org/officeDocument/2006/relationships/hyperlink" Target="http://abs.twimg.com/images/themes/theme1/bg.png" TargetMode="External" /><Relationship Id="rId309" Type="http://schemas.openxmlformats.org/officeDocument/2006/relationships/hyperlink" Target="http://abs.twimg.com/images/themes/theme1/bg.png" TargetMode="External" /><Relationship Id="rId310" Type="http://schemas.openxmlformats.org/officeDocument/2006/relationships/hyperlink" Target="http://abs.twimg.com/images/themes/theme14/bg.gif" TargetMode="External" /><Relationship Id="rId311" Type="http://schemas.openxmlformats.org/officeDocument/2006/relationships/hyperlink" Target="http://abs.twimg.com/images/themes/theme1/bg.png" TargetMode="External" /><Relationship Id="rId312" Type="http://schemas.openxmlformats.org/officeDocument/2006/relationships/hyperlink" Target="http://abs.twimg.com/images/themes/theme1/bg.png" TargetMode="External" /><Relationship Id="rId313" Type="http://schemas.openxmlformats.org/officeDocument/2006/relationships/hyperlink" Target="http://abs.twimg.com/images/themes/theme14/bg.gif" TargetMode="External" /><Relationship Id="rId314" Type="http://schemas.openxmlformats.org/officeDocument/2006/relationships/hyperlink" Target="http://abs.twimg.com/images/themes/theme14/bg.gif" TargetMode="External" /><Relationship Id="rId315" Type="http://schemas.openxmlformats.org/officeDocument/2006/relationships/hyperlink" Target="http://abs.twimg.com/images/themes/theme4/bg.gif" TargetMode="External" /><Relationship Id="rId316" Type="http://schemas.openxmlformats.org/officeDocument/2006/relationships/hyperlink" Target="http://abs.twimg.com/images/themes/theme1/bg.png" TargetMode="External" /><Relationship Id="rId317" Type="http://schemas.openxmlformats.org/officeDocument/2006/relationships/hyperlink" Target="http://abs.twimg.com/images/themes/theme8/bg.gif" TargetMode="External" /><Relationship Id="rId318" Type="http://schemas.openxmlformats.org/officeDocument/2006/relationships/hyperlink" Target="http://abs.twimg.com/images/themes/theme14/bg.gif" TargetMode="External" /><Relationship Id="rId319" Type="http://schemas.openxmlformats.org/officeDocument/2006/relationships/hyperlink" Target="http://abs.twimg.com/images/themes/theme1/bg.png" TargetMode="External" /><Relationship Id="rId320" Type="http://schemas.openxmlformats.org/officeDocument/2006/relationships/hyperlink" Target="http://abs.twimg.com/images/themes/theme1/bg.png" TargetMode="External" /><Relationship Id="rId321" Type="http://schemas.openxmlformats.org/officeDocument/2006/relationships/hyperlink" Target="http://abs.twimg.com/images/themes/theme7/bg.gif" TargetMode="External" /><Relationship Id="rId322" Type="http://schemas.openxmlformats.org/officeDocument/2006/relationships/hyperlink" Target="http://abs.twimg.com/images/themes/theme18/bg.gif" TargetMode="External" /><Relationship Id="rId323" Type="http://schemas.openxmlformats.org/officeDocument/2006/relationships/hyperlink" Target="http://abs.twimg.com/images/themes/theme1/bg.png" TargetMode="External" /><Relationship Id="rId324" Type="http://schemas.openxmlformats.org/officeDocument/2006/relationships/hyperlink" Target="http://abs.twimg.com/images/themes/theme14/bg.gif" TargetMode="External" /><Relationship Id="rId325" Type="http://schemas.openxmlformats.org/officeDocument/2006/relationships/hyperlink" Target="http://abs.twimg.com/images/themes/theme9/bg.gif" TargetMode="External" /><Relationship Id="rId326" Type="http://schemas.openxmlformats.org/officeDocument/2006/relationships/hyperlink" Target="http://abs.twimg.com/images/themes/theme1/bg.png" TargetMode="External" /><Relationship Id="rId327" Type="http://schemas.openxmlformats.org/officeDocument/2006/relationships/hyperlink" Target="http://abs.twimg.com/images/themes/theme14/bg.gif" TargetMode="External" /><Relationship Id="rId328" Type="http://schemas.openxmlformats.org/officeDocument/2006/relationships/hyperlink" Target="http://abs.twimg.com/images/themes/theme1/bg.png" TargetMode="External" /><Relationship Id="rId329" Type="http://schemas.openxmlformats.org/officeDocument/2006/relationships/hyperlink" Target="http://abs.twimg.com/images/themes/theme4/bg.gif" TargetMode="External" /><Relationship Id="rId330" Type="http://schemas.openxmlformats.org/officeDocument/2006/relationships/hyperlink" Target="http://abs.twimg.com/images/themes/theme1/bg.png" TargetMode="External" /><Relationship Id="rId331" Type="http://schemas.openxmlformats.org/officeDocument/2006/relationships/hyperlink" Target="http://abs.twimg.com/images/themes/theme1/bg.png" TargetMode="External" /><Relationship Id="rId332" Type="http://schemas.openxmlformats.org/officeDocument/2006/relationships/hyperlink" Target="http://abs.twimg.com/images/themes/theme3/bg.gif" TargetMode="External" /><Relationship Id="rId333" Type="http://schemas.openxmlformats.org/officeDocument/2006/relationships/hyperlink" Target="http://abs.twimg.com/images/themes/theme9/bg.gif" TargetMode="External" /><Relationship Id="rId334" Type="http://schemas.openxmlformats.org/officeDocument/2006/relationships/hyperlink" Target="http://abs.twimg.com/images/themes/theme9/bg.gif" TargetMode="External" /><Relationship Id="rId335" Type="http://schemas.openxmlformats.org/officeDocument/2006/relationships/hyperlink" Target="http://abs.twimg.com/images/themes/theme1/bg.png" TargetMode="External" /><Relationship Id="rId336" Type="http://schemas.openxmlformats.org/officeDocument/2006/relationships/hyperlink" Target="http://abs.twimg.com/images/themes/theme1/bg.png" TargetMode="External" /><Relationship Id="rId337" Type="http://schemas.openxmlformats.org/officeDocument/2006/relationships/hyperlink" Target="http://abs.twimg.com/images/themes/theme1/bg.png" TargetMode="External" /><Relationship Id="rId338" Type="http://schemas.openxmlformats.org/officeDocument/2006/relationships/hyperlink" Target="http://abs.twimg.com/images/themes/theme1/bg.png" TargetMode="External" /><Relationship Id="rId339" Type="http://schemas.openxmlformats.org/officeDocument/2006/relationships/hyperlink" Target="http://abs.twimg.com/images/themes/theme1/bg.png" TargetMode="External" /><Relationship Id="rId340" Type="http://schemas.openxmlformats.org/officeDocument/2006/relationships/hyperlink" Target="http://abs.twimg.com/images/themes/theme3/bg.gif" TargetMode="External" /><Relationship Id="rId341" Type="http://schemas.openxmlformats.org/officeDocument/2006/relationships/hyperlink" Target="http://abs.twimg.com/images/themes/theme1/bg.png" TargetMode="External" /><Relationship Id="rId342" Type="http://schemas.openxmlformats.org/officeDocument/2006/relationships/hyperlink" Target="http://abs.twimg.com/images/themes/theme4/bg.gif" TargetMode="External" /><Relationship Id="rId343" Type="http://schemas.openxmlformats.org/officeDocument/2006/relationships/hyperlink" Target="http://abs.twimg.com/images/themes/theme1/bg.png" TargetMode="External" /><Relationship Id="rId344" Type="http://schemas.openxmlformats.org/officeDocument/2006/relationships/hyperlink" Target="http://abs.twimg.com/images/themes/theme10/bg.gif" TargetMode="External" /><Relationship Id="rId345" Type="http://schemas.openxmlformats.org/officeDocument/2006/relationships/hyperlink" Target="http://abs.twimg.com/images/themes/theme1/bg.png" TargetMode="External" /><Relationship Id="rId346" Type="http://schemas.openxmlformats.org/officeDocument/2006/relationships/hyperlink" Target="http://abs.twimg.com/images/themes/theme9/bg.gif" TargetMode="External" /><Relationship Id="rId347" Type="http://schemas.openxmlformats.org/officeDocument/2006/relationships/hyperlink" Target="http://abs.twimg.com/images/themes/theme1/bg.png" TargetMode="External" /><Relationship Id="rId348" Type="http://schemas.openxmlformats.org/officeDocument/2006/relationships/hyperlink" Target="http://abs.twimg.com/images/themes/theme1/bg.png" TargetMode="External" /><Relationship Id="rId349" Type="http://schemas.openxmlformats.org/officeDocument/2006/relationships/hyperlink" Target="http://pbs.twimg.com/profile_images/811747527649161216/lwNLpUYm_normal.jpg" TargetMode="External" /><Relationship Id="rId350" Type="http://schemas.openxmlformats.org/officeDocument/2006/relationships/hyperlink" Target="http://pbs.twimg.com/profile_images/1092430489552449537/NfN2MdA6_normal.jpg" TargetMode="External" /><Relationship Id="rId351" Type="http://schemas.openxmlformats.org/officeDocument/2006/relationships/hyperlink" Target="http://pbs.twimg.com/profile_images/843668125233041408/GxZma2aY_normal.jpg" TargetMode="External" /><Relationship Id="rId352" Type="http://schemas.openxmlformats.org/officeDocument/2006/relationships/hyperlink" Target="http://pbs.twimg.com/profile_images/1040038400127119360/nyYfwc7b_normal.jpg" TargetMode="External" /><Relationship Id="rId353" Type="http://schemas.openxmlformats.org/officeDocument/2006/relationships/hyperlink" Target="http://pbs.twimg.com/profile_images/1075020956224040961/FO5QUBO8_normal.jpg" TargetMode="External" /><Relationship Id="rId354" Type="http://schemas.openxmlformats.org/officeDocument/2006/relationships/hyperlink" Target="http://pbs.twimg.com/profile_images/1105639245472063494/Y4mNtcQy_normal.png" TargetMode="External" /><Relationship Id="rId355" Type="http://schemas.openxmlformats.org/officeDocument/2006/relationships/hyperlink" Target="http://pbs.twimg.com/profile_images/993481386379104256/MC658lKY_normal.jpg" TargetMode="External" /><Relationship Id="rId356" Type="http://schemas.openxmlformats.org/officeDocument/2006/relationships/hyperlink" Target="http://pbs.twimg.com/profile_images/903175161897115649/6i4MO3Uf_normal.jpg" TargetMode="External" /><Relationship Id="rId357" Type="http://schemas.openxmlformats.org/officeDocument/2006/relationships/hyperlink" Target="http://pbs.twimg.com/profile_images/781208132836089856/qImWEQwf_normal.jpg" TargetMode="External" /><Relationship Id="rId358" Type="http://schemas.openxmlformats.org/officeDocument/2006/relationships/hyperlink" Target="http://pbs.twimg.com/profile_images/807631804/Foto_8_normal.jpg" TargetMode="External" /><Relationship Id="rId359" Type="http://schemas.openxmlformats.org/officeDocument/2006/relationships/hyperlink" Target="http://pbs.twimg.com/profile_images/934185401547460609/4ptVSPHr_normal.jpg" TargetMode="External" /><Relationship Id="rId360" Type="http://schemas.openxmlformats.org/officeDocument/2006/relationships/hyperlink" Target="http://pbs.twimg.com/profile_images/1071276361896132608/fjyiGVNy_normal.jpg" TargetMode="External" /><Relationship Id="rId361" Type="http://schemas.openxmlformats.org/officeDocument/2006/relationships/hyperlink" Target="http://pbs.twimg.com/profile_images/3046340934/3421a3d349dcf72a6197e8b9f58cdf09_normal.jpeg" TargetMode="External" /><Relationship Id="rId362" Type="http://schemas.openxmlformats.org/officeDocument/2006/relationships/hyperlink" Target="http://pbs.twimg.com/profile_images/3652512674/da3b95e1574ab5adcb48d5d598e74788_normal.jpeg" TargetMode="External" /><Relationship Id="rId363" Type="http://schemas.openxmlformats.org/officeDocument/2006/relationships/hyperlink" Target="http://pbs.twimg.com/profile_images/1347822488/eye_block_normal.jpg" TargetMode="External" /><Relationship Id="rId364" Type="http://schemas.openxmlformats.org/officeDocument/2006/relationships/hyperlink" Target="http://pbs.twimg.com/profile_images/1087846917759852544/S7SUHWX7_normal.jpg" TargetMode="External" /><Relationship Id="rId365" Type="http://schemas.openxmlformats.org/officeDocument/2006/relationships/hyperlink" Target="http://pbs.twimg.com/profile_images/880435129633710080/D3wV52rx_normal.jpg" TargetMode="External" /><Relationship Id="rId366" Type="http://schemas.openxmlformats.org/officeDocument/2006/relationships/hyperlink" Target="http://pbs.twimg.com/profile_images/1082180899926507520/1K4xoij0_normal.jpg" TargetMode="External" /><Relationship Id="rId367" Type="http://schemas.openxmlformats.org/officeDocument/2006/relationships/hyperlink" Target="http://pbs.twimg.com/profile_images/1072222469094805504/HsFiBmUl_normal.jpg" TargetMode="External" /><Relationship Id="rId368" Type="http://schemas.openxmlformats.org/officeDocument/2006/relationships/hyperlink" Target="http://pbs.twimg.com/profile_images/791767074989285376/OsQxwhQx_normal.jpg" TargetMode="External" /><Relationship Id="rId369" Type="http://schemas.openxmlformats.org/officeDocument/2006/relationships/hyperlink" Target="http://pbs.twimg.com/profile_images/802837466512236544/UiursIr__normal.jpg" TargetMode="External" /><Relationship Id="rId370" Type="http://schemas.openxmlformats.org/officeDocument/2006/relationships/hyperlink" Target="http://pbs.twimg.com/profile_images/1212259280/erz_Avatar_normal.jpg" TargetMode="External" /><Relationship Id="rId371" Type="http://schemas.openxmlformats.org/officeDocument/2006/relationships/hyperlink" Target="http://pbs.twimg.com/profile_images/1023958188239011840/TDZSRNgL_normal.jpg" TargetMode="External" /><Relationship Id="rId372" Type="http://schemas.openxmlformats.org/officeDocument/2006/relationships/hyperlink" Target="http://pbs.twimg.com/profile_images/979446126712508417/MPsTKSQY_normal.jpg" TargetMode="External" /><Relationship Id="rId373" Type="http://schemas.openxmlformats.org/officeDocument/2006/relationships/hyperlink" Target="http://pbs.twimg.com/profile_images/1039560999823654912/pvj8gp0X_normal.jpg" TargetMode="External" /><Relationship Id="rId374" Type="http://schemas.openxmlformats.org/officeDocument/2006/relationships/hyperlink" Target="http://pbs.twimg.com/profile_images/804331883546951680/Yf1Nm8je_normal.jpg" TargetMode="External" /><Relationship Id="rId375" Type="http://schemas.openxmlformats.org/officeDocument/2006/relationships/hyperlink" Target="http://pbs.twimg.com/profile_images/1079574243434786818/Hg3JqsiA_normal.jpg" TargetMode="External" /><Relationship Id="rId376" Type="http://schemas.openxmlformats.org/officeDocument/2006/relationships/hyperlink" Target="http://pbs.twimg.com/profile_images/3095548693/53a2c68dfef1179faf279650e2166f4d_normal.jpeg" TargetMode="External" /><Relationship Id="rId377" Type="http://schemas.openxmlformats.org/officeDocument/2006/relationships/hyperlink" Target="http://pbs.twimg.com/profile_images/1086816672793706496/2pqf7rjP_normal.jpg" TargetMode="External" /><Relationship Id="rId378" Type="http://schemas.openxmlformats.org/officeDocument/2006/relationships/hyperlink" Target="http://pbs.twimg.com/profile_images/635519777302188037/_usBiZmn_normal.png" TargetMode="External" /><Relationship Id="rId379" Type="http://schemas.openxmlformats.org/officeDocument/2006/relationships/hyperlink" Target="http://pbs.twimg.com/profile_images/989097746870059010/aDvwq9RV_normal.jpg" TargetMode="External" /><Relationship Id="rId380" Type="http://schemas.openxmlformats.org/officeDocument/2006/relationships/hyperlink" Target="http://pbs.twimg.com/profile_images/1087075875646914561/JLm4olRZ_normal.jpg" TargetMode="External" /><Relationship Id="rId381" Type="http://schemas.openxmlformats.org/officeDocument/2006/relationships/hyperlink" Target="http://pbs.twimg.com/profile_images/1014910237923393536/lqgzZVDq_normal.jpg" TargetMode="External" /><Relationship Id="rId382" Type="http://schemas.openxmlformats.org/officeDocument/2006/relationships/hyperlink" Target="http://pbs.twimg.com/profile_images/1039176624418123776/w3CA3CSe_normal.jpg" TargetMode="External" /><Relationship Id="rId383" Type="http://schemas.openxmlformats.org/officeDocument/2006/relationships/hyperlink" Target="http://pbs.twimg.com/profile_images/1107022533243666435/ija2HwFv_normal.jpg" TargetMode="External" /><Relationship Id="rId384" Type="http://schemas.openxmlformats.org/officeDocument/2006/relationships/hyperlink" Target="http://pbs.twimg.com/profile_images/1070144513304227841/OTQMEHuD_normal.jpg" TargetMode="External" /><Relationship Id="rId385" Type="http://schemas.openxmlformats.org/officeDocument/2006/relationships/hyperlink" Target="http://pbs.twimg.com/profile_images/1102556153190539264/y7Sg-m-f_normal.jpg" TargetMode="External" /><Relationship Id="rId386" Type="http://schemas.openxmlformats.org/officeDocument/2006/relationships/hyperlink" Target="http://pbs.twimg.com/profile_images/1086942621493190656/0BGPJ16O_normal.jpg" TargetMode="External" /><Relationship Id="rId387" Type="http://schemas.openxmlformats.org/officeDocument/2006/relationships/hyperlink" Target="http://pbs.twimg.com/profile_images/1052076374532349957/UbLHqy-F_normal.jpg" TargetMode="External" /><Relationship Id="rId388" Type="http://schemas.openxmlformats.org/officeDocument/2006/relationships/hyperlink" Target="http://pbs.twimg.com/profile_images/1058548424549662721/QFQbPyPq_normal.jpg" TargetMode="External" /><Relationship Id="rId389" Type="http://schemas.openxmlformats.org/officeDocument/2006/relationships/hyperlink" Target="http://pbs.twimg.com/profile_images/1564365669/margyphoto_normal.JPG" TargetMode="External" /><Relationship Id="rId390" Type="http://schemas.openxmlformats.org/officeDocument/2006/relationships/hyperlink" Target="http://pbs.twimg.com/profile_images/912859375026368513/pJ4YCwEU_normal.jpg" TargetMode="External" /><Relationship Id="rId391" Type="http://schemas.openxmlformats.org/officeDocument/2006/relationships/hyperlink" Target="http://pbs.twimg.com/profile_images/1018262471059165185/O4VXqJ5s_normal.jpg" TargetMode="External" /><Relationship Id="rId392" Type="http://schemas.openxmlformats.org/officeDocument/2006/relationships/hyperlink" Target="http://pbs.twimg.com/profile_images/1067808998928392193/B62ub-J1_normal.jpg" TargetMode="External" /><Relationship Id="rId393" Type="http://schemas.openxmlformats.org/officeDocument/2006/relationships/hyperlink" Target="http://pbs.twimg.com/profile_images/992580011667410944/la7vY2sv_normal.jpg" TargetMode="External" /><Relationship Id="rId394" Type="http://schemas.openxmlformats.org/officeDocument/2006/relationships/hyperlink" Target="http://pbs.twimg.com/profile_images/820829511155531776/YF6B4YY__normal.jpg" TargetMode="External" /><Relationship Id="rId395" Type="http://schemas.openxmlformats.org/officeDocument/2006/relationships/hyperlink" Target="http://pbs.twimg.com/profile_images/1066443434565623808/zsYulu52_normal.jpg" TargetMode="External" /><Relationship Id="rId396" Type="http://schemas.openxmlformats.org/officeDocument/2006/relationships/hyperlink" Target="http://pbs.twimg.com/profile_images/1079380620449583104/aYcwJsI3_normal.jpg" TargetMode="External" /><Relationship Id="rId397" Type="http://schemas.openxmlformats.org/officeDocument/2006/relationships/hyperlink" Target="http://pbs.twimg.com/profile_images/971368917322125312/SmTdg27__normal.jpg" TargetMode="External" /><Relationship Id="rId398" Type="http://schemas.openxmlformats.org/officeDocument/2006/relationships/hyperlink" Target="http://pbs.twimg.com/profile_images/836700198093086721/Fk2rc4Ix_normal.jpg" TargetMode="External" /><Relationship Id="rId399" Type="http://schemas.openxmlformats.org/officeDocument/2006/relationships/hyperlink" Target="http://pbs.twimg.com/profile_images/637752515677675520/PlFOtLHp_normal.jpg" TargetMode="External" /><Relationship Id="rId400" Type="http://schemas.openxmlformats.org/officeDocument/2006/relationships/hyperlink" Target="http://pbs.twimg.com/profile_images/635520371941183488/gNGCMlOr_normal.jpg" TargetMode="External" /><Relationship Id="rId401" Type="http://schemas.openxmlformats.org/officeDocument/2006/relationships/hyperlink" Target="http://pbs.twimg.com/profile_images/1053286293793173505/_oPZ-pqF_normal.jpg" TargetMode="External" /><Relationship Id="rId402" Type="http://schemas.openxmlformats.org/officeDocument/2006/relationships/hyperlink" Target="http://pbs.twimg.com/profile_images/995928158179332096/-2DF5wCX_normal.jpg" TargetMode="External" /><Relationship Id="rId403" Type="http://schemas.openxmlformats.org/officeDocument/2006/relationships/hyperlink" Target="http://pbs.twimg.com/profile_images/794547547171745792/Px3oXnG7_normal.jpg" TargetMode="External" /><Relationship Id="rId404" Type="http://schemas.openxmlformats.org/officeDocument/2006/relationships/hyperlink" Target="http://pbs.twimg.com/profile_images/917786884692099072/7UkY-VV6_normal.jpg" TargetMode="External" /><Relationship Id="rId405" Type="http://schemas.openxmlformats.org/officeDocument/2006/relationships/hyperlink" Target="http://pbs.twimg.com/profile_images/548949514917117952/l7w7C20q_normal.jpeg" TargetMode="External" /><Relationship Id="rId406" Type="http://schemas.openxmlformats.org/officeDocument/2006/relationships/hyperlink" Target="http://pbs.twimg.com/profile_images/1096470486131699712/-PLBNXzI_normal.png" TargetMode="External" /><Relationship Id="rId407" Type="http://schemas.openxmlformats.org/officeDocument/2006/relationships/hyperlink" Target="http://pbs.twimg.com/profile_images/962540569821097984/KEnyy7ff_normal.jpg" TargetMode="External" /><Relationship Id="rId408" Type="http://schemas.openxmlformats.org/officeDocument/2006/relationships/hyperlink" Target="http://pbs.twimg.com/profile_images/691596244527878144/Cy_zy7hJ_normal.jpg" TargetMode="External" /><Relationship Id="rId409" Type="http://schemas.openxmlformats.org/officeDocument/2006/relationships/hyperlink" Target="http://pbs.twimg.com/profile_images/1013772445243895808/jk7SUWdn_normal.jpg" TargetMode="External" /><Relationship Id="rId410" Type="http://schemas.openxmlformats.org/officeDocument/2006/relationships/hyperlink" Target="http://pbs.twimg.com/profile_images/898976352694652928/wFXUUcPX_normal.jpg" TargetMode="External" /><Relationship Id="rId411" Type="http://schemas.openxmlformats.org/officeDocument/2006/relationships/hyperlink" Target="http://pbs.twimg.com/profile_images/999053663195746304/kMaBdsLB_normal.jpg" TargetMode="External" /><Relationship Id="rId412" Type="http://schemas.openxmlformats.org/officeDocument/2006/relationships/hyperlink" Target="http://pbs.twimg.com/profile_images/1074252756972683264/2BWD-zhE_normal.jpg" TargetMode="External" /><Relationship Id="rId413" Type="http://schemas.openxmlformats.org/officeDocument/2006/relationships/hyperlink" Target="http://pbs.twimg.com/profile_images/825536742224756738/YVyZIeAa_normal.jpg" TargetMode="External" /><Relationship Id="rId414" Type="http://schemas.openxmlformats.org/officeDocument/2006/relationships/hyperlink" Target="http://pbs.twimg.com/profile_images/378800000115385134/288b6c78aff0ac0440563586f5b9af96_normal.jpeg" TargetMode="External" /><Relationship Id="rId415" Type="http://schemas.openxmlformats.org/officeDocument/2006/relationships/hyperlink" Target="http://pbs.twimg.com/profile_images/1079393546321313793/B9AoJrmy_normal.jpg" TargetMode="External" /><Relationship Id="rId416" Type="http://schemas.openxmlformats.org/officeDocument/2006/relationships/hyperlink" Target="http://pbs.twimg.com/profile_images/579980751518765056/aIEyrukI_normal.jpg" TargetMode="External" /><Relationship Id="rId417" Type="http://schemas.openxmlformats.org/officeDocument/2006/relationships/hyperlink" Target="http://pbs.twimg.com/profile_images/964226852691890176/A8DwhriX_normal.jpg" TargetMode="External" /><Relationship Id="rId418" Type="http://schemas.openxmlformats.org/officeDocument/2006/relationships/hyperlink" Target="http://pbs.twimg.com/profile_images/1107049880659415043/0c_ZZ5sW_normal.png" TargetMode="External" /><Relationship Id="rId419" Type="http://schemas.openxmlformats.org/officeDocument/2006/relationships/hyperlink" Target="http://pbs.twimg.com/profile_images/1103586423591055360/3vlU5TZC_normal.jpg" TargetMode="External" /><Relationship Id="rId420" Type="http://schemas.openxmlformats.org/officeDocument/2006/relationships/hyperlink" Target="http://pbs.twimg.com/profile_images/954882075445923840/v5EYL6Qi_normal.jpg" TargetMode="External" /><Relationship Id="rId421" Type="http://schemas.openxmlformats.org/officeDocument/2006/relationships/hyperlink" Target="http://pbs.twimg.com/profile_images/656647246562201600/pu2r5NY5_normal.jpg" TargetMode="External" /><Relationship Id="rId422" Type="http://schemas.openxmlformats.org/officeDocument/2006/relationships/hyperlink" Target="http://pbs.twimg.com/profile_images/1045132576149721088/7IG183GY_normal.jpg" TargetMode="External" /><Relationship Id="rId423" Type="http://schemas.openxmlformats.org/officeDocument/2006/relationships/hyperlink" Target="http://pbs.twimg.com/profile_images/923334352783794178/yiUCsf5s_normal.jpg" TargetMode="External" /><Relationship Id="rId424" Type="http://schemas.openxmlformats.org/officeDocument/2006/relationships/hyperlink" Target="http://pbs.twimg.com/profile_images/1105320310159552512/1O3f0iuM_normal.jpg" TargetMode="External" /><Relationship Id="rId425" Type="http://schemas.openxmlformats.org/officeDocument/2006/relationships/hyperlink" Target="http://pbs.twimg.com/profile_images/975085231278579713/Hoo5Zqo__normal.jpg" TargetMode="External" /><Relationship Id="rId426" Type="http://schemas.openxmlformats.org/officeDocument/2006/relationships/hyperlink" Target="http://abs.twimg.com/sticky/default_profile_images/default_profile_normal.png" TargetMode="External" /><Relationship Id="rId427" Type="http://schemas.openxmlformats.org/officeDocument/2006/relationships/hyperlink" Target="http://pbs.twimg.com/profile_images/461074520422350848/CXXEbbg9_normal.jpeg" TargetMode="External" /><Relationship Id="rId428" Type="http://schemas.openxmlformats.org/officeDocument/2006/relationships/hyperlink" Target="http://pbs.twimg.com/profile_images/948228096020189184/UKMZ_5At_normal.jpg" TargetMode="External" /><Relationship Id="rId429" Type="http://schemas.openxmlformats.org/officeDocument/2006/relationships/hyperlink" Target="http://pbs.twimg.com/profile_images/1091318907527405568/nYTeUNgU_normal.jpg" TargetMode="External" /><Relationship Id="rId430" Type="http://schemas.openxmlformats.org/officeDocument/2006/relationships/hyperlink" Target="http://pbs.twimg.com/profile_images/1027600764036771840/qDh7oXS0_normal.jpg" TargetMode="External" /><Relationship Id="rId431" Type="http://schemas.openxmlformats.org/officeDocument/2006/relationships/hyperlink" Target="http://pbs.twimg.com/profile_images/706336167608778752/y1byjCul_normal.jpg" TargetMode="External" /><Relationship Id="rId432" Type="http://schemas.openxmlformats.org/officeDocument/2006/relationships/hyperlink" Target="http://pbs.twimg.com/profile_images/774051059777974272/6AZgncjO_normal.jpg" TargetMode="External" /><Relationship Id="rId433" Type="http://schemas.openxmlformats.org/officeDocument/2006/relationships/hyperlink" Target="http://pbs.twimg.com/profile_images/991090662866063360/7xNPbUCe_normal.jpg" TargetMode="External" /><Relationship Id="rId434" Type="http://schemas.openxmlformats.org/officeDocument/2006/relationships/hyperlink" Target="http://pbs.twimg.com/profile_images/846394342830858240/ebx5Kthf_normal.jpg" TargetMode="External" /><Relationship Id="rId435" Type="http://schemas.openxmlformats.org/officeDocument/2006/relationships/hyperlink" Target="http://pbs.twimg.com/profile_images/778957762193600515/xM508iSy_normal.jpg" TargetMode="External" /><Relationship Id="rId436" Type="http://schemas.openxmlformats.org/officeDocument/2006/relationships/hyperlink" Target="http://pbs.twimg.com/profile_images/3458883612/13501121168bdbcea957d8451fbe482b_normal.png" TargetMode="External" /><Relationship Id="rId437" Type="http://schemas.openxmlformats.org/officeDocument/2006/relationships/hyperlink" Target="http://pbs.twimg.com/profile_images/992456031144837120/fTDqWVnW_normal.jpg" TargetMode="External" /><Relationship Id="rId438" Type="http://schemas.openxmlformats.org/officeDocument/2006/relationships/hyperlink" Target="http://pbs.twimg.com/profile_images/1874057516/twitter_icon_normal.png" TargetMode="External" /><Relationship Id="rId439" Type="http://schemas.openxmlformats.org/officeDocument/2006/relationships/hyperlink" Target="http://pbs.twimg.com/profile_images/889295739783925761/3byjEK3P_normal.jpg" TargetMode="External" /><Relationship Id="rId440" Type="http://schemas.openxmlformats.org/officeDocument/2006/relationships/hyperlink" Target="http://pbs.twimg.com/profile_images/700817097857740804/MBr3TQso_normal.png" TargetMode="External" /><Relationship Id="rId441" Type="http://schemas.openxmlformats.org/officeDocument/2006/relationships/hyperlink" Target="http://pbs.twimg.com/profile_images/1045929050370260992/TU0C1S5W_normal.jpg" TargetMode="External" /><Relationship Id="rId442" Type="http://schemas.openxmlformats.org/officeDocument/2006/relationships/hyperlink" Target="http://pbs.twimg.com/profile_images/687308312749191168/ndEjPS46_normal.png" TargetMode="External" /><Relationship Id="rId443" Type="http://schemas.openxmlformats.org/officeDocument/2006/relationships/hyperlink" Target="http://pbs.twimg.com/profile_images/1073922491695927296/lHPzTLjG_normal.jpg" TargetMode="External" /><Relationship Id="rId444" Type="http://schemas.openxmlformats.org/officeDocument/2006/relationships/hyperlink" Target="http://pbs.twimg.com/profile_images/1012909606035771392/xYJMKILX_normal.jpg" TargetMode="External" /><Relationship Id="rId445" Type="http://schemas.openxmlformats.org/officeDocument/2006/relationships/hyperlink" Target="http://pbs.twimg.com/profile_images/1086599860718051328/R5U6h8ul_normal.jpg" TargetMode="External" /><Relationship Id="rId446" Type="http://schemas.openxmlformats.org/officeDocument/2006/relationships/hyperlink" Target="http://pbs.twimg.com/profile_images/960877119235649536/uAGc4mW1_normal.jpg" TargetMode="External" /><Relationship Id="rId447" Type="http://schemas.openxmlformats.org/officeDocument/2006/relationships/hyperlink" Target="http://pbs.twimg.com/profile_images/949312228989190144/iBt7qxiO_normal.jpg" TargetMode="External" /><Relationship Id="rId448" Type="http://schemas.openxmlformats.org/officeDocument/2006/relationships/hyperlink" Target="http://pbs.twimg.com/profile_images/2634835816/8d4618045e230ddf5e85cbd3ccdfccb5_normal.jpeg" TargetMode="External" /><Relationship Id="rId449" Type="http://schemas.openxmlformats.org/officeDocument/2006/relationships/hyperlink" Target="http://pbs.twimg.com/profile_images/1052892368477843457/GtBiMDtd_normal.jpg" TargetMode="External" /><Relationship Id="rId450" Type="http://schemas.openxmlformats.org/officeDocument/2006/relationships/hyperlink" Target="http://pbs.twimg.com/profile_images/934429795865292801/tMN_CmoO_normal.jpg" TargetMode="External" /><Relationship Id="rId451" Type="http://schemas.openxmlformats.org/officeDocument/2006/relationships/hyperlink" Target="http://pbs.twimg.com/profile_images/1071043848699342854/Macop4f9_normal.jpg" TargetMode="External" /><Relationship Id="rId452" Type="http://schemas.openxmlformats.org/officeDocument/2006/relationships/hyperlink" Target="http://pbs.twimg.com/profile_images/891214985090740224/0trHOHbv_normal.jpg" TargetMode="External" /><Relationship Id="rId453" Type="http://schemas.openxmlformats.org/officeDocument/2006/relationships/hyperlink" Target="http://pbs.twimg.com/profile_images/914678192794939392/VOiGG8eU_normal.jpg" TargetMode="External" /><Relationship Id="rId454" Type="http://schemas.openxmlformats.org/officeDocument/2006/relationships/hyperlink" Target="http://pbs.twimg.com/profile_images/1060939754261274624/IwSCne6M_normal.jpg" TargetMode="External" /><Relationship Id="rId455" Type="http://schemas.openxmlformats.org/officeDocument/2006/relationships/hyperlink" Target="http://pbs.twimg.com/profile_images/1052305068287057920/6k2Wd5wI_normal.jpg" TargetMode="External" /><Relationship Id="rId456" Type="http://schemas.openxmlformats.org/officeDocument/2006/relationships/hyperlink" Target="http://pbs.twimg.com/profile_images/990672413850451968/OYbQfUCY_normal.jpg" TargetMode="External" /><Relationship Id="rId457" Type="http://schemas.openxmlformats.org/officeDocument/2006/relationships/hyperlink" Target="http://pbs.twimg.com/profile_images/1095718208361816066/WNOthOJJ_normal.png" TargetMode="External" /><Relationship Id="rId458" Type="http://schemas.openxmlformats.org/officeDocument/2006/relationships/hyperlink" Target="http://pbs.twimg.com/profile_images/1095809482284621824/7upKamMA_normal.jpg" TargetMode="External" /><Relationship Id="rId459" Type="http://schemas.openxmlformats.org/officeDocument/2006/relationships/hyperlink" Target="http://pbs.twimg.com/profile_images/609509300642279424/UIObgGT1_normal.jpg" TargetMode="External" /><Relationship Id="rId460" Type="http://schemas.openxmlformats.org/officeDocument/2006/relationships/hyperlink" Target="http://pbs.twimg.com/profile_images/923995615465324545/x4_4y-HU_normal.jpg" TargetMode="External" /><Relationship Id="rId461" Type="http://schemas.openxmlformats.org/officeDocument/2006/relationships/hyperlink" Target="http://pbs.twimg.com/profile_images/1105811144705564678/uNsY0LO-_normal.jpg" TargetMode="External" /><Relationship Id="rId462" Type="http://schemas.openxmlformats.org/officeDocument/2006/relationships/hyperlink" Target="http://pbs.twimg.com/profile_images/973654632198057984/AchQ6TfI_normal.jpg" TargetMode="External" /><Relationship Id="rId463" Type="http://schemas.openxmlformats.org/officeDocument/2006/relationships/hyperlink" Target="http://pbs.twimg.com/profile_images/484114623574982657/bLjYQwXM_normal.png" TargetMode="External" /><Relationship Id="rId464" Type="http://schemas.openxmlformats.org/officeDocument/2006/relationships/hyperlink" Target="http://pbs.twimg.com/profile_images/643894777373720576/ljq82fSP_normal.jpg" TargetMode="External" /><Relationship Id="rId465" Type="http://schemas.openxmlformats.org/officeDocument/2006/relationships/hyperlink" Target="http://pbs.twimg.com/profile_images/1007119516868853760/LN6WeXei_normal.jpg" TargetMode="External" /><Relationship Id="rId466" Type="http://schemas.openxmlformats.org/officeDocument/2006/relationships/hyperlink" Target="http://pbs.twimg.com/profile_images/1092561192277762048/1QXVZ5Hk_normal.jpg" TargetMode="External" /><Relationship Id="rId467" Type="http://schemas.openxmlformats.org/officeDocument/2006/relationships/hyperlink" Target="http://pbs.twimg.com/profile_images/437303339588395009/2sA_gR3R_normal.jpeg" TargetMode="External" /><Relationship Id="rId468" Type="http://schemas.openxmlformats.org/officeDocument/2006/relationships/hyperlink" Target="http://abs.twimg.com/sticky/default_profile_images/default_profile_normal.png" TargetMode="External" /><Relationship Id="rId469" Type="http://schemas.openxmlformats.org/officeDocument/2006/relationships/hyperlink" Target="http://pbs.twimg.com/profile_images/1231680130/693cb17d-a113-432c-968e-b9c43faa6cb0_normal.png" TargetMode="External" /><Relationship Id="rId470" Type="http://schemas.openxmlformats.org/officeDocument/2006/relationships/hyperlink" Target="http://pbs.twimg.com/profile_images/337865780/graphic_nott_normal.jpg" TargetMode="External" /><Relationship Id="rId471" Type="http://schemas.openxmlformats.org/officeDocument/2006/relationships/hyperlink" Target="http://pbs.twimg.com/profile_images/1095822579821174785/hvDhsQy0_normal.jpg" TargetMode="External" /><Relationship Id="rId472" Type="http://schemas.openxmlformats.org/officeDocument/2006/relationships/hyperlink" Target="http://pbs.twimg.com/profile_images/1107295341764902913/08WOwcJc_normal.png" TargetMode="External" /><Relationship Id="rId473" Type="http://schemas.openxmlformats.org/officeDocument/2006/relationships/hyperlink" Target="http://pbs.twimg.com/profile_images/1059618992556519424/ylSAl-4i_normal.jpg" TargetMode="External" /><Relationship Id="rId474" Type="http://schemas.openxmlformats.org/officeDocument/2006/relationships/hyperlink" Target="http://pbs.twimg.com/profile_images/1058086805432614912/oKcB9vSp_normal.jpg" TargetMode="External" /><Relationship Id="rId475" Type="http://schemas.openxmlformats.org/officeDocument/2006/relationships/hyperlink" Target="http://pbs.twimg.com/profile_images/1088156221876523008/ZFNYZwRh_normal.jpg" TargetMode="External" /><Relationship Id="rId476" Type="http://schemas.openxmlformats.org/officeDocument/2006/relationships/hyperlink" Target="http://pbs.twimg.com/profile_images/1073822351924580353/H8Iswv-F_normal.jpg" TargetMode="External" /><Relationship Id="rId477" Type="http://schemas.openxmlformats.org/officeDocument/2006/relationships/hyperlink" Target="http://pbs.twimg.com/profile_images/1108429755882319872/n1hXWBhO_normal.png" TargetMode="External" /><Relationship Id="rId478" Type="http://schemas.openxmlformats.org/officeDocument/2006/relationships/hyperlink" Target="http://pbs.twimg.com/profile_images/946016409179406336/lB-gislc_normal.jpg" TargetMode="External" /><Relationship Id="rId479" Type="http://schemas.openxmlformats.org/officeDocument/2006/relationships/hyperlink" Target="http://pbs.twimg.com/profile_images/987793651832107009/brYnU9c9_normal.jpg" TargetMode="External" /><Relationship Id="rId480" Type="http://schemas.openxmlformats.org/officeDocument/2006/relationships/hyperlink" Target="http://pbs.twimg.com/profile_images/866445679648010241/nxgqS4iH_normal.jpg" TargetMode="External" /><Relationship Id="rId481" Type="http://schemas.openxmlformats.org/officeDocument/2006/relationships/hyperlink" Target="http://pbs.twimg.com/profile_images/1002733507657990144/g84HIIxn_normal.jpg" TargetMode="External" /><Relationship Id="rId482" Type="http://schemas.openxmlformats.org/officeDocument/2006/relationships/hyperlink" Target="http://pbs.twimg.com/profile_images/783723736780247040/XGYMM_Tz_normal.jpg" TargetMode="External" /><Relationship Id="rId483" Type="http://schemas.openxmlformats.org/officeDocument/2006/relationships/hyperlink" Target="http://pbs.twimg.com/profile_images/1098977421360066560/VtFymVvT_normal.png" TargetMode="External" /><Relationship Id="rId484" Type="http://schemas.openxmlformats.org/officeDocument/2006/relationships/hyperlink" Target="http://pbs.twimg.com/profile_images/1233739691/WSD_LOGO_-_FULL_COLOR_normal.png" TargetMode="External" /><Relationship Id="rId485" Type="http://schemas.openxmlformats.org/officeDocument/2006/relationships/hyperlink" Target="http://pbs.twimg.com/profile_images/1078349589718224898/tZq1gDyS_normal.jpg" TargetMode="External" /><Relationship Id="rId486" Type="http://schemas.openxmlformats.org/officeDocument/2006/relationships/hyperlink" Target="http://pbs.twimg.com/profile_images/641274525368328193/Eq0ikqPs_normal.jpg" TargetMode="External" /><Relationship Id="rId487" Type="http://schemas.openxmlformats.org/officeDocument/2006/relationships/hyperlink" Target="http://pbs.twimg.com/profile_images/1083613640647938048/lEvz7phK_normal.jpg" TargetMode="External" /><Relationship Id="rId488" Type="http://schemas.openxmlformats.org/officeDocument/2006/relationships/hyperlink" Target="http://pbs.twimg.com/profile_images/1087426024172859393/tDN_UI5r_normal.jpg" TargetMode="External" /><Relationship Id="rId489" Type="http://schemas.openxmlformats.org/officeDocument/2006/relationships/hyperlink" Target="http://pbs.twimg.com/profile_images/1014947580307001345/02wPAaKf_normal.jpg" TargetMode="External" /><Relationship Id="rId490" Type="http://schemas.openxmlformats.org/officeDocument/2006/relationships/hyperlink" Target="http://pbs.twimg.com/profile_images/919964816848179201/rWhrS8om_normal.jpg" TargetMode="External" /><Relationship Id="rId491" Type="http://schemas.openxmlformats.org/officeDocument/2006/relationships/hyperlink" Target="https://twitter.com/benhanckel" TargetMode="External" /><Relationship Id="rId492" Type="http://schemas.openxmlformats.org/officeDocument/2006/relationships/hyperlink" Target="https://twitter.com/nathanjurgenson" TargetMode="External" /><Relationship Id="rId493" Type="http://schemas.openxmlformats.org/officeDocument/2006/relationships/hyperlink" Target="https://twitter.com/alixlangone" TargetMode="External" /><Relationship Id="rId494" Type="http://schemas.openxmlformats.org/officeDocument/2006/relationships/hyperlink" Target="https://twitter.com/joesutton" TargetMode="External" /><Relationship Id="rId495" Type="http://schemas.openxmlformats.org/officeDocument/2006/relationships/hyperlink" Target="https://twitter.com/ttw_conf" TargetMode="External" /><Relationship Id="rId496" Type="http://schemas.openxmlformats.org/officeDocument/2006/relationships/hyperlink" Target="https://twitter.com/jeansgallo" TargetMode="External" /><Relationship Id="rId497" Type="http://schemas.openxmlformats.org/officeDocument/2006/relationships/hyperlink" Target="https://twitter.com/beerbergman" TargetMode="External" /><Relationship Id="rId498" Type="http://schemas.openxmlformats.org/officeDocument/2006/relationships/hyperlink" Target="https://twitter.com/ayeshaasiddiqi" TargetMode="External" /><Relationship Id="rId499" Type="http://schemas.openxmlformats.org/officeDocument/2006/relationships/hyperlink" Target="https://twitter.com/lizbarry" TargetMode="External" /><Relationship Id="rId500" Type="http://schemas.openxmlformats.org/officeDocument/2006/relationships/hyperlink" Target="https://twitter.com/kilolo_" TargetMode="External" /><Relationship Id="rId501" Type="http://schemas.openxmlformats.org/officeDocument/2006/relationships/hyperlink" Target="https://twitter.com/tjowens" TargetMode="External" /><Relationship Id="rId502" Type="http://schemas.openxmlformats.org/officeDocument/2006/relationships/hyperlink" Target="https://twitter.com/cleogirl2525" TargetMode="External" /><Relationship Id="rId503" Type="http://schemas.openxmlformats.org/officeDocument/2006/relationships/hyperlink" Target="https://twitter.com/ataman_aysenur" TargetMode="External" /><Relationship Id="rId504" Type="http://schemas.openxmlformats.org/officeDocument/2006/relationships/hyperlink" Target="https://twitter.com/binonbi" TargetMode="External" /><Relationship Id="rId505" Type="http://schemas.openxmlformats.org/officeDocument/2006/relationships/hyperlink" Target="https://twitter.com/cyborgology" TargetMode="External" /><Relationship Id="rId506" Type="http://schemas.openxmlformats.org/officeDocument/2006/relationships/hyperlink" Target="https://twitter.com/bdyhax" TargetMode="External" /><Relationship Id="rId507" Type="http://schemas.openxmlformats.org/officeDocument/2006/relationships/hyperlink" Target="https://twitter.com/everyartisugly" TargetMode="External" /><Relationship Id="rId508" Type="http://schemas.openxmlformats.org/officeDocument/2006/relationships/hyperlink" Target="https://twitter.com/socialist_spice" TargetMode="External" /><Relationship Id="rId509" Type="http://schemas.openxmlformats.org/officeDocument/2006/relationships/hyperlink" Target="https://twitter.com/j_taylor_foster" TargetMode="External" /><Relationship Id="rId510" Type="http://schemas.openxmlformats.org/officeDocument/2006/relationships/hyperlink" Target="https://twitter.com/hypothesiss" TargetMode="External" /><Relationship Id="rId511" Type="http://schemas.openxmlformats.org/officeDocument/2006/relationships/hyperlink" Target="https://twitter.com/tante" TargetMode="External" /><Relationship Id="rId512" Type="http://schemas.openxmlformats.org/officeDocument/2006/relationships/hyperlink" Target="https://twitter.com/jochmann" TargetMode="External" /><Relationship Id="rId513" Type="http://schemas.openxmlformats.org/officeDocument/2006/relationships/hyperlink" Target="https://twitter.com/alexwermercolan" TargetMode="External" /><Relationship Id="rId514" Type="http://schemas.openxmlformats.org/officeDocument/2006/relationships/hyperlink" Target="https://twitter.com/templedsc" TargetMode="External" /><Relationship Id="rId515" Type="http://schemas.openxmlformats.org/officeDocument/2006/relationships/hyperlink" Target="https://twitter.com/round" TargetMode="External" /><Relationship Id="rId516" Type="http://schemas.openxmlformats.org/officeDocument/2006/relationships/hyperlink" Target="https://twitter.com/non_sequential" TargetMode="External" /><Relationship Id="rId517" Type="http://schemas.openxmlformats.org/officeDocument/2006/relationships/hyperlink" Target="https://twitter.com/bostonjoan" TargetMode="External" /><Relationship Id="rId518" Type="http://schemas.openxmlformats.org/officeDocument/2006/relationships/hyperlink" Target="https://twitter.com/cybrsalon" TargetMode="External" /><Relationship Id="rId519" Type="http://schemas.openxmlformats.org/officeDocument/2006/relationships/hyperlink" Target="https://twitter.com/aprylw" TargetMode="External" /><Relationship Id="rId520" Type="http://schemas.openxmlformats.org/officeDocument/2006/relationships/hyperlink" Target="https://twitter.com/citams_asa" TargetMode="External" /><Relationship Id="rId521" Type="http://schemas.openxmlformats.org/officeDocument/2006/relationships/hyperlink" Target="https://twitter.com/gemkillen" TargetMode="External" /><Relationship Id="rId522" Type="http://schemas.openxmlformats.org/officeDocument/2006/relationships/hyperlink" Target="https://twitter.com/jenny_l_davis" TargetMode="External" /><Relationship Id="rId523" Type="http://schemas.openxmlformats.org/officeDocument/2006/relationships/hyperlink" Target="https://twitter.com/realdrruth" TargetMode="External" /><Relationship Id="rId524" Type="http://schemas.openxmlformats.org/officeDocument/2006/relationships/hyperlink" Target="https://twitter.com/hello_skyler" TargetMode="External" /><Relationship Id="rId525" Type="http://schemas.openxmlformats.org/officeDocument/2006/relationships/hyperlink" Target="https://twitter.com/zehra_m56" TargetMode="External" /><Relationship Id="rId526" Type="http://schemas.openxmlformats.org/officeDocument/2006/relationships/hyperlink" Target="https://twitter.com/firepile" TargetMode="External" /><Relationship Id="rId527" Type="http://schemas.openxmlformats.org/officeDocument/2006/relationships/hyperlink" Target="https://twitter.com/da_banks" TargetMode="External" /><Relationship Id="rId528" Type="http://schemas.openxmlformats.org/officeDocument/2006/relationships/hyperlink" Target="https://twitter.com/xinjeisan" TargetMode="External" /><Relationship Id="rId529" Type="http://schemas.openxmlformats.org/officeDocument/2006/relationships/hyperlink" Target="https://twitter.com/donnalanclos" TargetMode="External" /><Relationship Id="rId530" Type="http://schemas.openxmlformats.org/officeDocument/2006/relationships/hyperlink" Target="https://twitter.com/clancynewyork" TargetMode="External" /><Relationship Id="rId531" Type="http://schemas.openxmlformats.org/officeDocument/2006/relationships/hyperlink" Target="https://twitter.com/margymaclibrary" TargetMode="External" /><Relationship Id="rId532" Type="http://schemas.openxmlformats.org/officeDocument/2006/relationships/hyperlink" Target="https://twitter.com/sheishistoric" TargetMode="External" /><Relationship Id="rId533" Type="http://schemas.openxmlformats.org/officeDocument/2006/relationships/hyperlink" Target="https://twitter.com/jbrancha" TargetMode="External" /><Relationship Id="rId534" Type="http://schemas.openxmlformats.org/officeDocument/2006/relationships/hyperlink" Target="https://twitter.com/llanahan" TargetMode="External" /><Relationship Id="rId535" Type="http://schemas.openxmlformats.org/officeDocument/2006/relationships/hyperlink" Target="https://twitter.com/jbbrager" TargetMode="External" /><Relationship Id="rId536" Type="http://schemas.openxmlformats.org/officeDocument/2006/relationships/hyperlink" Target="https://twitter.com/kathalbury" TargetMode="External" /><Relationship Id="rId537" Type="http://schemas.openxmlformats.org/officeDocument/2006/relationships/hyperlink" Target="https://twitter.com/brtigerlib" TargetMode="External" /><Relationship Id="rId538" Type="http://schemas.openxmlformats.org/officeDocument/2006/relationships/hyperlink" Target="https://twitter.com/gonzaleztennant" TargetMode="External" /><Relationship Id="rId539" Type="http://schemas.openxmlformats.org/officeDocument/2006/relationships/hyperlink" Target="https://twitter.com/megaperl" TargetMode="External" /><Relationship Id="rId540" Type="http://schemas.openxmlformats.org/officeDocument/2006/relationships/hyperlink" Target="https://twitter.com/notabombbunke" TargetMode="External" /><Relationship Id="rId541" Type="http://schemas.openxmlformats.org/officeDocument/2006/relationships/hyperlink" Target="https://twitter.com/sherryhuss" TargetMode="External" /><Relationship Id="rId542" Type="http://schemas.openxmlformats.org/officeDocument/2006/relationships/hyperlink" Target="https://twitter.com/rbhsreads" TargetMode="External" /><Relationship Id="rId543" Type="http://schemas.openxmlformats.org/officeDocument/2006/relationships/hyperlink" Target="https://twitter.com/playstation" TargetMode="External" /><Relationship Id="rId544" Type="http://schemas.openxmlformats.org/officeDocument/2006/relationships/hyperlink" Target="https://twitter.com/plvmedia" TargetMode="External" /><Relationship Id="rId545" Type="http://schemas.openxmlformats.org/officeDocument/2006/relationships/hyperlink" Target="https://twitter.com/monarchsread" TargetMode="External" /><Relationship Id="rId546" Type="http://schemas.openxmlformats.org/officeDocument/2006/relationships/hyperlink" Target="https://twitter.com/yourdhslibrary" TargetMode="External" /><Relationship Id="rId547" Type="http://schemas.openxmlformats.org/officeDocument/2006/relationships/hyperlink" Target="https://twitter.com/franktla" TargetMode="External" /><Relationship Id="rId548" Type="http://schemas.openxmlformats.org/officeDocument/2006/relationships/hyperlink" Target="https://twitter.com/makeymakey" TargetMode="External" /><Relationship Id="rId549" Type="http://schemas.openxmlformats.org/officeDocument/2006/relationships/hyperlink" Target="https://twitter.com/andystechgarage" TargetMode="External" /><Relationship Id="rId550" Type="http://schemas.openxmlformats.org/officeDocument/2006/relationships/hyperlink" Target="https://twitter.com/lego_education" TargetMode="External" /><Relationship Id="rId551" Type="http://schemas.openxmlformats.org/officeDocument/2006/relationships/hyperlink" Target="https://twitter.com/mashable" TargetMode="External" /><Relationship Id="rId552" Type="http://schemas.openxmlformats.org/officeDocument/2006/relationships/hyperlink" Target="https://twitter.com/hubweek" TargetMode="External" /><Relationship Id="rId553" Type="http://schemas.openxmlformats.org/officeDocument/2006/relationships/hyperlink" Target="https://twitter.com/lilmztkk" TargetMode="External" /><Relationship Id="rId554" Type="http://schemas.openxmlformats.org/officeDocument/2006/relationships/hyperlink" Target="https://twitter.com/viralber" TargetMode="External" /><Relationship Id="rId555" Type="http://schemas.openxmlformats.org/officeDocument/2006/relationships/hyperlink" Target="https://twitter.com/4sislemonade" TargetMode="External" /><Relationship Id="rId556" Type="http://schemas.openxmlformats.org/officeDocument/2006/relationships/hyperlink" Target="https://twitter.com/hopcoach" TargetMode="External" /><Relationship Id="rId557" Type="http://schemas.openxmlformats.org/officeDocument/2006/relationships/hyperlink" Target="https://twitter.com/iluvwinter" TargetMode="External" /><Relationship Id="rId558" Type="http://schemas.openxmlformats.org/officeDocument/2006/relationships/hyperlink" Target="https://twitter.com/bishopshighs" TargetMode="External" /><Relationship Id="rId559" Type="http://schemas.openxmlformats.org/officeDocument/2006/relationships/hyperlink" Target="https://twitter.com/bricks4kidzsthd" TargetMode="External" /><Relationship Id="rId560" Type="http://schemas.openxmlformats.org/officeDocument/2006/relationships/hyperlink" Target="https://twitter.com/communicatedpro" TargetMode="External" /><Relationship Id="rId561" Type="http://schemas.openxmlformats.org/officeDocument/2006/relationships/hyperlink" Target="https://twitter.com/ucantootech" TargetMode="External" /><Relationship Id="rId562" Type="http://schemas.openxmlformats.org/officeDocument/2006/relationships/hyperlink" Target="https://twitter.com/ciraposo45" TargetMode="External" /><Relationship Id="rId563" Type="http://schemas.openxmlformats.org/officeDocument/2006/relationships/hyperlink" Target="https://twitter.com/makey_maryland" TargetMode="External" /><Relationship Id="rId564" Type="http://schemas.openxmlformats.org/officeDocument/2006/relationships/hyperlink" Target="https://twitter.com/mrs_kling_tech" TargetMode="External" /><Relationship Id="rId565" Type="http://schemas.openxmlformats.org/officeDocument/2006/relationships/hyperlink" Target="https://twitter.com/petergedwards1" TargetMode="External" /><Relationship Id="rId566" Type="http://schemas.openxmlformats.org/officeDocument/2006/relationships/hyperlink" Target="https://twitter.com/calirobotgirl" TargetMode="External" /><Relationship Id="rId567" Type="http://schemas.openxmlformats.org/officeDocument/2006/relationships/hyperlink" Target="https://twitter.com/mrminutemaths" TargetMode="External" /><Relationship Id="rId568" Type="http://schemas.openxmlformats.org/officeDocument/2006/relationships/hyperlink" Target="https://twitter.com/robertm71592387" TargetMode="External" /><Relationship Id="rId569" Type="http://schemas.openxmlformats.org/officeDocument/2006/relationships/hyperlink" Target="https://twitter.com/ffoodinstitute" TargetMode="External" /><Relationship Id="rId570" Type="http://schemas.openxmlformats.org/officeDocument/2006/relationships/hyperlink" Target="https://twitter.com/nyccouncil" TargetMode="External" /><Relationship Id="rId571" Type="http://schemas.openxmlformats.org/officeDocument/2006/relationships/hyperlink" Target="https://twitter.com/nycmayor" TargetMode="External" /><Relationship Id="rId572" Type="http://schemas.openxmlformats.org/officeDocument/2006/relationships/hyperlink" Target="https://twitter.com/ahanewyorkcity" TargetMode="External" /><Relationship Id="rId573" Type="http://schemas.openxmlformats.org/officeDocument/2006/relationships/hyperlink" Target="https://twitter.com/greenbxmachine" TargetMode="External" /><Relationship Id="rId574" Type="http://schemas.openxmlformats.org/officeDocument/2006/relationships/hyperlink" Target="https://twitter.com/stephenritz" TargetMode="External" /><Relationship Id="rId575" Type="http://schemas.openxmlformats.org/officeDocument/2006/relationships/hyperlink" Target="https://twitter.com/phslobos" TargetMode="External" /><Relationship Id="rId576" Type="http://schemas.openxmlformats.org/officeDocument/2006/relationships/hyperlink" Target="https://twitter.com/yalsa" TargetMode="External" /><Relationship Id="rId577" Type="http://schemas.openxmlformats.org/officeDocument/2006/relationships/hyperlink" Target="https://twitter.com/sonomacolibrary" TargetMode="External" /><Relationship Id="rId578" Type="http://schemas.openxmlformats.org/officeDocument/2006/relationships/hyperlink" Target="https://twitter.com/chimeraartspace" TargetMode="External" /><Relationship Id="rId579" Type="http://schemas.openxmlformats.org/officeDocument/2006/relationships/hyperlink" Target="https://twitter.com/gerardspaella" TargetMode="External" /><Relationship Id="rId580" Type="http://schemas.openxmlformats.org/officeDocument/2006/relationships/hyperlink" Target="https://twitter.com/makefashionca" TargetMode="External" /><Relationship Id="rId581" Type="http://schemas.openxmlformats.org/officeDocument/2006/relationships/hyperlink" Target="https://twitter.com/alalibrary" TargetMode="External" /><Relationship Id="rId582" Type="http://schemas.openxmlformats.org/officeDocument/2006/relationships/hyperlink" Target="https://twitter.com/scoesonoma" TargetMode="External" /><Relationship Id="rId583" Type="http://schemas.openxmlformats.org/officeDocument/2006/relationships/hyperlink" Target="https://twitter.com/dogbone79514276" TargetMode="External" /><Relationship Id="rId584" Type="http://schemas.openxmlformats.org/officeDocument/2006/relationships/hyperlink" Target="https://twitter.com/stemalliance_eu" TargetMode="External" /><Relationship Id="rId585" Type="http://schemas.openxmlformats.org/officeDocument/2006/relationships/hyperlink" Target="https://twitter.com/justineipe" TargetMode="External" /><Relationship Id="rId586" Type="http://schemas.openxmlformats.org/officeDocument/2006/relationships/hyperlink" Target="https://twitter.com/chloe_p3rez" TargetMode="External" /><Relationship Id="rId587" Type="http://schemas.openxmlformats.org/officeDocument/2006/relationships/hyperlink" Target="https://twitter.com/maktub_training" TargetMode="External" /><Relationship Id="rId588" Type="http://schemas.openxmlformats.org/officeDocument/2006/relationships/hyperlink" Target="https://twitter.com/emsrobots" TargetMode="External" /><Relationship Id="rId589" Type="http://schemas.openxmlformats.org/officeDocument/2006/relationships/hyperlink" Target="https://twitter.com/klazykon" TargetMode="External" /><Relationship Id="rId590" Type="http://schemas.openxmlformats.org/officeDocument/2006/relationships/hyperlink" Target="https://twitter.com/annajobin" TargetMode="External" /><Relationship Id="rId591" Type="http://schemas.openxmlformats.org/officeDocument/2006/relationships/hyperlink" Target="https://twitter.com/tanyalokot" TargetMode="External" /><Relationship Id="rId592" Type="http://schemas.openxmlformats.org/officeDocument/2006/relationships/hyperlink" Target="https://twitter.com/mistertim" TargetMode="External" /><Relationship Id="rId593" Type="http://schemas.openxmlformats.org/officeDocument/2006/relationships/hyperlink" Target="https://twitter.com/chasewrites" TargetMode="External" /><Relationship Id="rId594" Type="http://schemas.openxmlformats.org/officeDocument/2006/relationships/hyperlink" Target="https://twitter.com/dialacina" TargetMode="External" /><Relationship Id="rId595" Type="http://schemas.openxmlformats.org/officeDocument/2006/relationships/hyperlink" Target="https://twitter.com/warrenisdead" TargetMode="External" /><Relationship Id="rId596" Type="http://schemas.openxmlformats.org/officeDocument/2006/relationships/hyperlink" Target="https://twitter.com/danielleri" TargetMode="External" /><Relationship Id="rId597" Type="http://schemas.openxmlformats.org/officeDocument/2006/relationships/hyperlink" Target="https://twitter.com/kaareeenah" TargetMode="External" /><Relationship Id="rId598" Type="http://schemas.openxmlformats.org/officeDocument/2006/relationships/hyperlink" Target="https://twitter.com/petitobjetb" TargetMode="External" /><Relationship Id="rId599" Type="http://schemas.openxmlformats.org/officeDocument/2006/relationships/hyperlink" Target="https://twitter.com/mattberan" TargetMode="External" /><Relationship Id="rId600" Type="http://schemas.openxmlformats.org/officeDocument/2006/relationships/hyperlink" Target="https://twitter.com/cgrrrrrrrr" TargetMode="External" /><Relationship Id="rId601" Type="http://schemas.openxmlformats.org/officeDocument/2006/relationships/hyperlink" Target="https://twitter.com/tronotized" TargetMode="External" /><Relationship Id="rId602" Type="http://schemas.openxmlformats.org/officeDocument/2006/relationships/hyperlink" Target="https://twitter.com/gabischaffzin" TargetMode="External" /><Relationship Id="rId603" Type="http://schemas.openxmlformats.org/officeDocument/2006/relationships/hyperlink" Target="https://twitter.com/siegarettes" TargetMode="External" /><Relationship Id="rId604" Type="http://schemas.openxmlformats.org/officeDocument/2006/relationships/hyperlink" Target="https://twitter.com/apndrgrst" TargetMode="External" /><Relationship Id="rId605" Type="http://schemas.openxmlformats.org/officeDocument/2006/relationships/hyperlink" Target="https://twitter.com/internetnz" TargetMode="External" /><Relationship Id="rId606" Type="http://schemas.openxmlformats.org/officeDocument/2006/relationships/hyperlink" Target="https://twitter.com/synodai" TargetMode="External" /><Relationship Id="rId607" Type="http://schemas.openxmlformats.org/officeDocument/2006/relationships/hyperlink" Target="https://twitter.com/vicwray" TargetMode="External" /><Relationship Id="rId608" Type="http://schemas.openxmlformats.org/officeDocument/2006/relationships/hyperlink" Target="https://twitter.com/spammm" TargetMode="External" /><Relationship Id="rId609" Type="http://schemas.openxmlformats.org/officeDocument/2006/relationships/hyperlink" Target="https://twitter.com/wboca_media" TargetMode="External" /><Relationship Id="rId610" Type="http://schemas.openxmlformats.org/officeDocument/2006/relationships/hyperlink" Target="https://twitter.com/osmoeducation" TargetMode="External" /><Relationship Id="rId611" Type="http://schemas.openxmlformats.org/officeDocument/2006/relationships/hyperlink" Target="https://twitter.com/yoehanee" TargetMode="External" /><Relationship Id="rId612" Type="http://schemas.openxmlformats.org/officeDocument/2006/relationships/hyperlink" Target="https://twitter.com/unioncollege" TargetMode="External" /><Relationship Id="rId613" Type="http://schemas.openxmlformats.org/officeDocument/2006/relationships/hyperlink" Target="https://twitter.com/rpi_sts" TargetMode="External" /><Relationship Id="rId614" Type="http://schemas.openxmlformats.org/officeDocument/2006/relationships/hyperlink" Target="https://twitter.com/allergyphd" TargetMode="External" /><Relationship Id="rId615" Type="http://schemas.openxmlformats.org/officeDocument/2006/relationships/hyperlink" Target="https://twitter.com/littleriddlez" TargetMode="External" /><Relationship Id="rId616" Type="http://schemas.openxmlformats.org/officeDocument/2006/relationships/hyperlink" Target="https://twitter.com/robotparking" TargetMode="External" /><Relationship Id="rId617" Type="http://schemas.openxmlformats.org/officeDocument/2006/relationships/hyperlink" Target="https://twitter.com/jsantley" TargetMode="External" /><Relationship Id="rId618" Type="http://schemas.openxmlformats.org/officeDocument/2006/relationships/hyperlink" Target="https://twitter.com/wolven" TargetMode="External" /><Relationship Id="rId619" Type="http://schemas.openxmlformats.org/officeDocument/2006/relationships/hyperlink" Target="https://twitter.com/datenassistance" TargetMode="External" /><Relationship Id="rId620" Type="http://schemas.openxmlformats.org/officeDocument/2006/relationships/hyperlink" Target="https://twitter.com/charshankredemp" TargetMode="External" /><Relationship Id="rId621" Type="http://schemas.openxmlformats.org/officeDocument/2006/relationships/hyperlink" Target="https://twitter.com/roccoschell" TargetMode="External" /><Relationship Id="rId622" Type="http://schemas.openxmlformats.org/officeDocument/2006/relationships/hyperlink" Target="https://twitter.com/ae_fernandes" TargetMode="External" /><Relationship Id="rId623" Type="http://schemas.openxmlformats.org/officeDocument/2006/relationships/hyperlink" Target="https://twitter.com/szekeresmelinda" TargetMode="External" /><Relationship Id="rId624" Type="http://schemas.openxmlformats.org/officeDocument/2006/relationships/hyperlink" Target="https://twitter.com/librarykristie" TargetMode="External" /><Relationship Id="rId625" Type="http://schemas.openxmlformats.org/officeDocument/2006/relationships/hyperlink" Target="https://twitter.com/holtlibrary" TargetMode="External" /><Relationship Id="rId626" Type="http://schemas.openxmlformats.org/officeDocument/2006/relationships/hyperlink" Target="https://twitter.com/wsdinfo" TargetMode="External" /><Relationship Id="rId627" Type="http://schemas.openxmlformats.org/officeDocument/2006/relationships/hyperlink" Target="https://twitter.com/itsabmok" TargetMode="External" /><Relationship Id="rId628" Type="http://schemas.openxmlformats.org/officeDocument/2006/relationships/hyperlink" Target="https://twitter.com/shengokai" TargetMode="External" /><Relationship Id="rId629" Type="http://schemas.openxmlformats.org/officeDocument/2006/relationships/hyperlink" Target="https://twitter.com/joakinen" TargetMode="External" /><Relationship Id="rId630" Type="http://schemas.openxmlformats.org/officeDocument/2006/relationships/hyperlink" Target="https://twitter.com/holt_jake_adams" TargetMode="External" /><Relationship Id="rId631" Type="http://schemas.openxmlformats.org/officeDocument/2006/relationships/hyperlink" Target="https://twitter.com/holt_jmoore" TargetMode="External" /><Relationship Id="rId632" Type="http://schemas.openxmlformats.org/officeDocument/2006/relationships/hyperlink" Target="https://twitter.com/pa" TargetMode="External" /><Relationship Id="rId633" Type="http://schemas.openxmlformats.org/officeDocument/2006/relationships/comments" Target="../comments2.xml" /><Relationship Id="rId634" Type="http://schemas.openxmlformats.org/officeDocument/2006/relationships/vmlDrawing" Target="../drawings/vmlDrawing2.vml" /><Relationship Id="rId635" Type="http://schemas.openxmlformats.org/officeDocument/2006/relationships/table" Target="../tables/table2.xml" /><Relationship Id="rId636" Type="http://schemas.openxmlformats.org/officeDocument/2006/relationships/drawing" Target="../drawings/drawing1.xml" /><Relationship Id="rId637"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hyperlink" Target="https://theorizingtheweb.org/ny/ny2019/call-for-papers-6/" TargetMode="External" /><Relationship Id="rId2" Type="http://schemas.openxmlformats.org/officeDocument/2006/relationships/hyperlink" Target="https://theorizingtheweb.org/ny/ny2019/program-9/" TargetMode="External" /><Relationship Id="rId3" Type="http://schemas.openxmlformats.org/officeDocument/2006/relationships/hyperlink" Target="https://theorizingtheweb.org/ny/ny2019/registration-3/" TargetMode="External" /><Relationship Id="rId4" Type="http://schemas.openxmlformats.org/officeDocument/2006/relationships/hyperlink" Target="http://theorizingtheweb.org/ny/ny2019/program-9/" TargetMode="External" /><Relationship Id="rId5" Type="http://schemas.openxmlformats.org/officeDocument/2006/relationships/hyperlink" Target="https://theorizingtheweb.org/ny2019/" TargetMode="External" /><Relationship Id="rId6" Type="http://schemas.openxmlformats.org/officeDocument/2006/relationships/hyperlink" Target="https://theorizingtheweb.org/ttw_event/ny2019/" TargetMode="External" /><Relationship Id="rId7" Type="http://schemas.openxmlformats.org/officeDocument/2006/relationships/hyperlink" Target="http://theorizingtheweb.org/ttw_event/ny2019/" TargetMode="External" /><Relationship Id="rId8" Type="http://schemas.openxmlformats.org/officeDocument/2006/relationships/hyperlink" Target="http://www.theorizingtheweb.org/ny/ny2019/program-9/" TargetMode="External" /><Relationship Id="rId9" Type="http://schemas.openxmlformats.org/officeDocument/2006/relationships/hyperlink" Target="http://www.theorizingtheweb.org/ny/ny2019/registration-3/" TargetMode="External" /><Relationship Id="rId10" Type="http://schemas.openxmlformats.org/officeDocument/2006/relationships/hyperlink" Target="https://twitter.com/TtW_conf/status/1105468493359730688" TargetMode="External" /><Relationship Id="rId11" Type="http://schemas.openxmlformats.org/officeDocument/2006/relationships/hyperlink" Target="https://theorizingtheweb.org/ny/ny2019/call-for-papers-6/" TargetMode="External" /><Relationship Id="rId12" Type="http://schemas.openxmlformats.org/officeDocument/2006/relationships/hyperlink" Target="https://theorizingtheweb.org/ny/ny2019/registration-3/" TargetMode="External" /><Relationship Id="rId13" Type="http://schemas.openxmlformats.org/officeDocument/2006/relationships/hyperlink" Target="http://theorizingtheweb.org/ny/ny2019/program-9/" TargetMode="External" /><Relationship Id="rId14" Type="http://schemas.openxmlformats.org/officeDocument/2006/relationships/hyperlink" Target="https://theorizingtheweb.org/ny/ny2019/program-9/" TargetMode="External" /><Relationship Id="rId15" Type="http://schemas.openxmlformats.org/officeDocument/2006/relationships/hyperlink" Target="https://www.theorizingtheweb.org/ny/ny2019/registration-3/" TargetMode="External" /><Relationship Id="rId16" Type="http://schemas.openxmlformats.org/officeDocument/2006/relationships/hyperlink" Target="http://www.theorizingtheweb.org/ny/ny2019/program-9/" TargetMode="External" /><Relationship Id="rId17" Type="http://schemas.openxmlformats.org/officeDocument/2006/relationships/hyperlink" Target="http://www.theorizingtheweb.org/ny/ny2019/registration-3/" TargetMode="External" /><Relationship Id="rId18" Type="http://schemas.openxmlformats.org/officeDocument/2006/relationships/hyperlink" Target="http://mashable.com/2017/06/15/diy-girls-solar-powered-tent-homeless/?utm_cid=mash-com-fb-socgood-link#OcExDn_HmSqP" TargetMode="External" /><Relationship Id="rId19" Type="http://schemas.openxmlformats.org/officeDocument/2006/relationships/hyperlink" Target="https://twitter.com/phslobos/status/1102964176073428997" TargetMode="External" /><Relationship Id="rId20" Type="http://schemas.openxmlformats.org/officeDocument/2006/relationships/hyperlink" Target="https://theorizingtheweb.org/ny/ny2019/call-for-papers-6/" TargetMode="External" /><Relationship Id="rId21" Type="http://schemas.openxmlformats.org/officeDocument/2006/relationships/hyperlink" Target="https://theorizingtheweb.org/ny/ny2019/program-9/" TargetMode="External" /><Relationship Id="rId22" Type="http://schemas.openxmlformats.org/officeDocument/2006/relationships/hyperlink" Target="https://theorizingtheweb.org/ny/ny2019/registration-3/" TargetMode="External" /><Relationship Id="rId23" Type="http://schemas.openxmlformats.org/officeDocument/2006/relationships/hyperlink" Target="https://twitter.com/clancynewyork/status/1087425357874151424" TargetMode="External" /><Relationship Id="rId24" Type="http://schemas.openxmlformats.org/officeDocument/2006/relationships/hyperlink" Target="http://theorizingtheweb.org/ny/ny2019/program-9/" TargetMode="External" /><Relationship Id="rId25" Type="http://schemas.openxmlformats.org/officeDocument/2006/relationships/hyperlink" Target="https://twitter.com/nathanjurgenson/status/1087419785351024640" TargetMode="External" /><Relationship Id="rId26" Type="http://schemas.openxmlformats.org/officeDocument/2006/relationships/hyperlink" Target="https://theorizingtheweb.org/ny/ny2019/program-9/" TargetMode="External" /><Relationship Id="rId27" Type="http://schemas.openxmlformats.org/officeDocument/2006/relationships/hyperlink" Target="https://theorizingtheweb.org/ny/ny2019/call-for-papers-6/" TargetMode="External" /><Relationship Id="rId28" Type="http://schemas.openxmlformats.org/officeDocument/2006/relationships/hyperlink" Target="https://twitter.com/blueridgems/status/1098942843618541568" TargetMode="External" /><Relationship Id="rId29" Type="http://schemas.openxmlformats.org/officeDocument/2006/relationships/hyperlink" Target="https://www.instagram.com/p/BurYz_SgyO4/?utm_source=ig_twitter_share&amp;igshid=168ygxrxzkrwm" TargetMode="External" /><Relationship Id="rId30" Type="http://schemas.openxmlformats.org/officeDocument/2006/relationships/hyperlink" Target="https://theorizingtheweb.org/ny2019/" TargetMode="External" /><Relationship Id="rId31" Type="http://schemas.openxmlformats.org/officeDocument/2006/relationships/hyperlink" Target="https://theorizingtheweb.org/ny/ny2019/program-9/" TargetMode="External" /><Relationship Id="rId32" Type="http://schemas.openxmlformats.org/officeDocument/2006/relationships/hyperlink" Target="http://theorizingtheweb.org/ttw_event/ny2019/" TargetMode="External" /><Relationship Id="rId33" Type="http://schemas.openxmlformats.org/officeDocument/2006/relationships/hyperlink" Target="https://theorizingtheweb.org/ttw_event/ny2019/" TargetMode="External" /><Relationship Id="rId34" Type="http://schemas.openxmlformats.org/officeDocument/2006/relationships/hyperlink" Target="https://theorizingtheweb.org/ny/ny2019/call-for-papers-6/" TargetMode="External" /><Relationship Id="rId35" Type="http://schemas.openxmlformats.org/officeDocument/2006/relationships/hyperlink" Target="http://theorizingtheweb.org/ny/ny2019/program-9/" TargetMode="External" /><Relationship Id="rId36" Type="http://schemas.openxmlformats.org/officeDocument/2006/relationships/hyperlink" Target="https://theorizingtheweb.org/ny/ny2019/program-9/" TargetMode="External" /><Relationship Id="rId37" Type="http://schemas.openxmlformats.org/officeDocument/2006/relationships/hyperlink" Target="https://theorizingtheweb.org/ny2019/" TargetMode="External" /><Relationship Id="rId38" Type="http://schemas.openxmlformats.org/officeDocument/2006/relationships/hyperlink" Target="https://twitter.com/TtW_conf/status/1105468493359730688" TargetMode="External" /><Relationship Id="rId39" Type="http://schemas.openxmlformats.org/officeDocument/2006/relationships/hyperlink" Target="https://theorizingtheweb.org/ny2019/" TargetMode="External" /><Relationship Id="rId40" Type="http://schemas.openxmlformats.org/officeDocument/2006/relationships/table" Target="../tables/table12.xml" /><Relationship Id="rId41" Type="http://schemas.openxmlformats.org/officeDocument/2006/relationships/table" Target="../tables/table13.xml" /><Relationship Id="rId42" Type="http://schemas.openxmlformats.org/officeDocument/2006/relationships/table" Target="../tables/table14.xml" /><Relationship Id="rId43" Type="http://schemas.openxmlformats.org/officeDocument/2006/relationships/table" Target="../tables/table15.xml" /><Relationship Id="rId44" Type="http://schemas.openxmlformats.org/officeDocument/2006/relationships/table" Target="../tables/table16.xml" /><Relationship Id="rId45" Type="http://schemas.openxmlformats.org/officeDocument/2006/relationships/table" Target="../tables/table17.xml" /><Relationship Id="rId46" Type="http://schemas.openxmlformats.org/officeDocument/2006/relationships/table" Target="../tables/table18.xml" /><Relationship Id="rId47"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14.28125" style="0" bestFit="1" customWidth="1"/>
    <col min="25" max="25" width="10.421875" style="0" bestFit="1" customWidth="1"/>
    <col min="26" max="26" width="12.00390625" style="0" bestFit="1" customWidth="1"/>
    <col min="27" max="27" width="11.421875" style="0" bestFit="1" customWidth="1"/>
    <col min="28" max="28" width="13.421875" style="0" bestFit="1" customWidth="1"/>
    <col min="29" max="29" width="11.57421875" style="0" bestFit="1" customWidth="1"/>
    <col min="30" max="30" width="10.421875" style="0" bestFit="1" customWidth="1"/>
    <col min="31" max="31" width="13.421875" style="0" bestFit="1" customWidth="1"/>
    <col min="32" max="32" width="10.57421875" style="0" bestFit="1" customWidth="1"/>
    <col min="33" max="33" width="11.421875" style="0" bestFit="1" customWidth="1"/>
    <col min="34" max="34" width="11.28125" style="0" bestFit="1" customWidth="1"/>
    <col min="35" max="35" width="10.8515625" style="0" bestFit="1" customWidth="1"/>
    <col min="36" max="36" width="11.8515625" style="0" bestFit="1" customWidth="1"/>
    <col min="37" max="38" width="10.7109375" style="0" bestFit="1" customWidth="1"/>
    <col min="40" max="40" width="12.00390625" style="0" bestFit="1" customWidth="1"/>
    <col min="41" max="41" width="11.8515625" style="0" bestFit="1" customWidth="1"/>
    <col min="42" max="42" width="13.421875" style="0" bestFit="1" customWidth="1"/>
    <col min="43" max="43" width="20.7109375" style="0" bestFit="1" customWidth="1"/>
    <col min="44" max="44" width="19.57421875" style="0" bestFit="1" customWidth="1"/>
    <col min="45" max="45" width="16.8515625" style="0" bestFit="1" customWidth="1"/>
    <col min="46" max="46" width="10.140625" style="0" bestFit="1" customWidth="1"/>
    <col min="47" max="47" width="15.421875" style="0" bestFit="1" customWidth="1"/>
    <col min="48" max="48" width="11.57421875" style="0" bestFit="1" customWidth="1"/>
    <col min="49" max="49" width="10.140625" style="0" bestFit="1" customWidth="1"/>
    <col min="50" max="50" width="8.421875" style="0" bestFit="1" customWidth="1"/>
    <col min="51" max="52" width="7.8515625" style="0" bestFit="1" customWidth="1"/>
    <col min="53" max="53" width="14.421875" style="0" customWidth="1"/>
    <col min="54" max="55" width="10.57421875" style="0" bestFit="1" customWidth="1"/>
    <col min="56" max="56" width="21.57421875" style="0" bestFit="1" customWidth="1"/>
    <col min="57" max="57" width="26.8515625" style="0" bestFit="1" customWidth="1"/>
    <col min="58" max="58" width="22.421875" style="0" bestFit="1" customWidth="1"/>
    <col min="59" max="59" width="27.8515625" style="0" bestFit="1" customWidth="1"/>
    <col min="60" max="60" width="27.140625" style="0" bestFit="1" customWidth="1"/>
    <col min="61" max="61" width="32.57421875" style="0" bestFit="1" customWidth="1"/>
    <col min="62" max="62" width="18.00390625" style="0" bestFit="1" customWidth="1"/>
    <col min="63" max="63" width="22.140625" style="0" bestFit="1" customWidth="1"/>
    <col min="64" max="64" width="15.0039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2047</v>
      </c>
      <c r="BB2" s="13" t="s">
        <v>2074</v>
      </c>
      <c r="BC2" s="13" t="s">
        <v>2075</v>
      </c>
      <c r="BD2" s="118" t="s">
        <v>2756</v>
      </c>
      <c r="BE2" s="118" t="s">
        <v>2757</v>
      </c>
      <c r="BF2" s="118" t="s">
        <v>2758</v>
      </c>
      <c r="BG2" s="118" t="s">
        <v>2759</v>
      </c>
      <c r="BH2" s="118" t="s">
        <v>2760</v>
      </c>
      <c r="BI2" s="118" t="s">
        <v>2761</v>
      </c>
      <c r="BJ2" s="118" t="s">
        <v>2762</v>
      </c>
      <c r="BK2" s="118" t="s">
        <v>2763</v>
      </c>
      <c r="BL2" s="118" t="s">
        <v>2764</v>
      </c>
    </row>
    <row r="3" spans="1:64" ht="15" customHeight="1">
      <c r="A3" s="64" t="s">
        <v>212</v>
      </c>
      <c r="B3" s="64" t="s">
        <v>319</v>
      </c>
      <c r="C3" s="65" t="s">
        <v>2769</v>
      </c>
      <c r="D3" s="66">
        <v>3</v>
      </c>
      <c r="E3" s="67" t="s">
        <v>132</v>
      </c>
      <c r="F3" s="68">
        <v>32</v>
      </c>
      <c r="G3" s="65"/>
      <c r="H3" s="69"/>
      <c r="I3" s="70"/>
      <c r="J3" s="70"/>
      <c r="K3" s="34" t="s">
        <v>65</v>
      </c>
      <c r="L3" s="71">
        <v>3</v>
      </c>
      <c r="M3" s="71"/>
      <c r="N3" s="72"/>
      <c r="O3" s="78" t="s">
        <v>353</v>
      </c>
      <c r="P3" s="80">
        <v>43468.711875</v>
      </c>
      <c r="Q3" s="78" t="s">
        <v>355</v>
      </c>
      <c r="R3" s="82" t="s">
        <v>452</v>
      </c>
      <c r="S3" s="78" t="s">
        <v>469</v>
      </c>
      <c r="T3" s="78"/>
      <c r="U3" s="78"/>
      <c r="V3" s="82" t="s">
        <v>518</v>
      </c>
      <c r="W3" s="80">
        <v>43468.711875</v>
      </c>
      <c r="X3" s="82" t="s">
        <v>631</v>
      </c>
      <c r="Y3" s="78"/>
      <c r="Z3" s="78"/>
      <c r="AA3" s="84" t="s">
        <v>825</v>
      </c>
      <c r="AB3" s="78"/>
      <c r="AC3" s="78" t="b">
        <v>0</v>
      </c>
      <c r="AD3" s="78">
        <v>0</v>
      </c>
      <c r="AE3" s="84" t="s">
        <v>1024</v>
      </c>
      <c r="AF3" s="78" t="b">
        <v>0</v>
      </c>
      <c r="AG3" s="78" t="s">
        <v>1030</v>
      </c>
      <c r="AH3" s="78"/>
      <c r="AI3" s="84" t="s">
        <v>1024</v>
      </c>
      <c r="AJ3" s="78" t="b">
        <v>0</v>
      </c>
      <c r="AK3" s="78">
        <v>3</v>
      </c>
      <c r="AL3" s="84" t="s">
        <v>976</v>
      </c>
      <c r="AM3" s="78" t="s">
        <v>1036</v>
      </c>
      <c r="AN3" s="78" t="b">
        <v>0</v>
      </c>
      <c r="AO3" s="84" t="s">
        <v>976</v>
      </c>
      <c r="AP3" s="78" t="s">
        <v>176</v>
      </c>
      <c r="AQ3" s="78">
        <v>0</v>
      </c>
      <c r="AR3" s="78">
        <v>0</v>
      </c>
      <c r="AS3" s="78"/>
      <c r="AT3" s="78"/>
      <c r="AU3" s="78"/>
      <c r="AV3" s="78"/>
      <c r="AW3" s="78"/>
      <c r="AX3" s="78"/>
      <c r="AY3" s="78"/>
      <c r="AZ3" s="78"/>
      <c r="BA3">
        <v>1</v>
      </c>
      <c r="BB3" s="78" t="str">
        <f>REPLACE(INDEX(GroupVertices[Group],MATCH(Edges[[#This Row],[Vertex 1]],GroupVertices[Vertex],0)),1,1,"")</f>
        <v>4</v>
      </c>
      <c r="BC3" s="78" t="str">
        <f>REPLACE(INDEX(GroupVertices[Group],MATCH(Edges[[#This Row],[Vertex 2]],GroupVertices[Vertex],0)),1,1,"")</f>
        <v>4</v>
      </c>
      <c r="BD3" s="48">
        <v>1</v>
      </c>
      <c r="BE3" s="49">
        <v>5</v>
      </c>
      <c r="BF3" s="48">
        <v>0</v>
      </c>
      <c r="BG3" s="49">
        <v>0</v>
      </c>
      <c r="BH3" s="48">
        <v>0</v>
      </c>
      <c r="BI3" s="49">
        <v>0</v>
      </c>
      <c r="BJ3" s="48">
        <v>19</v>
      </c>
      <c r="BK3" s="49">
        <v>95</v>
      </c>
      <c r="BL3" s="48">
        <v>20</v>
      </c>
    </row>
    <row r="4" spans="1:64" ht="15" customHeight="1">
      <c r="A4" s="64" t="s">
        <v>213</v>
      </c>
      <c r="B4" s="64" t="s">
        <v>319</v>
      </c>
      <c r="C4" s="65" t="s">
        <v>2769</v>
      </c>
      <c r="D4" s="66">
        <v>3</v>
      </c>
      <c r="E4" s="67" t="s">
        <v>132</v>
      </c>
      <c r="F4" s="68">
        <v>32</v>
      </c>
      <c r="G4" s="65"/>
      <c r="H4" s="69"/>
      <c r="I4" s="70"/>
      <c r="J4" s="70"/>
      <c r="K4" s="34" t="s">
        <v>65</v>
      </c>
      <c r="L4" s="77">
        <v>4</v>
      </c>
      <c r="M4" s="77"/>
      <c r="N4" s="72"/>
      <c r="O4" s="79" t="s">
        <v>353</v>
      </c>
      <c r="P4" s="81">
        <v>43471.82745370371</v>
      </c>
      <c r="Q4" s="79" t="s">
        <v>356</v>
      </c>
      <c r="R4" s="83" t="s">
        <v>452</v>
      </c>
      <c r="S4" s="79" t="s">
        <v>469</v>
      </c>
      <c r="T4" s="79" t="s">
        <v>475</v>
      </c>
      <c r="U4" s="79"/>
      <c r="V4" s="83" t="s">
        <v>519</v>
      </c>
      <c r="W4" s="81">
        <v>43471.82745370371</v>
      </c>
      <c r="X4" s="83" t="s">
        <v>632</v>
      </c>
      <c r="Y4" s="79"/>
      <c r="Z4" s="79"/>
      <c r="AA4" s="85" t="s">
        <v>826</v>
      </c>
      <c r="AB4" s="79"/>
      <c r="AC4" s="79" t="b">
        <v>0</v>
      </c>
      <c r="AD4" s="79">
        <v>0</v>
      </c>
      <c r="AE4" s="85" t="s">
        <v>1024</v>
      </c>
      <c r="AF4" s="79" t="b">
        <v>0</v>
      </c>
      <c r="AG4" s="79" t="s">
        <v>1030</v>
      </c>
      <c r="AH4" s="79"/>
      <c r="AI4" s="85" t="s">
        <v>1024</v>
      </c>
      <c r="AJ4" s="79" t="b">
        <v>0</v>
      </c>
      <c r="AK4" s="79">
        <v>17</v>
      </c>
      <c r="AL4" s="85" t="s">
        <v>975</v>
      </c>
      <c r="AM4" s="79" t="s">
        <v>1036</v>
      </c>
      <c r="AN4" s="79" t="b">
        <v>0</v>
      </c>
      <c r="AO4" s="85" t="s">
        <v>975</v>
      </c>
      <c r="AP4" s="79" t="s">
        <v>176</v>
      </c>
      <c r="AQ4" s="79">
        <v>0</v>
      </c>
      <c r="AR4" s="79">
        <v>0</v>
      </c>
      <c r="AS4" s="79"/>
      <c r="AT4" s="79"/>
      <c r="AU4" s="79"/>
      <c r="AV4" s="79"/>
      <c r="AW4" s="79"/>
      <c r="AX4" s="79"/>
      <c r="AY4" s="79"/>
      <c r="AZ4" s="79"/>
      <c r="BA4">
        <v>1</v>
      </c>
      <c r="BB4" s="78" t="str">
        <f>REPLACE(INDEX(GroupVertices[Group],MATCH(Edges[[#This Row],[Vertex 1]],GroupVertices[Vertex],0)),1,1,"")</f>
        <v>4</v>
      </c>
      <c r="BC4" s="78" t="str">
        <f>REPLACE(INDEX(GroupVertices[Group],MATCH(Edges[[#This Row],[Vertex 2]],GroupVertices[Vertex],0)),1,1,"")</f>
        <v>4</v>
      </c>
      <c r="BD4" s="48">
        <v>0</v>
      </c>
      <c r="BE4" s="49">
        <v>0</v>
      </c>
      <c r="BF4" s="48">
        <v>0</v>
      </c>
      <c r="BG4" s="49">
        <v>0</v>
      </c>
      <c r="BH4" s="48">
        <v>0</v>
      </c>
      <c r="BI4" s="49">
        <v>0</v>
      </c>
      <c r="BJ4" s="48">
        <v>20</v>
      </c>
      <c r="BK4" s="49">
        <v>100</v>
      </c>
      <c r="BL4" s="48">
        <v>20</v>
      </c>
    </row>
    <row r="5" spans="1:64" ht="15">
      <c r="A5" s="64" t="s">
        <v>214</v>
      </c>
      <c r="B5" s="64" t="s">
        <v>320</v>
      </c>
      <c r="C5" s="65" t="s">
        <v>2769</v>
      </c>
      <c r="D5" s="66">
        <v>3</v>
      </c>
      <c r="E5" s="67" t="s">
        <v>132</v>
      </c>
      <c r="F5" s="68">
        <v>32</v>
      </c>
      <c r="G5" s="65"/>
      <c r="H5" s="69"/>
      <c r="I5" s="70"/>
      <c r="J5" s="70"/>
      <c r="K5" s="34" t="s">
        <v>65</v>
      </c>
      <c r="L5" s="77">
        <v>5</v>
      </c>
      <c r="M5" s="77"/>
      <c r="N5" s="72"/>
      <c r="O5" s="79" t="s">
        <v>353</v>
      </c>
      <c r="P5" s="81">
        <v>43472.77616898148</v>
      </c>
      <c r="Q5" s="79" t="s">
        <v>357</v>
      </c>
      <c r="R5" s="79"/>
      <c r="S5" s="79"/>
      <c r="T5" s="79" t="s">
        <v>475</v>
      </c>
      <c r="U5" s="79"/>
      <c r="V5" s="83" t="s">
        <v>520</v>
      </c>
      <c r="W5" s="81">
        <v>43472.77616898148</v>
      </c>
      <c r="X5" s="83" t="s">
        <v>633</v>
      </c>
      <c r="Y5" s="79"/>
      <c r="Z5" s="79"/>
      <c r="AA5" s="85" t="s">
        <v>827</v>
      </c>
      <c r="AB5" s="79"/>
      <c r="AC5" s="79" t="b">
        <v>0</v>
      </c>
      <c r="AD5" s="79">
        <v>0</v>
      </c>
      <c r="AE5" s="85" t="s">
        <v>1024</v>
      </c>
      <c r="AF5" s="79" t="b">
        <v>0</v>
      </c>
      <c r="AG5" s="79" t="s">
        <v>1030</v>
      </c>
      <c r="AH5" s="79"/>
      <c r="AI5" s="85" t="s">
        <v>1024</v>
      </c>
      <c r="AJ5" s="79" t="b">
        <v>0</v>
      </c>
      <c r="AK5" s="79">
        <v>8</v>
      </c>
      <c r="AL5" s="85" t="s">
        <v>997</v>
      </c>
      <c r="AM5" s="79" t="s">
        <v>1037</v>
      </c>
      <c r="AN5" s="79" t="b">
        <v>0</v>
      </c>
      <c r="AO5" s="85" t="s">
        <v>997</v>
      </c>
      <c r="AP5" s="79" t="s">
        <v>176</v>
      </c>
      <c r="AQ5" s="79">
        <v>0</v>
      </c>
      <c r="AR5" s="79">
        <v>0</v>
      </c>
      <c r="AS5" s="79"/>
      <c r="AT5" s="79"/>
      <c r="AU5" s="79"/>
      <c r="AV5" s="79"/>
      <c r="AW5" s="79"/>
      <c r="AX5" s="79"/>
      <c r="AY5" s="79"/>
      <c r="AZ5" s="79"/>
      <c r="BA5">
        <v>1</v>
      </c>
      <c r="BB5" s="78" t="str">
        <f>REPLACE(INDEX(GroupVertices[Group],MATCH(Edges[[#This Row],[Vertex 1]],GroupVertices[Vertex],0)),1,1,"")</f>
        <v>1</v>
      </c>
      <c r="BC5" s="78" t="str">
        <f>REPLACE(INDEX(GroupVertices[Group],MATCH(Edges[[#This Row],[Vertex 2]],GroupVertices[Vertex],0)),1,1,"")</f>
        <v>1</v>
      </c>
      <c r="BD5" s="48">
        <v>0</v>
      </c>
      <c r="BE5" s="49">
        <v>0</v>
      </c>
      <c r="BF5" s="48">
        <v>0</v>
      </c>
      <c r="BG5" s="49">
        <v>0</v>
      </c>
      <c r="BH5" s="48">
        <v>0</v>
      </c>
      <c r="BI5" s="49">
        <v>0</v>
      </c>
      <c r="BJ5" s="48">
        <v>24</v>
      </c>
      <c r="BK5" s="49">
        <v>100</v>
      </c>
      <c r="BL5" s="48">
        <v>24</v>
      </c>
    </row>
    <row r="6" spans="1:64" ht="15">
      <c r="A6" s="64" t="s">
        <v>215</v>
      </c>
      <c r="B6" s="64" t="s">
        <v>320</v>
      </c>
      <c r="C6" s="65" t="s">
        <v>2769</v>
      </c>
      <c r="D6" s="66">
        <v>3</v>
      </c>
      <c r="E6" s="67" t="s">
        <v>132</v>
      </c>
      <c r="F6" s="68">
        <v>32</v>
      </c>
      <c r="G6" s="65"/>
      <c r="H6" s="69"/>
      <c r="I6" s="70"/>
      <c r="J6" s="70"/>
      <c r="K6" s="34" t="s">
        <v>65</v>
      </c>
      <c r="L6" s="77">
        <v>6</v>
      </c>
      <c r="M6" s="77"/>
      <c r="N6" s="72"/>
      <c r="O6" s="79" t="s">
        <v>353</v>
      </c>
      <c r="P6" s="81">
        <v>43472.77953703704</v>
      </c>
      <c r="Q6" s="79" t="s">
        <v>357</v>
      </c>
      <c r="R6" s="79"/>
      <c r="S6" s="79"/>
      <c r="T6" s="79" t="s">
        <v>475</v>
      </c>
      <c r="U6" s="79"/>
      <c r="V6" s="83" t="s">
        <v>521</v>
      </c>
      <c r="W6" s="81">
        <v>43472.77953703704</v>
      </c>
      <c r="X6" s="83" t="s">
        <v>634</v>
      </c>
      <c r="Y6" s="79"/>
      <c r="Z6" s="79"/>
      <c r="AA6" s="85" t="s">
        <v>828</v>
      </c>
      <c r="AB6" s="79"/>
      <c r="AC6" s="79" t="b">
        <v>0</v>
      </c>
      <c r="AD6" s="79">
        <v>0</v>
      </c>
      <c r="AE6" s="85" t="s">
        <v>1024</v>
      </c>
      <c r="AF6" s="79" t="b">
        <v>0</v>
      </c>
      <c r="AG6" s="79" t="s">
        <v>1030</v>
      </c>
      <c r="AH6" s="79"/>
      <c r="AI6" s="85" t="s">
        <v>1024</v>
      </c>
      <c r="AJ6" s="79" t="b">
        <v>0</v>
      </c>
      <c r="AK6" s="79">
        <v>8</v>
      </c>
      <c r="AL6" s="85" t="s">
        <v>997</v>
      </c>
      <c r="AM6" s="79" t="s">
        <v>1038</v>
      </c>
      <c r="AN6" s="79" t="b">
        <v>0</v>
      </c>
      <c r="AO6" s="85" t="s">
        <v>997</v>
      </c>
      <c r="AP6" s="79" t="s">
        <v>176</v>
      </c>
      <c r="AQ6" s="79">
        <v>0</v>
      </c>
      <c r="AR6" s="79">
        <v>0</v>
      </c>
      <c r="AS6" s="79"/>
      <c r="AT6" s="79"/>
      <c r="AU6" s="79"/>
      <c r="AV6" s="79"/>
      <c r="AW6" s="79"/>
      <c r="AX6" s="79"/>
      <c r="AY6" s="79"/>
      <c r="AZ6" s="79"/>
      <c r="BA6">
        <v>1</v>
      </c>
      <c r="BB6" s="78" t="str">
        <f>REPLACE(INDEX(GroupVertices[Group],MATCH(Edges[[#This Row],[Vertex 1]],GroupVertices[Vertex],0)),1,1,"")</f>
        <v>1</v>
      </c>
      <c r="BC6" s="78" t="str">
        <f>REPLACE(INDEX(GroupVertices[Group],MATCH(Edges[[#This Row],[Vertex 2]],GroupVertices[Vertex],0)),1,1,"")</f>
        <v>1</v>
      </c>
      <c r="BD6" s="48">
        <v>0</v>
      </c>
      <c r="BE6" s="49">
        <v>0</v>
      </c>
      <c r="BF6" s="48">
        <v>0</v>
      </c>
      <c r="BG6" s="49">
        <v>0</v>
      </c>
      <c r="BH6" s="48">
        <v>0</v>
      </c>
      <c r="BI6" s="49">
        <v>0</v>
      </c>
      <c r="BJ6" s="48">
        <v>24</v>
      </c>
      <c r="BK6" s="49">
        <v>100</v>
      </c>
      <c r="BL6" s="48">
        <v>24</v>
      </c>
    </row>
    <row r="7" spans="1:64" ht="15">
      <c r="A7" s="64" t="s">
        <v>216</v>
      </c>
      <c r="B7" s="64" t="s">
        <v>320</v>
      </c>
      <c r="C7" s="65" t="s">
        <v>2769</v>
      </c>
      <c r="D7" s="66">
        <v>3</v>
      </c>
      <c r="E7" s="67" t="s">
        <v>132</v>
      </c>
      <c r="F7" s="68">
        <v>32</v>
      </c>
      <c r="G7" s="65"/>
      <c r="H7" s="69"/>
      <c r="I7" s="70"/>
      <c r="J7" s="70"/>
      <c r="K7" s="34" t="s">
        <v>65</v>
      </c>
      <c r="L7" s="77">
        <v>7</v>
      </c>
      <c r="M7" s="77"/>
      <c r="N7" s="72"/>
      <c r="O7" s="79" t="s">
        <v>353</v>
      </c>
      <c r="P7" s="81">
        <v>43472.78061342592</v>
      </c>
      <c r="Q7" s="79" t="s">
        <v>357</v>
      </c>
      <c r="R7" s="79"/>
      <c r="S7" s="79"/>
      <c r="T7" s="79" t="s">
        <v>475</v>
      </c>
      <c r="U7" s="79"/>
      <c r="V7" s="83" t="s">
        <v>522</v>
      </c>
      <c r="W7" s="81">
        <v>43472.78061342592</v>
      </c>
      <c r="X7" s="83" t="s">
        <v>635</v>
      </c>
      <c r="Y7" s="79"/>
      <c r="Z7" s="79"/>
      <c r="AA7" s="85" t="s">
        <v>829</v>
      </c>
      <c r="AB7" s="79"/>
      <c r="AC7" s="79" t="b">
        <v>0</v>
      </c>
      <c r="AD7" s="79">
        <v>0</v>
      </c>
      <c r="AE7" s="85" t="s">
        <v>1024</v>
      </c>
      <c r="AF7" s="79" t="b">
        <v>0</v>
      </c>
      <c r="AG7" s="79" t="s">
        <v>1030</v>
      </c>
      <c r="AH7" s="79"/>
      <c r="AI7" s="85" t="s">
        <v>1024</v>
      </c>
      <c r="AJ7" s="79" t="b">
        <v>0</v>
      </c>
      <c r="AK7" s="79">
        <v>8</v>
      </c>
      <c r="AL7" s="85" t="s">
        <v>997</v>
      </c>
      <c r="AM7" s="79" t="s">
        <v>1038</v>
      </c>
      <c r="AN7" s="79" t="b">
        <v>0</v>
      </c>
      <c r="AO7" s="85" t="s">
        <v>997</v>
      </c>
      <c r="AP7" s="79" t="s">
        <v>176</v>
      </c>
      <c r="AQ7" s="79">
        <v>0</v>
      </c>
      <c r="AR7" s="79">
        <v>0</v>
      </c>
      <c r="AS7" s="79"/>
      <c r="AT7" s="79"/>
      <c r="AU7" s="79"/>
      <c r="AV7" s="79"/>
      <c r="AW7" s="79"/>
      <c r="AX7" s="79"/>
      <c r="AY7" s="79"/>
      <c r="AZ7" s="79"/>
      <c r="BA7">
        <v>1</v>
      </c>
      <c r="BB7" s="78" t="str">
        <f>REPLACE(INDEX(GroupVertices[Group],MATCH(Edges[[#This Row],[Vertex 1]],GroupVertices[Vertex],0)),1,1,"")</f>
        <v>1</v>
      </c>
      <c r="BC7" s="78" t="str">
        <f>REPLACE(INDEX(GroupVertices[Group],MATCH(Edges[[#This Row],[Vertex 2]],GroupVertices[Vertex],0)),1,1,"")</f>
        <v>1</v>
      </c>
      <c r="BD7" s="48">
        <v>0</v>
      </c>
      <c r="BE7" s="49">
        <v>0</v>
      </c>
      <c r="BF7" s="48">
        <v>0</v>
      </c>
      <c r="BG7" s="49">
        <v>0</v>
      </c>
      <c r="BH7" s="48">
        <v>0</v>
      </c>
      <c r="BI7" s="49">
        <v>0</v>
      </c>
      <c r="BJ7" s="48">
        <v>24</v>
      </c>
      <c r="BK7" s="49">
        <v>100</v>
      </c>
      <c r="BL7" s="48">
        <v>24</v>
      </c>
    </row>
    <row r="8" spans="1:64" ht="15">
      <c r="A8" s="64" t="s">
        <v>217</v>
      </c>
      <c r="B8" s="64" t="s">
        <v>320</v>
      </c>
      <c r="C8" s="65" t="s">
        <v>2769</v>
      </c>
      <c r="D8" s="66">
        <v>3</v>
      </c>
      <c r="E8" s="67" t="s">
        <v>132</v>
      </c>
      <c r="F8" s="68">
        <v>32</v>
      </c>
      <c r="G8" s="65"/>
      <c r="H8" s="69"/>
      <c r="I8" s="70"/>
      <c r="J8" s="70"/>
      <c r="K8" s="34" t="s">
        <v>65</v>
      </c>
      <c r="L8" s="77">
        <v>8</v>
      </c>
      <c r="M8" s="77"/>
      <c r="N8" s="72"/>
      <c r="O8" s="79" t="s">
        <v>353</v>
      </c>
      <c r="P8" s="81">
        <v>43472.843935185185</v>
      </c>
      <c r="Q8" s="79" t="s">
        <v>357</v>
      </c>
      <c r="R8" s="79"/>
      <c r="S8" s="79"/>
      <c r="T8" s="79" t="s">
        <v>475</v>
      </c>
      <c r="U8" s="79"/>
      <c r="V8" s="83" t="s">
        <v>523</v>
      </c>
      <c r="W8" s="81">
        <v>43472.843935185185</v>
      </c>
      <c r="X8" s="83" t="s">
        <v>636</v>
      </c>
      <c r="Y8" s="79"/>
      <c r="Z8" s="79"/>
      <c r="AA8" s="85" t="s">
        <v>830</v>
      </c>
      <c r="AB8" s="79"/>
      <c r="AC8" s="79" t="b">
        <v>0</v>
      </c>
      <c r="AD8" s="79">
        <v>0</v>
      </c>
      <c r="AE8" s="85" t="s">
        <v>1024</v>
      </c>
      <c r="AF8" s="79" t="b">
        <v>0</v>
      </c>
      <c r="AG8" s="79" t="s">
        <v>1030</v>
      </c>
      <c r="AH8" s="79"/>
      <c r="AI8" s="85" t="s">
        <v>1024</v>
      </c>
      <c r="AJ8" s="79" t="b">
        <v>0</v>
      </c>
      <c r="AK8" s="79">
        <v>8</v>
      </c>
      <c r="AL8" s="85" t="s">
        <v>997</v>
      </c>
      <c r="AM8" s="79" t="s">
        <v>1038</v>
      </c>
      <c r="AN8" s="79" t="b">
        <v>0</v>
      </c>
      <c r="AO8" s="85" t="s">
        <v>997</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24</v>
      </c>
      <c r="BK8" s="49">
        <v>100</v>
      </c>
      <c r="BL8" s="48">
        <v>24</v>
      </c>
    </row>
    <row r="9" spans="1:64" ht="15">
      <c r="A9" s="64" t="s">
        <v>218</v>
      </c>
      <c r="B9" s="64" t="s">
        <v>320</v>
      </c>
      <c r="C9" s="65" t="s">
        <v>2769</v>
      </c>
      <c r="D9" s="66">
        <v>3</v>
      </c>
      <c r="E9" s="67" t="s">
        <v>132</v>
      </c>
      <c r="F9" s="68">
        <v>32</v>
      </c>
      <c r="G9" s="65"/>
      <c r="H9" s="69"/>
      <c r="I9" s="70"/>
      <c r="J9" s="70"/>
      <c r="K9" s="34" t="s">
        <v>65</v>
      </c>
      <c r="L9" s="77">
        <v>9</v>
      </c>
      <c r="M9" s="77"/>
      <c r="N9" s="72"/>
      <c r="O9" s="79" t="s">
        <v>353</v>
      </c>
      <c r="P9" s="81">
        <v>43473.047002314815</v>
      </c>
      <c r="Q9" s="79" t="s">
        <v>358</v>
      </c>
      <c r="R9" s="83" t="s">
        <v>452</v>
      </c>
      <c r="S9" s="79" t="s">
        <v>469</v>
      </c>
      <c r="T9" s="79" t="s">
        <v>475</v>
      </c>
      <c r="U9" s="79"/>
      <c r="V9" s="83" t="s">
        <v>524</v>
      </c>
      <c r="W9" s="81">
        <v>43473.047002314815</v>
      </c>
      <c r="X9" s="83" t="s">
        <v>637</v>
      </c>
      <c r="Y9" s="79"/>
      <c r="Z9" s="79"/>
      <c r="AA9" s="85" t="s">
        <v>831</v>
      </c>
      <c r="AB9" s="79"/>
      <c r="AC9" s="79" t="b">
        <v>0</v>
      </c>
      <c r="AD9" s="79">
        <v>0</v>
      </c>
      <c r="AE9" s="85" t="s">
        <v>1024</v>
      </c>
      <c r="AF9" s="79" t="b">
        <v>0</v>
      </c>
      <c r="AG9" s="79" t="s">
        <v>1030</v>
      </c>
      <c r="AH9" s="79"/>
      <c r="AI9" s="85" t="s">
        <v>1024</v>
      </c>
      <c r="AJ9" s="79" t="b">
        <v>0</v>
      </c>
      <c r="AK9" s="79">
        <v>26</v>
      </c>
      <c r="AL9" s="85" t="s">
        <v>996</v>
      </c>
      <c r="AM9" s="79" t="s">
        <v>1036</v>
      </c>
      <c r="AN9" s="79" t="b">
        <v>0</v>
      </c>
      <c r="AO9" s="85" t="s">
        <v>996</v>
      </c>
      <c r="AP9" s="79" t="s">
        <v>176</v>
      </c>
      <c r="AQ9" s="79">
        <v>0</v>
      </c>
      <c r="AR9" s="79">
        <v>0</v>
      </c>
      <c r="AS9" s="79"/>
      <c r="AT9" s="79"/>
      <c r="AU9" s="79"/>
      <c r="AV9" s="79"/>
      <c r="AW9" s="79"/>
      <c r="AX9" s="79"/>
      <c r="AY9" s="79"/>
      <c r="AZ9" s="79"/>
      <c r="BA9">
        <v>1</v>
      </c>
      <c r="BB9" s="78" t="str">
        <f>REPLACE(INDEX(GroupVertices[Group],MATCH(Edges[[#This Row],[Vertex 1]],GroupVertices[Vertex],0)),1,1,"")</f>
        <v>1</v>
      </c>
      <c r="BC9" s="78" t="str">
        <f>REPLACE(INDEX(GroupVertices[Group],MATCH(Edges[[#This Row],[Vertex 2]],GroupVertices[Vertex],0)),1,1,"")</f>
        <v>1</v>
      </c>
      <c r="BD9" s="48">
        <v>0</v>
      </c>
      <c r="BE9" s="49">
        <v>0</v>
      </c>
      <c r="BF9" s="48">
        <v>0</v>
      </c>
      <c r="BG9" s="49">
        <v>0</v>
      </c>
      <c r="BH9" s="48">
        <v>0</v>
      </c>
      <c r="BI9" s="49">
        <v>0</v>
      </c>
      <c r="BJ9" s="48">
        <v>18</v>
      </c>
      <c r="BK9" s="49">
        <v>100</v>
      </c>
      <c r="BL9" s="48">
        <v>18</v>
      </c>
    </row>
    <row r="10" spans="1:64" ht="15">
      <c r="A10" s="64" t="s">
        <v>219</v>
      </c>
      <c r="B10" s="64" t="s">
        <v>320</v>
      </c>
      <c r="C10" s="65" t="s">
        <v>2769</v>
      </c>
      <c r="D10" s="66">
        <v>3</v>
      </c>
      <c r="E10" s="67" t="s">
        <v>132</v>
      </c>
      <c r="F10" s="68">
        <v>32</v>
      </c>
      <c r="G10" s="65"/>
      <c r="H10" s="69"/>
      <c r="I10" s="70"/>
      <c r="J10" s="70"/>
      <c r="K10" s="34" t="s">
        <v>65</v>
      </c>
      <c r="L10" s="77">
        <v>10</v>
      </c>
      <c r="M10" s="77"/>
      <c r="N10" s="72"/>
      <c r="O10" s="79" t="s">
        <v>353</v>
      </c>
      <c r="P10" s="81">
        <v>43473.30600694445</v>
      </c>
      <c r="Q10" s="79" t="s">
        <v>357</v>
      </c>
      <c r="R10" s="79"/>
      <c r="S10" s="79"/>
      <c r="T10" s="79" t="s">
        <v>475</v>
      </c>
      <c r="U10" s="79"/>
      <c r="V10" s="83" t="s">
        <v>525</v>
      </c>
      <c r="W10" s="81">
        <v>43473.30600694445</v>
      </c>
      <c r="X10" s="83" t="s">
        <v>638</v>
      </c>
      <c r="Y10" s="79"/>
      <c r="Z10" s="79"/>
      <c r="AA10" s="85" t="s">
        <v>832</v>
      </c>
      <c r="AB10" s="79"/>
      <c r="AC10" s="79" t="b">
        <v>0</v>
      </c>
      <c r="AD10" s="79">
        <v>0</v>
      </c>
      <c r="AE10" s="85" t="s">
        <v>1024</v>
      </c>
      <c r="AF10" s="79" t="b">
        <v>0</v>
      </c>
      <c r="AG10" s="79" t="s">
        <v>1030</v>
      </c>
      <c r="AH10" s="79"/>
      <c r="AI10" s="85" t="s">
        <v>1024</v>
      </c>
      <c r="AJ10" s="79" t="b">
        <v>0</v>
      </c>
      <c r="AK10" s="79">
        <v>8</v>
      </c>
      <c r="AL10" s="85" t="s">
        <v>997</v>
      </c>
      <c r="AM10" s="79" t="s">
        <v>1038</v>
      </c>
      <c r="AN10" s="79" t="b">
        <v>0</v>
      </c>
      <c r="AO10" s="85" t="s">
        <v>997</v>
      </c>
      <c r="AP10" s="79" t="s">
        <v>176</v>
      </c>
      <c r="AQ10" s="79">
        <v>0</v>
      </c>
      <c r="AR10" s="79">
        <v>0</v>
      </c>
      <c r="AS10" s="79"/>
      <c r="AT10" s="79"/>
      <c r="AU10" s="79"/>
      <c r="AV10" s="79"/>
      <c r="AW10" s="79"/>
      <c r="AX10" s="79"/>
      <c r="AY10" s="79"/>
      <c r="AZ10" s="79"/>
      <c r="BA10">
        <v>1</v>
      </c>
      <c r="BB10" s="78" t="str">
        <f>REPLACE(INDEX(GroupVertices[Group],MATCH(Edges[[#This Row],[Vertex 1]],GroupVertices[Vertex],0)),1,1,"")</f>
        <v>1</v>
      </c>
      <c r="BC10" s="78" t="str">
        <f>REPLACE(INDEX(GroupVertices[Group],MATCH(Edges[[#This Row],[Vertex 2]],GroupVertices[Vertex],0)),1,1,"")</f>
        <v>1</v>
      </c>
      <c r="BD10" s="48">
        <v>0</v>
      </c>
      <c r="BE10" s="49">
        <v>0</v>
      </c>
      <c r="BF10" s="48">
        <v>0</v>
      </c>
      <c r="BG10" s="49">
        <v>0</v>
      </c>
      <c r="BH10" s="48">
        <v>0</v>
      </c>
      <c r="BI10" s="49">
        <v>0</v>
      </c>
      <c r="BJ10" s="48">
        <v>24</v>
      </c>
      <c r="BK10" s="49">
        <v>100</v>
      </c>
      <c r="BL10" s="48">
        <v>24</v>
      </c>
    </row>
    <row r="11" spans="1:64" ht="15">
      <c r="A11" s="64" t="s">
        <v>220</v>
      </c>
      <c r="B11" s="64" t="s">
        <v>320</v>
      </c>
      <c r="C11" s="65" t="s">
        <v>2769</v>
      </c>
      <c r="D11" s="66">
        <v>3</v>
      </c>
      <c r="E11" s="67" t="s">
        <v>132</v>
      </c>
      <c r="F11" s="68">
        <v>32</v>
      </c>
      <c r="G11" s="65"/>
      <c r="H11" s="69"/>
      <c r="I11" s="70"/>
      <c r="J11" s="70"/>
      <c r="K11" s="34" t="s">
        <v>65</v>
      </c>
      <c r="L11" s="77">
        <v>11</v>
      </c>
      <c r="M11" s="77"/>
      <c r="N11" s="72"/>
      <c r="O11" s="79" t="s">
        <v>353</v>
      </c>
      <c r="P11" s="81">
        <v>43473.52446759259</v>
      </c>
      <c r="Q11" s="79" t="s">
        <v>357</v>
      </c>
      <c r="R11" s="79"/>
      <c r="S11" s="79"/>
      <c r="T11" s="79" t="s">
        <v>475</v>
      </c>
      <c r="U11" s="79"/>
      <c r="V11" s="83" t="s">
        <v>526</v>
      </c>
      <c r="W11" s="81">
        <v>43473.52446759259</v>
      </c>
      <c r="X11" s="83" t="s">
        <v>639</v>
      </c>
      <c r="Y11" s="79"/>
      <c r="Z11" s="79"/>
      <c r="AA11" s="85" t="s">
        <v>833</v>
      </c>
      <c r="AB11" s="79"/>
      <c r="AC11" s="79" t="b">
        <v>0</v>
      </c>
      <c r="AD11" s="79">
        <v>0</v>
      </c>
      <c r="AE11" s="85" t="s">
        <v>1024</v>
      </c>
      <c r="AF11" s="79" t="b">
        <v>0</v>
      </c>
      <c r="AG11" s="79" t="s">
        <v>1030</v>
      </c>
      <c r="AH11" s="79"/>
      <c r="AI11" s="85" t="s">
        <v>1024</v>
      </c>
      <c r="AJ11" s="79" t="b">
        <v>0</v>
      </c>
      <c r="AK11" s="79">
        <v>11</v>
      </c>
      <c r="AL11" s="85" t="s">
        <v>997</v>
      </c>
      <c r="AM11" s="79" t="s">
        <v>1039</v>
      </c>
      <c r="AN11" s="79" t="b">
        <v>0</v>
      </c>
      <c r="AO11" s="85" t="s">
        <v>997</v>
      </c>
      <c r="AP11" s="79" t="s">
        <v>176</v>
      </c>
      <c r="AQ11" s="79">
        <v>0</v>
      </c>
      <c r="AR11" s="79">
        <v>0</v>
      </c>
      <c r="AS11" s="79"/>
      <c r="AT11" s="79"/>
      <c r="AU11" s="79"/>
      <c r="AV11" s="79"/>
      <c r="AW11" s="79"/>
      <c r="AX11" s="79"/>
      <c r="AY11" s="79"/>
      <c r="AZ11" s="79"/>
      <c r="BA11">
        <v>1</v>
      </c>
      <c r="BB11" s="78" t="str">
        <f>REPLACE(INDEX(GroupVertices[Group],MATCH(Edges[[#This Row],[Vertex 1]],GroupVertices[Vertex],0)),1,1,"")</f>
        <v>1</v>
      </c>
      <c r="BC11" s="78" t="str">
        <f>REPLACE(INDEX(GroupVertices[Group],MATCH(Edges[[#This Row],[Vertex 2]],GroupVertices[Vertex],0)),1,1,"")</f>
        <v>1</v>
      </c>
      <c r="BD11" s="48">
        <v>0</v>
      </c>
      <c r="BE11" s="49">
        <v>0</v>
      </c>
      <c r="BF11" s="48">
        <v>0</v>
      </c>
      <c r="BG11" s="49">
        <v>0</v>
      </c>
      <c r="BH11" s="48">
        <v>0</v>
      </c>
      <c r="BI11" s="49">
        <v>0</v>
      </c>
      <c r="BJ11" s="48">
        <v>24</v>
      </c>
      <c r="BK11" s="49">
        <v>100</v>
      </c>
      <c r="BL11" s="48">
        <v>24</v>
      </c>
    </row>
    <row r="12" spans="1:64" ht="15">
      <c r="A12" s="64" t="s">
        <v>221</v>
      </c>
      <c r="B12" s="64" t="s">
        <v>320</v>
      </c>
      <c r="C12" s="65" t="s">
        <v>2769</v>
      </c>
      <c r="D12" s="66">
        <v>3</v>
      </c>
      <c r="E12" s="67" t="s">
        <v>132</v>
      </c>
      <c r="F12" s="68">
        <v>32</v>
      </c>
      <c r="G12" s="65"/>
      <c r="H12" s="69"/>
      <c r="I12" s="70"/>
      <c r="J12" s="70"/>
      <c r="K12" s="34" t="s">
        <v>65</v>
      </c>
      <c r="L12" s="77">
        <v>12</v>
      </c>
      <c r="M12" s="77"/>
      <c r="N12" s="72"/>
      <c r="O12" s="79" t="s">
        <v>353</v>
      </c>
      <c r="P12" s="81">
        <v>43473.675787037035</v>
      </c>
      <c r="Q12" s="79" t="s">
        <v>357</v>
      </c>
      <c r="R12" s="79"/>
      <c r="S12" s="79"/>
      <c r="T12" s="79" t="s">
        <v>475</v>
      </c>
      <c r="U12" s="79"/>
      <c r="V12" s="83" t="s">
        <v>527</v>
      </c>
      <c r="W12" s="81">
        <v>43473.675787037035</v>
      </c>
      <c r="X12" s="83" t="s">
        <v>640</v>
      </c>
      <c r="Y12" s="79"/>
      <c r="Z12" s="79"/>
      <c r="AA12" s="85" t="s">
        <v>834</v>
      </c>
      <c r="AB12" s="79"/>
      <c r="AC12" s="79" t="b">
        <v>0</v>
      </c>
      <c r="AD12" s="79">
        <v>0</v>
      </c>
      <c r="AE12" s="85" t="s">
        <v>1024</v>
      </c>
      <c r="AF12" s="79" t="b">
        <v>0</v>
      </c>
      <c r="AG12" s="79" t="s">
        <v>1030</v>
      </c>
      <c r="AH12" s="79"/>
      <c r="AI12" s="85" t="s">
        <v>1024</v>
      </c>
      <c r="AJ12" s="79" t="b">
        <v>0</v>
      </c>
      <c r="AK12" s="79">
        <v>11</v>
      </c>
      <c r="AL12" s="85" t="s">
        <v>997</v>
      </c>
      <c r="AM12" s="79" t="s">
        <v>1040</v>
      </c>
      <c r="AN12" s="79" t="b">
        <v>0</v>
      </c>
      <c r="AO12" s="85" t="s">
        <v>997</v>
      </c>
      <c r="AP12" s="79" t="s">
        <v>176</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0</v>
      </c>
      <c r="BE12" s="49">
        <v>0</v>
      </c>
      <c r="BF12" s="48">
        <v>0</v>
      </c>
      <c r="BG12" s="49">
        <v>0</v>
      </c>
      <c r="BH12" s="48">
        <v>0</v>
      </c>
      <c r="BI12" s="49">
        <v>0</v>
      </c>
      <c r="BJ12" s="48">
        <v>24</v>
      </c>
      <c r="BK12" s="49">
        <v>100</v>
      </c>
      <c r="BL12" s="48">
        <v>24</v>
      </c>
    </row>
    <row r="13" spans="1:64" ht="15">
      <c r="A13" s="64" t="s">
        <v>222</v>
      </c>
      <c r="B13" s="64" t="s">
        <v>320</v>
      </c>
      <c r="C13" s="65" t="s">
        <v>2769</v>
      </c>
      <c r="D13" s="66">
        <v>3</v>
      </c>
      <c r="E13" s="67" t="s">
        <v>132</v>
      </c>
      <c r="F13" s="68">
        <v>32</v>
      </c>
      <c r="G13" s="65"/>
      <c r="H13" s="69"/>
      <c r="I13" s="70"/>
      <c r="J13" s="70"/>
      <c r="K13" s="34" t="s">
        <v>65</v>
      </c>
      <c r="L13" s="77">
        <v>13</v>
      </c>
      <c r="M13" s="77"/>
      <c r="N13" s="72"/>
      <c r="O13" s="79" t="s">
        <v>353</v>
      </c>
      <c r="P13" s="81">
        <v>43474.298784722225</v>
      </c>
      <c r="Q13" s="79" t="s">
        <v>357</v>
      </c>
      <c r="R13" s="79"/>
      <c r="S13" s="79"/>
      <c r="T13" s="79" t="s">
        <v>475</v>
      </c>
      <c r="U13" s="79"/>
      <c r="V13" s="83" t="s">
        <v>528</v>
      </c>
      <c r="W13" s="81">
        <v>43474.298784722225</v>
      </c>
      <c r="X13" s="83" t="s">
        <v>641</v>
      </c>
      <c r="Y13" s="79"/>
      <c r="Z13" s="79"/>
      <c r="AA13" s="85" t="s">
        <v>835</v>
      </c>
      <c r="AB13" s="79"/>
      <c r="AC13" s="79" t="b">
        <v>0</v>
      </c>
      <c r="AD13" s="79">
        <v>0</v>
      </c>
      <c r="AE13" s="85" t="s">
        <v>1024</v>
      </c>
      <c r="AF13" s="79" t="b">
        <v>0</v>
      </c>
      <c r="AG13" s="79" t="s">
        <v>1030</v>
      </c>
      <c r="AH13" s="79"/>
      <c r="AI13" s="85" t="s">
        <v>1024</v>
      </c>
      <c r="AJ13" s="79" t="b">
        <v>0</v>
      </c>
      <c r="AK13" s="79">
        <v>11</v>
      </c>
      <c r="AL13" s="85" t="s">
        <v>997</v>
      </c>
      <c r="AM13" s="79" t="s">
        <v>1040</v>
      </c>
      <c r="AN13" s="79" t="b">
        <v>0</v>
      </c>
      <c r="AO13" s="85" t="s">
        <v>997</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v>0</v>
      </c>
      <c r="BE13" s="49">
        <v>0</v>
      </c>
      <c r="BF13" s="48">
        <v>0</v>
      </c>
      <c r="BG13" s="49">
        <v>0</v>
      </c>
      <c r="BH13" s="48">
        <v>0</v>
      </c>
      <c r="BI13" s="49">
        <v>0</v>
      </c>
      <c r="BJ13" s="48">
        <v>24</v>
      </c>
      <c r="BK13" s="49">
        <v>100</v>
      </c>
      <c r="BL13" s="48">
        <v>24</v>
      </c>
    </row>
    <row r="14" spans="1:64" ht="15">
      <c r="A14" s="64" t="s">
        <v>223</v>
      </c>
      <c r="B14" s="64" t="s">
        <v>320</v>
      </c>
      <c r="C14" s="65" t="s">
        <v>2769</v>
      </c>
      <c r="D14" s="66">
        <v>3</v>
      </c>
      <c r="E14" s="67" t="s">
        <v>132</v>
      </c>
      <c r="F14" s="68">
        <v>32</v>
      </c>
      <c r="G14" s="65"/>
      <c r="H14" s="69"/>
      <c r="I14" s="70"/>
      <c r="J14" s="70"/>
      <c r="K14" s="34" t="s">
        <v>65</v>
      </c>
      <c r="L14" s="77">
        <v>14</v>
      </c>
      <c r="M14" s="77"/>
      <c r="N14" s="72"/>
      <c r="O14" s="79" t="s">
        <v>353</v>
      </c>
      <c r="P14" s="81">
        <v>43479.371145833335</v>
      </c>
      <c r="Q14" s="79" t="s">
        <v>359</v>
      </c>
      <c r="R14" s="79"/>
      <c r="S14" s="79"/>
      <c r="T14" s="79" t="s">
        <v>475</v>
      </c>
      <c r="U14" s="79"/>
      <c r="V14" s="83" t="s">
        <v>529</v>
      </c>
      <c r="W14" s="81">
        <v>43479.371145833335</v>
      </c>
      <c r="X14" s="83" t="s">
        <v>642</v>
      </c>
      <c r="Y14" s="79"/>
      <c r="Z14" s="79"/>
      <c r="AA14" s="85" t="s">
        <v>836</v>
      </c>
      <c r="AB14" s="79"/>
      <c r="AC14" s="79" t="b">
        <v>0</v>
      </c>
      <c r="AD14" s="79">
        <v>0</v>
      </c>
      <c r="AE14" s="85" t="s">
        <v>1024</v>
      </c>
      <c r="AF14" s="79" t="b">
        <v>0</v>
      </c>
      <c r="AG14" s="79" t="s">
        <v>1030</v>
      </c>
      <c r="AH14" s="79"/>
      <c r="AI14" s="85" t="s">
        <v>1024</v>
      </c>
      <c r="AJ14" s="79" t="b">
        <v>0</v>
      </c>
      <c r="AK14" s="79">
        <v>12</v>
      </c>
      <c r="AL14" s="85" t="s">
        <v>997</v>
      </c>
      <c r="AM14" s="79" t="s">
        <v>1038</v>
      </c>
      <c r="AN14" s="79" t="b">
        <v>0</v>
      </c>
      <c r="AO14" s="85" t="s">
        <v>997</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0</v>
      </c>
      <c r="BE14" s="49">
        <v>0</v>
      </c>
      <c r="BF14" s="48">
        <v>0</v>
      </c>
      <c r="BG14" s="49">
        <v>0</v>
      </c>
      <c r="BH14" s="48">
        <v>0</v>
      </c>
      <c r="BI14" s="49">
        <v>0</v>
      </c>
      <c r="BJ14" s="48">
        <v>24</v>
      </c>
      <c r="BK14" s="49">
        <v>100</v>
      </c>
      <c r="BL14" s="48">
        <v>24</v>
      </c>
    </row>
    <row r="15" spans="1:64" ht="15">
      <c r="A15" s="64" t="s">
        <v>224</v>
      </c>
      <c r="B15" s="64" t="s">
        <v>320</v>
      </c>
      <c r="C15" s="65" t="s">
        <v>2769</v>
      </c>
      <c r="D15" s="66">
        <v>3</v>
      </c>
      <c r="E15" s="67" t="s">
        <v>132</v>
      </c>
      <c r="F15" s="68">
        <v>32</v>
      </c>
      <c r="G15" s="65"/>
      <c r="H15" s="69"/>
      <c r="I15" s="70"/>
      <c r="J15" s="70"/>
      <c r="K15" s="34" t="s">
        <v>65</v>
      </c>
      <c r="L15" s="77">
        <v>15</v>
      </c>
      <c r="M15" s="77"/>
      <c r="N15" s="72"/>
      <c r="O15" s="79" t="s">
        <v>353</v>
      </c>
      <c r="P15" s="81">
        <v>43480.69189814815</v>
      </c>
      <c r="Q15" s="79" t="s">
        <v>360</v>
      </c>
      <c r="R15" s="83" t="s">
        <v>452</v>
      </c>
      <c r="S15" s="79" t="s">
        <v>469</v>
      </c>
      <c r="T15" s="79" t="s">
        <v>475</v>
      </c>
      <c r="U15" s="79"/>
      <c r="V15" s="83" t="s">
        <v>530</v>
      </c>
      <c r="W15" s="81">
        <v>43480.69189814815</v>
      </c>
      <c r="X15" s="83" t="s">
        <v>643</v>
      </c>
      <c r="Y15" s="79"/>
      <c r="Z15" s="79"/>
      <c r="AA15" s="85" t="s">
        <v>837</v>
      </c>
      <c r="AB15" s="79"/>
      <c r="AC15" s="79" t="b">
        <v>0</v>
      </c>
      <c r="AD15" s="79">
        <v>0</v>
      </c>
      <c r="AE15" s="85" t="s">
        <v>1024</v>
      </c>
      <c r="AF15" s="79" t="b">
        <v>0</v>
      </c>
      <c r="AG15" s="79" t="s">
        <v>1030</v>
      </c>
      <c r="AH15" s="79"/>
      <c r="AI15" s="85" t="s">
        <v>1024</v>
      </c>
      <c r="AJ15" s="79" t="b">
        <v>0</v>
      </c>
      <c r="AK15" s="79">
        <v>13</v>
      </c>
      <c r="AL15" s="85" t="s">
        <v>998</v>
      </c>
      <c r="AM15" s="79" t="s">
        <v>1037</v>
      </c>
      <c r="AN15" s="79" t="b">
        <v>0</v>
      </c>
      <c r="AO15" s="85" t="s">
        <v>998</v>
      </c>
      <c r="AP15" s="79" t="s">
        <v>176</v>
      </c>
      <c r="AQ15" s="79">
        <v>0</v>
      </c>
      <c r="AR15" s="79">
        <v>0</v>
      </c>
      <c r="AS15" s="79"/>
      <c r="AT15" s="79"/>
      <c r="AU15" s="79"/>
      <c r="AV15" s="79"/>
      <c r="AW15" s="79"/>
      <c r="AX15" s="79"/>
      <c r="AY15" s="79"/>
      <c r="AZ15" s="79"/>
      <c r="BA15">
        <v>1</v>
      </c>
      <c r="BB15" s="78" t="str">
        <f>REPLACE(INDEX(GroupVertices[Group],MATCH(Edges[[#This Row],[Vertex 1]],GroupVertices[Vertex],0)),1,1,"")</f>
        <v>1</v>
      </c>
      <c r="BC15" s="78" t="str">
        <f>REPLACE(INDEX(GroupVertices[Group],MATCH(Edges[[#This Row],[Vertex 2]],GroupVertices[Vertex],0)),1,1,"")</f>
        <v>1</v>
      </c>
      <c r="BD15" s="48">
        <v>1</v>
      </c>
      <c r="BE15" s="49">
        <v>5.2631578947368425</v>
      </c>
      <c r="BF15" s="48">
        <v>0</v>
      </c>
      <c r="BG15" s="49">
        <v>0</v>
      </c>
      <c r="BH15" s="48">
        <v>0</v>
      </c>
      <c r="BI15" s="49">
        <v>0</v>
      </c>
      <c r="BJ15" s="48">
        <v>18</v>
      </c>
      <c r="BK15" s="49">
        <v>94.73684210526316</v>
      </c>
      <c r="BL15" s="48">
        <v>19</v>
      </c>
    </row>
    <row r="16" spans="1:64" ht="15">
      <c r="A16" s="64" t="s">
        <v>225</v>
      </c>
      <c r="B16" s="64" t="s">
        <v>320</v>
      </c>
      <c r="C16" s="65" t="s">
        <v>2769</v>
      </c>
      <c r="D16" s="66">
        <v>3</v>
      </c>
      <c r="E16" s="67" t="s">
        <v>132</v>
      </c>
      <c r="F16" s="68">
        <v>32</v>
      </c>
      <c r="G16" s="65"/>
      <c r="H16" s="69"/>
      <c r="I16" s="70"/>
      <c r="J16" s="70"/>
      <c r="K16" s="34" t="s">
        <v>65</v>
      </c>
      <c r="L16" s="77">
        <v>16</v>
      </c>
      <c r="M16" s="77"/>
      <c r="N16" s="72"/>
      <c r="O16" s="79" t="s">
        <v>353</v>
      </c>
      <c r="P16" s="81">
        <v>43480.693553240744</v>
      </c>
      <c r="Q16" s="79" t="s">
        <v>360</v>
      </c>
      <c r="R16" s="83" t="s">
        <v>452</v>
      </c>
      <c r="S16" s="79" t="s">
        <v>469</v>
      </c>
      <c r="T16" s="79" t="s">
        <v>475</v>
      </c>
      <c r="U16" s="79"/>
      <c r="V16" s="83" t="s">
        <v>531</v>
      </c>
      <c r="W16" s="81">
        <v>43480.693553240744</v>
      </c>
      <c r="X16" s="83" t="s">
        <v>644</v>
      </c>
      <c r="Y16" s="79"/>
      <c r="Z16" s="79"/>
      <c r="AA16" s="85" t="s">
        <v>838</v>
      </c>
      <c r="AB16" s="79"/>
      <c r="AC16" s="79" t="b">
        <v>0</v>
      </c>
      <c r="AD16" s="79">
        <v>0</v>
      </c>
      <c r="AE16" s="85" t="s">
        <v>1024</v>
      </c>
      <c r="AF16" s="79" t="b">
        <v>0</v>
      </c>
      <c r="AG16" s="79" t="s">
        <v>1030</v>
      </c>
      <c r="AH16" s="79"/>
      <c r="AI16" s="85" t="s">
        <v>1024</v>
      </c>
      <c r="AJ16" s="79" t="b">
        <v>0</v>
      </c>
      <c r="AK16" s="79">
        <v>13</v>
      </c>
      <c r="AL16" s="85" t="s">
        <v>998</v>
      </c>
      <c r="AM16" s="79" t="s">
        <v>1036</v>
      </c>
      <c r="AN16" s="79" t="b">
        <v>0</v>
      </c>
      <c r="AO16" s="85" t="s">
        <v>998</v>
      </c>
      <c r="AP16" s="79" t="s">
        <v>176</v>
      </c>
      <c r="AQ16" s="79">
        <v>0</v>
      </c>
      <c r="AR16" s="79">
        <v>0</v>
      </c>
      <c r="AS16" s="79"/>
      <c r="AT16" s="79"/>
      <c r="AU16" s="79"/>
      <c r="AV16" s="79"/>
      <c r="AW16" s="79"/>
      <c r="AX16" s="79"/>
      <c r="AY16" s="79"/>
      <c r="AZ16" s="79"/>
      <c r="BA16">
        <v>1</v>
      </c>
      <c r="BB16" s="78" t="str">
        <f>REPLACE(INDEX(GroupVertices[Group],MATCH(Edges[[#This Row],[Vertex 1]],GroupVertices[Vertex],0)),1,1,"")</f>
        <v>1</v>
      </c>
      <c r="BC16" s="78" t="str">
        <f>REPLACE(INDEX(GroupVertices[Group],MATCH(Edges[[#This Row],[Vertex 2]],GroupVertices[Vertex],0)),1,1,"")</f>
        <v>1</v>
      </c>
      <c r="BD16" s="48">
        <v>1</v>
      </c>
      <c r="BE16" s="49">
        <v>5.2631578947368425</v>
      </c>
      <c r="BF16" s="48">
        <v>0</v>
      </c>
      <c r="BG16" s="49">
        <v>0</v>
      </c>
      <c r="BH16" s="48">
        <v>0</v>
      </c>
      <c r="BI16" s="49">
        <v>0</v>
      </c>
      <c r="BJ16" s="48">
        <v>18</v>
      </c>
      <c r="BK16" s="49">
        <v>94.73684210526316</v>
      </c>
      <c r="BL16" s="48">
        <v>19</v>
      </c>
    </row>
    <row r="17" spans="1:64" ht="15">
      <c r="A17" s="64" t="s">
        <v>226</v>
      </c>
      <c r="B17" s="64" t="s">
        <v>320</v>
      </c>
      <c r="C17" s="65" t="s">
        <v>2769</v>
      </c>
      <c r="D17" s="66">
        <v>3</v>
      </c>
      <c r="E17" s="67" t="s">
        <v>132</v>
      </c>
      <c r="F17" s="68">
        <v>32</v>
      </c>
      <c r="G17" s="65"/>
      <c r="H17" s="69"/>
      <c r="I17" s="70"/>
      <c r="J17" s="70"/>
      <c r="K17" s="34" t="s">
        <v>65</v>
      </c>
      <c r="L17" s="77">
        <v>17</v>
      </c>
      <c r="M17" s="77"/>
      <c r="N17" s="72"/>
      <c r="O17" s="79" t="s">
        <v>353</v>
      </c>
      <c r="P17" s="81">
        <v>43480.696064814816</v>
      </c>
      <c r="Q17" s="79" t="s">
        <v>360</v>
      </c>
      <c r="R17" s="83" t="s">
        <v>452</v>
      </c>
      <c r="S17" s="79" t="s">
        <v>469</v>
      </c>
      <c r="T17" s="79" t="s">
        <v>475</v>
      </c>
      <c r="U17" s="79"/>
      <c r="V17" s="83" t="s">
        <v>532</v>
      </c>
      <c r="W17" s="81">
        <v>43480.696064814816</v>
      </c>
      <c r="X17" s="83" t="s">
        <v>645</v>
      </c>
      <c r="Y17" s="79"/>
      <c r="Z17" s="79"/>
      <c r="AA17" s="85" t="s">
        <v>839</v>
      </c>
      <c r="AB17" s="79"/>
      <c r="AC17" s="79" t="b">
        <v>0</v>
      </c>
      <c r="AD17" s="79">
        <v>0</v>
      </c>
      <c r="AE17" s="85" t="s">
        <v>1024</v>
      </c>
      <c r="AF17" s="79" t="b">
        <v>0</v>
      </c>
      <c r="AG17" s="79" t="s">
        <v>1030</v>
      </c>
      <c r="AH17" s="79"/>
      <c r="AI17" s="85" t="s">
        <v>1024</v>
      </c>
      <c r="AJ17" s="79" t="b">
        <v>0</v>
      </c>
      <c r="AK17" s="79">
        <v>13</v>
      </c>
      <c r="AL17" s="85" t="s">
        <v>998</v>
      </c>
      <c r="AM17" s="79" t="s">
        <v>1036</v>
      </c>
      <c r="AN17" s="79" t="b">
        <v>0</v>
      </c>
      <c r="AO17" s="85" t="s">
        <v>998</v>
      </c>
      <c r="AP17" s="79" t="s">
        <v>176</v>
      </c>
      <c r="AQ17" s="79">
        <v>0</v>
      </c>
      <c r="AR17" s="79">
        <v>0</v>
      </c>
      <c r="AS17" s="79"/>
      <c r="AT17" s="79"/>
      <c r="AU17" s="79"/>
      <c r="AV17" s="79"/>
      <c r="AW17" s="79"/>
      <c r="AX17" s="79"/>
      <c r="AY17" s="79"/>
      <c r="AZ17" s="79"/>
      <c r="BA17">
        <v>1</v>
      </c>
      <c r="BB17" s="78" t="str">
        <f>REPLACE(INDEX(GroupVertices[Group],MATCH(Edges[[#This Row],[Vertex 1]],GroupVertices[Vertex],0)),1,1,"")</f>
        <v>1</v>
      </c>
      <c r="BC17" s="78" t="str">
        <f>REPLACE(INDEX(GroupVertices[Group],MATCH(Edges[[#This Row],[Vertex 2]],GroupVertices[Vertex],0)),1,1,"")</f>
        <v>1</v>
      </c>
      <c r="BD17" s="48">
        <v>1</v>
      </c>
      <c r="BE17" s="49">
        <v>5.2631578947368425</v>
      </c>
      <c r="BF17" s="48">
        <v>0</v>
      </c>
      <c r="BG17" s="49">
        <v>0</v>
      </c>
      <c r="BH17" s="48">
        <v>0</v>
      </c>
      <c r="BI17" s="49">
        <v>0</v>
      </c>
      <c r="BJ17" s="48">
        <v>18</v>
      </c>
      <c r="BK17" s="49">
        <v>94.73684210526316</v>
      </c>
      <c r="BL17" s="48">
        <v>19</v>
      </c>
    </row>
    <row r="18" spans="1:64" ht="15">
      <c r="A18" s="64" t="s">
        <v>227</v>
      </c>
      <c r="B18" s="64" t="s">
        <v>320</v>
      </c>
      <c r="C18" s="65" t="s">
        <v>2769</v>
      </c>
      <c r="D18" s="66">
        <v>3</v>
      </c>
      <c r="E18" s="67" t="s">
        <v>132</v>
      </c>
      <c r="F18" s="68">
        <v>32</v>
      </c>
      <c r="G18" s="65"/>
      <c r="H18" s="69"/>
      <c r="I18" s="70"/>
      <c r="J18" s="70"/>
      <c r="K18" s="34" t="s">
        <v>65</v>
      </c>
      <c r="L18" s="77">
        <v>18</v>
      </c>
      <c r="M18" s="77"/>
      <c r="N18" s="72"/>
      <c r="O18" s="79" t="s">
        <v>353</v>
      </c>
      <c r="P18" s="81">
        <v>43480.733819444446</v>
      </c>
      <c r="Q18" s="79" t="s">
        <v>360</v>
      </c>
      <c r="R18" s="83" t="s">
        <v>452</v>
      </c>
      <c r="S18" s="79" t="s">
        <v>469</v>
      </c>
      <c r="T18" s="79" t="s">
        <v>475</v>
      </c>
      <c r="U18" s="79"/>
      <c r="V18" s="83" t="s">
        <v>533</v>
      </c>
      <c r="W18" s="81">
        <v>43480.733819444446</v>
      </c>
      <c r="X18" s="83" t="s">
        <v>646</v>
      </c>
      <c r="Y18" s="79"/>
      <c r="Z18" s="79"/>
      <c r="AA18" s="85" t="s">
        <v>840</v>
      </c>
      <c r="AB18" s="79"/>
      <c r="AC18" s="79" t="b">
        <v>0</v>
      </c>
      <c r="AD18" s="79">
        <v>0</v>
      </c>
      <c r="AE18" s="85" t="s">
        <v>1024</v>
      </c>
      <c r="AF18" s="79" t="b">
        <v>0</v>
      </c>
      <c r="AG18" s="79" t="s">
        <v>1030</v>
      </c>
      <c r="AH18" s="79"/>
      <c r="AI18" s="85" t="s">
        <v>1024</v>
      </c>
      <c r="AJ18" s="79" t="b">
        <v>0</v>
      </c>
      <c r="AK18" s="79">
        <v>13</v>
      </c>
      <c r="AL18" s="85" t="s">
        <v>998</v>
      </c>
      <c r="AM18" s="79" t="s">
        <v>1041</v>
      </c>
      <c r="AN18" s="79" t="b">
        <v>0</v>
      </c>
      <c r="AO18" s="85" t="s">
        <v>998</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v>1</v>
      </c>
      <c r="BE18" s="49">
        <v>5.2631578947368425</v>
      </c>
      <c r="BF18" s="48">
        <v>0</v>
      </c>
      <c r="BG18" s="49">
        <v>0</v>
      </c>
      <c r="BH18" s="48">
        <v>0</v>
      </c>
      <c r="BI18" s="49">
        <v>0</v>
      </c>
      <c r="BJ18" s="48">
        <v>18</v>
      </c>
      <c r="BK18" s="49">
        <v>94.73684210526316</v>
      </c>
      <c r="BL18" s="48">
        <v>19</v>
      </c>
    </row>
    <row r="19" spans="1:64" ht="15">
      <c r="A19" s="64" t="s">
        <v>228</v>
      </c>
      <c r="B19" s="64" t="s">
        <v>320</v>
      </c>
      <c r="C19" s="65" t="s">
        <v>2769</v>
      </c>
      <c r="D19" s="66">
        <v>3</v>
      </c>
      <c r="E19" s="67" t="s">
        <v>132</v>
      </c>
      <c r="F19" s="68">
        <v>32</v>
      </c>
      <c r="G19" s="65"/>
      <c r="H19" s="69"/>
      <c r="I19" s="70"/>
      <c r="J19" s="70"/>
      <c r="K19" s="34" t="s">
        <v>65</v>
      </c>
      <c r="L19" s="77">
        <v>19</v>
      </c>
      <c r="M19" s="77"/>
      <c r="N19" s="72"/>
      <c r="O19" s="79" t="s">
        <v>353</v>
      </c>
      <c r="P19" s="81">
        <v>43480.76600694445</v>
      </c>
      <c r="Q19" s="79" t="s">
        <v>360</v>
      </c>
      <c r="R19" s="83" t="s">
        <v>452</v>
      </c>
      <c r="S19" s="79" t="s">
        <v>469</v>
      </c>
      <c r="T19" s="79" t="s">
        <v>475</v>
      </c>
      <c r="U19" s="79"/>
      <c r="V19" s="83" t="s">
        <v>534</v>
      </c>
      <c r="W19" s="81">
        <v>43480.76600694445</v>
      </c>
      <c r="X19" s="83" t="s">
        <v>647</v>
      </c>
      <c r="Y19" s="79"/>
      <c r="Z19" s="79"/>
      <c r="AA19" s="85" t="s">
        <v>841</v>
      </c>
      <c r="AB19" s="79"/>
      <c r="AC19" s="79" t="b">
        <v>0</v>
      </c>
      <c r="AD19" s="79">
        <v>0</v>
      </c>
      <c r="AE19" s="85" t="s">
        <v>1024</v>
      </c>
      <c r="AF19" s="79" t="b">
        <v>0</v>
      </c>
      <c r="AG19" s="79" t="s">
        <v>1030</v>
      </c>
      <c r="AH19" s="79"/>
      <c r="AI19" s="85" t="s">
        <v>1024</v>
      </c>
      <c r="AJ19" s="79" t="b">
        <v>0</v>
      </c>
      <c r="AK19" s="79">
        <v>13</v>
      </c>
      <c r="AL19" s="85" t="s">
        <v>998</v>
      </c>
      <c r="AM19" s="79" t="s">
        <v>1038</v>
      </c>
      <c r="AN19" s="79" t="b">
        <v>0</v>
      </c>
      <c r="AO19" s="85" t="s">
        <v>998</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1</v>
      </c>
      <c r="BE19" s="49">
        <v>5.2631578947368425</v>
      </c>
      <c r="BF19" s="48">
        <v>0</v>
      </c>
      <c r="BG19" s="49">
        <v>0</v>
      </c>
      <c r="BH19" s="48">
        <v>0</v>
      </c>
      <c r="BI19" s="49">
        <v>0</v>
      </c>
      <c r="BJ19" s="48">
        <v>18</v>
      </c>
      <c r="BK19" s="49">
        <v>94.73684210526316</v>
      </c>
      <c r="BL19" s="48">
        <v>19</v>
      </c>
    </row>
    <row r="20" spans="1:64" ht="15">
      <c r="A20" s="64" t="s">
        <v>229</v>
      </c>
      <c r="B20" s="64" t="s">
        <v>320</v>
      </c>
      <c r="C20" s="65" t="s">
        <v>2769</v>
      </c>
      <c r="D20" s="66">
        <v>3</v>
      </c>
      <c r="E20" s="67" t="s">
        <v>132</v>
      </c>
      <c r="F20" s="68">
        <v>32</v>
      </c>
      <c r="G20" s="65"/>
      <c r="H20" s="69"/>
      <c r="I20" s="70"/>
      <c r="J20" s="70"/>
      <c r="K20" s="34" t="s">
        <v>65</v>
      </c>
      <c r="L20" s="77">
        <v>20</v>
      </c>
      <c r="M20" s="77"/>
      <c r="N20" s="72"/>
      <c r="O20" s="79" t="s">
        <v>353</v>
      </c>
      <c r="P20" s="81">
        <v>43480.79578703704</v>
      </c>
      <c r="Q20" s="79" t="s">
        <v>360</v>
      </c>
      <c r="R20" s="83" t="s">
        <v>452</v>
      </c>
      <c r="S20" s="79" t="s">
        <v>469</v>
      </c>
      <c r="T20" s="79" t="s">
        <v>475</v>
      </c>
      <c r="U20" s="79"/>
      <c r="V20" s="83" t="s">
        <v>535</v>
      </c>
      <c r="W20" s="81">
        <v>43480.79578703704</v>
      </c>
      <c r="X20" s="83" t="s">
        <v>648</v>
      </c>
      <c r="Y20" s="79"/>
      <c r="Z20" s="79"/>
      <c r="AA20" s="85" t="s">
        <v>842</v>
      </c>
      <c r="AB20" s="79"/>
      <c r="AC20" s="79" t="b">
        <v>0</v>
      </c>
      <c r="AD20" s="79">
        <v>0</v>
      </c>
      <c r="AE20" s="85" t="s">
        <v>1024</v>
      </c>
      <c r="AF20" s="79" t="b">
        <v>0</v>
      </c>
      <c r="AG20" s="79" t="s">
        <v>1030</v>
      </c>
      <c r="AH20" s="79"/>
      <c r="AI20" s="85" t="s">
        <v>1024</v>
      </c>
      <c r="AJ20" s="79" t="b">
        <v>0</v>
      </c>
      <c r="AK20" s="79">
        <v>13</v>
      </c>
      <c r="AL20" s="85" t="s">
        <v>998</v>
      </c>
      <c r="AM20" s="79" t="s">
        <v>1036</v>
      </c>
      <c r="AN20" s="79" t="b">
        <v>0</v>
      </c>
      <c r="AO20" s="85" t="s">
        <v>998</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v>1</v>
      </c>
      <c r="BE20" s="49">
        <v>5.2631578947368425</v>
      </c>
      <c r="BF20" s="48">
        <v>0</v>
      </c>
      <c r="BG20" s="49">
        <v>0</v>
      </c>
      <c r="BH20" s="48">
        <v>0</v>
      </c>
      <c r="BI20" s="49">
        <v>0</v>
      </c>
      <c r="BJ20" s="48">
        <v>18</v>
      </c>
      <c r="BK20" s="49">
        <v>94.73684210526316</v>
      </c>
      <c r="BL20" s="48">
        <v>19</v>
      </c>
    </row>
    <row r="21" spans="1:64" ht="15">
      <c r="A21" s="64" t="s">
        <v>230</v>
      </c>
      <c r="B21" s="64" t="s">
        <v>320</v>
      </c>
      <c r="C21" s="65" t="s">
        <v>2769</v>
      </c>
      <c r="D21" s="66">
        <v>3</v>
      </c>
      <c r="E21" s="67" t="s">
        <v>132</v>
      </c>
      <c r="F21" s="68">
        <v>32</v>
      </c>
      <c r="G21" s="65"/>
      <c r="H21" s="69"/>
      <c r="I21" s="70"/>
      <c r="J21" s="70"/>
      <c r="K21" s="34" t="s">
        <v>65</v>
      </c>
      <c r="L21" s="77">
        <v>21</v>
      </c>
      <c r="M21" s="77"/>
      <c r="N21" s="72"/>
      <c r="O21" s="79" t="s">
        <v>353</v>
      </c>
      <c r="P21" s="81">
        <v>43480.853101851855</v>
      </c>
      <c r="Q21" s="79" t="s">
        <v>360</v>
      </c>
      <c r="R21" s="83" t="s">
        <v>452</v>
      </c>
      <c r="S21" s="79" t="s">
        <v>469</v>
      </c>
      <c r="T21" s="79" t="s">
        <v>475</v>
      </c>
      <c r="U21" s="79"/>
      <c r="V21" s="83" t="s">
        <v>536</v>
      </c>
      <c r="W21" s="81">
        <v>43480.853101851855</v>
      </c>
      <c r="X21" s="83" t="s">
        <v>649</v>
      </c>
      <c r="Y21" s="79"/>
      <c r="Z21" s="79"/>
      <c r="AA21" s="85" t="s">
        <v>843</v>
      </c>
      <c r="AB21" s="79"/>
      <c r="AC21" s="79" t="b">
        <v>0</v>
      </c>
      <c r="AD21" s="79">
        <v>0</v>
      </c>
      <c r="AE21" s="85" t="s">
        <v>1024</v>
      </c>
      <c r="AF21" s="79" t="b">
        <v>0</v>
      </c>
      <c r="AG21" s="79" t="s">
        <v>1030</v>
      </c>
      <c r="AH21" s="79"/>
      <c r="AI21" s="85" t="s">
        <v>1024</v>
      </c>
      <c r="AJ21" s="79" t="b">
        <v>0</v>
      </c>
      <c r="AK21" s="79">
        <v>13</v>
      </c>
      <c r="AL21" s="85" t="s">
        <v>998</v>
      </c>
      <c r="AM21" s="79" t="s">
        <v>1040</v>
      </c>
      <c r="AN21" s="79" t="b">
        <v>0</v>
      </c>
      <c r="AO21" s="85" t="s">
        <v>998</v>
      </c>
      <c r="AP21" s="79" t="s">
        <v>176</v>
      </c>
      <c r="AQ21" s="79">
        <v>0</v>
      </c>
      <c r="AR21" s="79">
        <v>0</v>
      </c>
      <c r="AS21" s="79"/>
      <c r="AT21" s="79"/>
      <c r="AU21" s="79"/>
      <c r="AV21" s="79"/>
      <c r="AW21" s="79"/>
      <c r="AX21" s="79"/>
      <c r="AY21" s="79"/>
      <c r="AZ21" s="79"/>
      <c r="BA21">
        <v>1</v>
      </c>
      <c r="BB21" s="78" t="str">
        <f>REPLACE(INDEX(GroupVertices[Group],MATCH(Edges[[#This Row],[Vertex 1]],GroupVertices[Vertex],0)),1,1,"")</f>
        <v>1</v>
      </c>
      <c r="BC21" s="78" t="str">
        <f>REPLACE(INDEX(GroupVertices[Group],MATCH(Edges[[#This Row],[Vertex 2]],GroupVertices[Vertex],0)),1,1,"")</f>
        <v>1</v>
      </c>
      <c r="BD21" s="48">
        <v>1</v>
      </c>
      <c r="BE21" s="49">
        <v>5.2631578947368425</v>
      </c>
      <c r="BF21" s="48">
        <v>0</v>
      </c>
      <c r="BG21" s="49">
        <v>0</v>
      </c>
      <c r="BH21" s="48">
        <v>0</v>
      </c>
      <c r="BI21" s="49">
        <v>0</v>
      </c>
      <c r="BJ21" s="48">
        <v>18</v>
      </c>
      <c r="BK21" s="49">
        <v>94.73684210526316</v>
      </c>
      <c r="BL21" s="48">
        <v>19</v>
      </c>
    </row>
    <row r="22" spans="1:64" ht="15">
      <c r="A22" s="64" t="s">
        <v>231</v>
      </c>
      <c r="B22" s="64" t="s">
        <v>320</v>
      </c>
      <c r="C22" s="65" t="s">
        <v>2769</v>
      </c>
      <c r="D22" s="66">
        <v>3</v>
      </c>
      <c r="E22" s="67" t="s">
        <v>132</v>
      </c>
      <c r="F22" s="68">
        <v>32</v>
      </c>
      <c r="G22" s="65"/>
      <c r="H22" s="69"/>
      <c r="I22" s="70"/>
      <c r="J22" s="70"/>
      <c r="K22" s="34" t="s">
        <v>65</v>
      </c>
      <c r="L22" s="77">
        <v>22</v>
      </c>
      <c r="M22" s="77"/>
      <c r="N22" s="72"/>
      <c r="O22" s="79" t="s">
        <v>353</v>
      </c>
      <c r="P22" s="81">
        <v>43480.85349537037</v>
      </c>
      <c r="Q22" s="79" t="s">
        <v>360</v>
      </c>
      <c r="R22" s="83" t="s">
        <v>452</v>
      </c>
      <c r="S22" s="79" t="s">
        <v>469</v>
      </c>
      <c r="T22" s="79" t="s">
        <v>475</v>
      </c>
      <c r="U22" s="79"/>
      <c r="V22" s="83" t="s">
        <v>537</v>
      </c>
      <c r="W22" s="81">
        <v>43480.85349537037</v>
      </c>
      <c r="X22" s="83" t="s">
        <v>650</v>
      </c>
      <c r="Y22" s="79"/>
      <c r="Z22" s="79"/>
      <c r="AA22" s="85" t="s">
        <v>844</v>
      </c>
      <c r="AB22" s="79"/>
      <c r="AC22" s="79" t="b">
        <v>0</v>
      </c>
      <c r="AD22" s="79">
        <v>0</v>
      </c>
      <c r="AE22" s="85" t="s">
        <v>1024</v>
      </c>
      <c r="AF22" s="79" t="b">
        <v>0</v>
      </c>
      <c r="AG22" s="79" t="s">
        <v>1030</v>
      </c>
      <c r="AH22" s="79"/>
      <c r="AI22" s="85" t="s">
        <v>1024</v>
      </c>
      <c r="AJ22" s="79" t="b">
        <v>0</v>
      </c>
      <c r="AK22" s="79">
        <v>13</v>
      </c>
      <c r="AL22" s="85" t="s">
        <v>998</v>
      </c>
      <c r="AM22" s="79" t="s">
        <v>1037</v>
      </c>
      <c r="AN22" s="79" t="b">
        <v>0</v>
      </c>
      <c r="AO22" s="85" t="s">
        <v>998</v>
      </c>
      <c r="AP22" s="79" t="s">
        <v>176</v>
      </c>
      <c r="AQ22" s="79">
        <v>0</v>
      </c>
      <c r="AR22" s="79">
        <v>0</v>
      </c>
      <c r="AS22" s="79"/>
      <c r="AT22" s="79"/>
      <c r="AU22" s="79"/>
      <c r="AV22" s="79"/>
      <c r="AW22" s="79"/>
      <c r="AX22" s="79"/>
      <c r="AY22" s="79"/>
      <c r="AZ22" s="79"/>
      <c r="BA22">
        <v>1</v>
      </c>
      <c r="BB22" s="78" t="str">
        <f>REPLACE(INDEX(GroupVertices[Group],MATCH(Edges[[#This Row],[Vertex 1]],GroupVertices[Vertex],0)),1,1,"")</f>
        <v>1</v>
      </c>
      <c r="BC22" s="78" t="str">
        <f>REPLACE(INDEX(GroupVertices[Group],MATCH(Edges[[#This Row],[Vertex 2]],GroupVertices[Vertex],0)),1,1,"")</f>
        <v>1</v>
      </c>
      <c r="BD22" s="48">
        <v>1</v>
      </c>
      <c r="BE22" s="49">
        <v>5.2631578947368425</v>
      </c>
      <c r="BF22" s="48">
        <v>0</v>
      </c>
      <c r="BG22" s="49">
        <v>0</v>
      </c>
      <c r="BH22" s="48">
        <v>0</v>
      </c>
      <c r="BI22" s="49">
        <v>0</v>
      </c>
      <c r="BJ22" s="48">
        <v>18</v>
      </c>
      <c r="BK22" s="49">
        <v>94.73684210526316</v>
      </c>
      <c r="BL22" s="48">
        <v>19</v>
      </c>
    </row>
    <row r="23" spans="1:64" ht="15">
      <c r="A23" s="64" t="s">
        <v>232</v>
      </c>
      <c r="B23" s="64" t="s">
        <v>320</v>
      </c>
      <c r="C23" s="65" t="s">
        <v>2769</v>
      </c>
      <c r="D23" s="66">
        <v>3</v>
      </c>
      <c r="E23" s="67" t="s">
        <v>132</v>
      </c>
      <c r="F23" s="68">
        <v>32</v>
      </c>
      <c r="G23" s="65"/>
      <c r="H23" s="69"/>
      <c r="I23" s="70"/>
      <c r="J23" s="70"/>
      <c r="K23" s="34" t="s">
        <v>65</v>
      </c>
      <c r="L23" s="77">
        <v>23</v>
      </c>
      <c r="M23" s="77"/>
      <c r="N23" s="72"/>
      <c r="O23" s="79" t="s">
        <v>353</v>
      </c>
      <c r="P23" s="81">
        <v>43480.87609953704</v>
      </c>
      <c r="Q23" s="79" t="s">
        <v>360</v>
      </c>
      <c r="R23" s="83" t="s">
        <v>452</v>
      </c>
      <c r="S23" s="79" t="s">
        <v>469</v>
      </c>
      <c r="T23" s="79" t="s">
        <v>475</v>
      </c>
      <c r="U23" s="79"/>
      <c r="V23" s="83" t="s">
        <v>538</v>
      </c>
      <c r="W23" s="81">
        <v>43480.87609953704</v>
      </c>
      <c r="X23" s="83" t="s">
        <v>651</v>
      </c>
      <c r="Y23" s="79"/>
      <c r="Z23" s="79"/>
      <c r="AA23" s="85" t="s">
        <v>845</v>
      </c>
      <c r="AB23" s="79"/>
      <c r="AC23" s="79" t="b">
        <v>0</v>
      </c>
      <c r="AD23" s="79">
        <v>0</v>
      </c>
      <c r="AE23" s="85" t="s">
        <v>1024</v>
      </c>
      <c r="AF23" s="79" t="b">
        <v>0</v>
      </c>
      <c r="AG23" s="79" t="s">
        <v>1030</v>
      </c>
      <c r="AH23" s="79"/>
      <c r="AI23" s="85" t="s">
        <v>1024</v>
      </c>
      <c r="AJ23" s="79" t="b">
        <v>0</v>
      </c>
      <c r="AK23" s="79">
        <v>13</v>
      </c>
      <c r="AL23" s="85" t="s">
        <v>998</v>
      </c>
      <c r="AM23" s="79" t="s">
        <v>1036</v>
      </c>
      <c r="AN23" s="79" t="b">
        <v>0</v>
      </c>
      <c r="AO23" s="85" t="s">
        <v>998</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1</v>
      </c>
      <c r="BE23" s="49">
        <v>5.2631578947368425</v>
      </c>
      <c r="BF23" s="48">
        <v>0</v>
      </c>
      <c r="BG23" s="49">
        <v>0</v>
      </c>
      <c r="BH23" s="48">
        <v>0</v>
      </c>
      <c r="BI23" s="49">
        <v>0</v>
      </c>
      <c r="BJ23" s="48">
        <v>18</v>
      </c>
      <c r="BK23" s="49">
        <v>94.73684210526316</v>
      </c>
      <c r="BL23" s="48">
        <v>19</v>
      </c>
    </row>
    <row r="24" spans="1:64" ht="15">
      <c r="A24" s="64" t="s">
        <v>233</v>
      </c>
      <c r="B24" s="64" t="s">
        <v>320</v>
      </c>
      <c r="C24" s="65" t="s">
        <v>2769</v>
      </c>
      <c r="D24" s="66">
        <v>3</v>
      </c>
      <c r="E24" s="67" t="s">
        <v>132</v>
      </c>
      <c r="F24" s="68">
        <v>32</v>
      </c>
      <c r="G24" s="65"/>
      <c r="H24" s="69"/>
      <c r="I24" s="70"/>
      <c r="J24" s="70"/>
      <c r="K24" s="34" t="s">
        <v>65</v>
      </c>
      <c r="L24" s="77">
        <v>24</v>
      </c>
      <c r="M24" s="77"/>
      <c r="N24" s="72"/>
      <c r="O24" s="79" t="s">
        <v>353</v>
      </c>
      <c r="P24" s="81">
        <v>43480.885104166664</v>
      </c>
      <c r="Q24" s="79" t="s">
        <v>360</v>
      </c>
      <c r="R24" s="83" t="s">
        <v>452</v>
      </c>
      <c r="S24" s="79" t="s">
        <v>469</v>
      </c>
      <c r="T24" s="79" t="s">
        <v>475</v>
      </c>
      <c r="U24" s="79"/>
      <c r="V24" s="83" t="s">
        <v>539</v>
      </c>
      <c r="W24" s="81">
        <v>43480.885104166664</v>
      </c>
      <c r="X24" s="83" t="s">
        <v>652</v>
      </c>
      <c r="Y24" s="79"/>
      <c r="Z24" s="79"/>
      <c r="AA24" s="85" t="s">
        <v>846</v>
      </c>
      <c r="AB24" s="79"/>
      <c r="AC24" s="79" t="b">
        <v>0</v>
      </c>
      <c r="AD24" s="79">
        <v>0</v>
      </c>
      <c r="AE24" s="85" t="s">
        <v>1024</v>
      </c>
      <c r="AF24" s="79" t="b">
        <v>0</v>
      </c>
      <c r="AG24" s="79" t="s">
        <v>1030</v>
      </c>
      <c r="AH24" s="79"/>
      <c r="AI24" s="85" t="s">
        <v>1024</v>
      </c>
      <c r="AJ24" s="79" t="b">
        <v>0</v>
      </c>
      <c r="AK24" s="79">
        <v>13</v>
      </c>
      <c r="AL24" s="85" t="s">
        <v>998</v>
      </c>
      <c r="AM24" s="79" t="s">
        <v>1036</v>
      </c>
      <c r="AN24" s="79" t="b">
        <v>0</v>
      </c>
      <c r="AO24" s="85" t="s">
        <v>998</v>
      </c>
      <c r="AP24" s="79" t="s">
        <v>176</v>
      </c>
      <c r="AQ24" s="79">
        <v>0</v>
      </c>
      <c r="AR24" s="79">
        <v>0</v>
      </c>
      <c r="AS24" s="79"/>
      <c r="AT24" s="79"/>
      <c r="AU24" s="79"/>
      <c r="AV24" s="79"/>
      <c r="AW24" s="79"/>
      <c r="AX24" s="79"/>
      <c r="AY24" s="79"/>
      <c r="AZ24" s="79"/>
      <c r="BA24">
        <v>1</v>
      </c>
      <c r="BB24" s="78" t="str">
        <f>REPLACE(INDEX(GroupVertices[Group],MATCH(Edges[[#This Row],[Vertex 1]],GroupVertices[Vertex],0)),1,1,"")</f>
        <v>1</v>
      </c>
      <c r="BC24" s="78" t="str">
        <f>REPLACE(INDEX(GroupVertices[Group],MATCH(Edges[[#This Row],[Vertex 2]],GroupVertices[Vertex],0)),1,1,"")</f>
        <v>1</v>
      </c>
      <c r="BD24" s="48">
        <v>1</v>
      </c>
      <c r="BE24" s="49">
        <v>5.2631578947368425</v>
      </c>
      <c r="BF24" s="48">
        <v>0</v>
      </c>
      <c r="BG24" s="49">
        <v>0</v>
      </c>
      <c r="BH24" s="48">
        <v>0</v>
      </c>
      <c r="BI24" s="49">
        <v>0</v>
      </c>
      <c r="BJ24" s="48">
        <v>18</v>
      </c>
      <c r="BK24" s="49">
        <v>94.73684210526316</v>
      </c>
      <c r="BL24" s="48">
        <v>19</v>
      </c>
    </row>
    <row r="25" spans="1:64" ht="15">
      <c r="A25" s="64" t="s">
        <v>234</v>
      </c>
      <c r="B25" s="64" t="s">
        <v>320</v>
      </c>
      <c r="C25" s="65" t="s">
        <v>2769</v>
      </c>
      <c r="D25" s="66">
        <v>3</v>
      </c>
      <c r="E25" s="67" t="s">
        <v>132</v>
      </c>
      <c r="F25" s="68">
        <v>32</v>
      </c>
      <c r="G25" s="65"/>
      <c r="H25" s="69"/>
      <c r="I25" s="70"/>
      <c r="J25" s="70"/>
      <c r="K25" s="34" t="s">
        <v>65</v>
      </c>
      <c r="L25" s="77">
        <v>25</v>
      </c>
      <c r="M25" s="77"/>
      <c r="N25" s="72"/>
      <c r="O25" s="79" t="s">
        <v>353</v>
      </c>
      <c r="P25" s="81">
        <v>43482.06888888889</v>
      </c>
      <c r="Q25" s="79" t="s">
        <v>360</v>
      </c>
      <c r="R25" s="83" t="s">
        <v>452</v>
      </c>
      <c r="S25" s="79" t="s">
        <v>469</v>
      </c>
      <c r="T25" s="79" t="s">
        <v>475</v>
      </c>
      <c r="U25" s="79"/>
      <c r="V25" s="83" t="s">
        <v>540</v>
      </c>
      <c r="W25" s="81">
        <v>43482.06888888889</v>
      </c>
      <c r="X25" s="83" t="s">
        <v>653</v>
      </c>
      <c r="Y25" s="79"/>
      <c r="Z25" s="79"/>
      <c r="AA25" s="85" t="s">
        <v>847</v>
      </c>
      <c r="AB25" s="79"/>
      <c r="AC25" s="79" t="b">
        <v>0</v>
      </c>
      <c r="AD25" s="79">
        <v>0</v>
      </c>
      <c r="AE25" s="85" t="s">
        <v>1024</v>
      </c>
      <c r="AF25" s="79" t="b">
        <v>0</v>
      </c>
      <c r="AG25" s="79" t="s">
        <v>1030</v>
      </c>
      <c r="AH25" s="79"/>
      <c r="AI25" s="85" t="s">
        <v>1024</v>
      </c>
      <c r="AJ25" s="79" t="b">
        <v>0</v>
      </c>
      <c r="AK25" s="79">
        <v>14</v>
      </c>
      <c r="AL25" s="85" t="s">
        <v>998</v>
      </c>
      <c r="AM25" s="79" t="s">
        <v>1038</v>
      </c>
      <c r="AN25" s="79" t="b">
        <v>0</v>
      </c>
      <c r="AO25" s="85" t="s">
        <v>998</v>
      </c>
      <c r="AP25" s="79" t="s">
        <v>176</v>
      </c>
      <c r="AQ25" s="79">
        <v>0</v>
      </c>
      <c r="AR25" s="79">
        <v>0</v>
      </c>
      <c r="AS25" s="79"/>
      <c r="AT25" s="79"/>
      <c r="AU25" s="79"/>
      <c r="AV25" s="79"/>
      <c r="AW25" s="79"/>
      <c r="AX25" s="79"/>
      <c r="AY25" s="79"/>
      <c r="AZ25" s="79"/>
      <c r="BA25">
        <v>1</v>
      </c>
      <c r="BB25" s="78" t="str">
        <f>REPLACE(INDEX(GroupVertices[Group],MATCH(Edges[[#This Row],[Vertex 1]],GroupVertices[Vertex],0)),1,1,"")</f>
        <v>1</v>
      </c>
      <c r="BC25" s="78" t="str">
        <f>REPLACE(INDEX(GroupVertices[Group],MATCH(Edges[[#This Row],[Vertex 2]],GroupVertices[Vertex],0)),1,1,"")</f>
        <v>1</v>
      </c>
      <c r="BD25" s="48">
        <v>1</v>
      </c>
      <c r="BE25" s="49">
        <v>5.2631578947368425</v>
      </c>
      <c r="BF25" s="48">
        <v>0</v>
      </c>
      <c r="BG25" s="49">
        <v>0</v>
      </c>
      <c r="BH25" s="48">
        <v>0</v>
      </c>
      <c r="BI25" s="49">
        <v>0</v>
      </c>
      <c r="BJ25" s="48">
        <v>18</v>
      </c>
      <c r="BK25" s="49">
        <v>94.73684210526316</v>
      </c>
      <c r="BL25" s="48">
        <v>19</v>
      </c>
    </row>
    <row r="26" spans="1:64" ht="15">
      <c r="A26" s="64" t="s">
        <v>235</v>
      </c>
      <c r="B26" s="64" t="s">
        <v>320</v>
      </c>
      <c r="C26" s="65" t="s">
        <v>2769</v>
      </c>
      <c r="D26" s="66">
        <v>3</v>
      </c>
      <c r="E26" s="67" t="s">
        <v>132</v>
      </c>
      <c r="F26" s="68">
        <v>32</v>
      </c>
      <c r="G26" s="65"/>
      <c r="H26" s="69"/>
      <c r="I26" s="70"/>
      <c r="J26" s="70"/>
      <c r="K26" s="34" t="s">
        <v>65</v>
      </c>
      <c r="L26" s="77">
        <v>26</v>
      </c>
      <c r="M26" s="77"/>
      <c r="N26" s="72"/>
      <c r="O26" s="79" t="s">
        <v>353</v>
      </c>
      <c r="P26" s="81">
        <v>43483.773981481485</v>
      </c>
      <c r="Q26" s="79" t="s">
        <v>361</v>
      </c>
      <c r="R26" s="79"/>
      <c r="S26" s="79"/>
      <c r="T26" s="79"/>
      <c r="U26" s="79"/>
      <c r="V26" s="83" t="s">
        <v>541</v>
      </c>
      <c r="W26" s="81">
        <v>43483.773981481485</v>
      </c>
      <c r="X26" s="83" t="s">
        <v>654</v>
      </c>
      <c r="Y26" s="79"/>
      <c r="Z26" s="79"/>
      <c r="AA26" s="85" t="s">
        <v>848</v>
      </c>
      <c r="AB26" s="79"/>
      <c r="AC26" s="79" t="b">
        <v>0</v>
      </c>
      <c r="AD26" s="79">
        <v>0</v>
      </c>
      <c r="AE26" s="85" t="s">
        <v>1024</v>
      </c>
      <c r="AF26" s="79" t="b">
        <v>0</v>
      </c>
      <c r="AG26" s="79" t="s">
        <v>1030</v>
      </c>
      <c r="AH26" s="79"/>
      <c r="AI26" s="85" t="s">
        <v>1024</v>
      </c>
      <c r="AJ26" s="79" t="b">
        <v>0</v>
      </c>
      <c r="AK26" s="79">
        <v>6</v>
      </c>
      <c r="AL26" s="85" t="s">
        <v>999</v>
      </c>
      <c r="AM26" s="79" t="s">
        <v>1040</v>
      </c>
      <c r="AN26" s="79" t="b">
        <v>0</v>
      </c>
      <c r="AO26" s="85" t="s">
        <v>999</v>
      </c>
      <c r="AP26" s="79" t="s">
        <v>176</v>
      </c>
      <c r="AQ26" s="79">
        <v>0</v>
      </c>
      <c r="AR26" s="79">
        <v>0</v>
      </c>
      <c r="AS26" s="79"/>
      <c r="AT26" s="79"/>
      <c r="AU26" s="79"/>
      <c r="AV26" s="79"/>
      <c r="AW26" s="79"/>
      <c r="AX26" s="79"/>
      <c r="AY26" s="79"/>
      <c r="AZ26" s="79"/>
      <c r="BA26">
        <v>1</v>
      </c>
      <c r="BB26" s="78" t="str">
        <f>REPLACE(INDEX(GroupVertices[Group],MATCH(Edges[[#This Row],[Vertex 1]],GroupVertices[Vertex],0)),1,1,"")</f>
        <v>1</v>
      </c>
      <c r="BC26" s="78" t="str">
        <f>REPLACE(INDEX(GroupVertices[Group],MATCH(Edges[[#This Row],[Vertex 2]],GroupVertices[Vertex],0)),1,1,"")</f>
        <v>1</v>
      </c>
      <c r="BD26" s="48">
        <v>1</v>
      </c>
      <c r="BE26" s="49">
        <v>4</v>
      </c>
      <c r="BF26" s="48">
        <v>0</v>
      </c>
      <c r="BG26" s="49">
        <v>0</v>
      </c>
      <c r="BH26" s="48">
        <v>0</v>
      </c>
      <c r="BI26" s="49">
        <v>0</v>
      </c>
      <c r="BJ26" s="48">
        <v>24</v>
      </c>
      <c r="BK26" s="49">
        <v>96</v>
      </c>
      <c r="BL26" s="48">
        <v>25</v>
      </c>
    </row>
    <row r="27" spans="1:64" ht="15">
      <c r="A27" s="64" t="s">
        <v>236</v>
      </c>
      <c r="B27" s="64" t="s">
        <v>320</v>
      </c>
      <c r="C27" s="65" t="s">
        <v>2769</v>
      </c>
      <c r="D27" s="66">
        <v>3</v>
      </c>
      <c r="E27" s="67" t="s">
        <v>132</v>
      </c>
      <c r="F27" s="68">
        <v>32</v>
      </c>
      <c r="G27" s="65"/>
      <c r="H27" s="69"/>
      <c r="I27" s="70"/>
      <c r="J27" s="70"/>
      <c r="K27" s="34" t="s">
        <v>65</v>
      </c>
      <c r="L27" s="77">
        <v>27</v>
      </c>
      <c r="M27" s="77"/>
      <c r="N27" s="72"/>
      <c r="O27" s="79" t="s">
        <v>353</v>
      </c>
      <c r="P27" s="81">
        <v>43484.635092592594</v>
      </c>
      <c r="Q27" s="79" t="s">
        <v>361</v>
      </c>
      <c r="R27" s="79"/>
      <c r="S27" s="79"/>
      <c r="T27" s="79"/>
      <c r="U27" s="79"/>
      <c r="V27" s="83" t="s">
        <v>542</v>
      </c>
      <c r="W27" s="81">
        <v>43484.635092592594</v>
      </c>
      <c r="X27" s="83" t="s">
        <v>655</v>
      </c>
      <c r="Y27" s="79"/>
      <c r="Z27" s="79"/>
      <c r="AA27" s="85" t="s">
        <v>849</v>
      </c>
      <c r="AB27" s="79"/>
      <c r="AC27" s="79" t="b">
        <v>0</v>
      </c>
      <c r="AD27" s="79">
        <v>0</v>
      </c>
      <c r="AE27" s="85" t="s">
        <v>1024</v>
      </c>
      <c r="AF27" s="79" t="b">
        <v>0</v>
      </c>
      <c r="AG27" s="79" t="s">
        <v>1030</v>
      </c>
      <c r="AH27" s="79"/>
      <c r="AI27" s="85" t="s">
        <v>1024</v>
      </c>
      <c r="AJ27" s="79" t="b">
        <v>0</v>
      </c>
      <c r="AK27" s="79">
        <v>6</v>
      </c>
      <c r="AL27" s="85" t="s">
        <v>999</v>
      </c>
      <c r="AM27" s="79" t="s">
        <v>1038</v>
      </c>
      <c r="AN27" s="79" t="b">
        <v>0</v>
      </c>
      <c r="AO27" s="85" t="s">
        <v>999</v>
      </c>
      <c r="AP27" s="79" t="s">
        <v>176</v>
      </c>
      <c r="AQ27" s="79">
        <v>0</v>
      </c>
      <c r="AR27" s="79">
        <v>0</v>
      </c>
      <c r="AS27" s="79"/>
      <c r="AT27" s="79"/>
      <c r="AU27" s="79"/>
      <c r="AV27" s="79"/>
      <c r="AW27" s="79"/>
      <c r="AX27" s="79"/>
      <c r="AY27" s="79"/>
      <c r="AZ27" s="79"/>
      <c r="BA27">
        <v>1</v>
      </c>
      <c r="BB27" s="78" t="str">
        <f>REPLACE(INDEX(GroupVertices[Group],MATCH(Edges[[#This Row],[Vertex 1]],GroupVertices[Vertex],0)),1,1,"")</f>
        <v>1</v>
      </c>
      <c r="BC27" s="78" t="str">
        <f>REPLACE(INDEX(GroupVertices[Group],MATCH(Edges[[#This Row],[Vertex 2]],GroupVertices[Vertex],0)),1,1,"")</f>
        <v>1</v>
      </c>
      <c r="BD27" s="48">
        <v>1</v>
      </c>
      <c r="BE27" s="49">
        <v>4</v>
      </c>
      <c r="BF27" s="48">
        <v>0</v>
      </c>
      <c r="BG27" s="49">
        <v>0</v>
      </c>
      <c r="BH27" s="48">
        <v>0</v>
      </c>
      <c r="BI27" s="49">
        <v>0</v>
      </c>
      <c r="BJ27" s="48">
        <v>24</v>
      </c>
      <c r="BK27" s="49">
        <v>96</v>
      </c>
      <c r="BL27" s="48">
        <v>25</v>
      </c>
    </row>
    <row r="28" spans="1:64" ht="15">
      <c r="A28" s="64" t="s">
        <v>237</v>
      </c>
      <c r="B28" s="64" t="s">
        <v>318</v>
      </c>
      <c r="C28" s="65" t="s">
        <v>2769</v>
      </c>
      <c r="D28" s="66">
        <v>3</v>
      </c>
      <c r="E28" s="67" t="s">
        <v>132</v>
      </c>
      <c r="F28" s="68">
        <v>32</v>
      </c>
      <c r="G28" s="65"/>
      <c r="H28" s="69"/>
      <c r="I28" s="70"/>
      <c r="J28" s="70"/>
      <c r="K28" s="34" t="s">
        <v>65</v>
      </c>
      <c r="L28" s="77">
        <v>28</v>
      </c>
      <c r="M28" s="77"/>
      <c r="N28" s="72"/>
      <c r="O28" s="79" t="s">
        <v>353</v>
      </c>
      <c r="P28" s="81">
        <v>43484.67556712963</v>
      </c>
      <c r="Q28" s="79" t="s">
        <v>362</v>
      </c>
      <c r="R28" s="83" t="s">
        <v>452</v>
      </c>
      <c r="S28" s="79" t="s">
        <v>469</v>
      </c>
      <c r="T28" s="79" t="s">
        <v>475</v>
      </c>
      <c r="U28" s="79"/>
      <c r="V28" s="83" t="s">
        <v>543</v>
      </c>
      <c r="W28" s="81">
        <v>43484.67556712963</v>
      </c>
      <c r="X28" s="83" t="s">
        <v>656</v>
      </c>
      <c r="Y28" s="79"/>
      <c r="Z28" s="79"/>
      <c r="AA28" s="85" t="s">
        <v>850</v>
      </c>
      <c r="AB28" s="79"/>
      <c r="AC28" s="79" t="b">
        <v>0</v>
      </c>
      <c r="AD28" s="79">
        <v>0</v>
      </c>
      <c r="AE28" s="85" t="s">
        <v>1024</v>
      </c>
      <c r="AF28" s="79" t="b">
        <v>0</v>
      </c>
      <c r="AG28" s="79" t="s">
        <v>1030</v>
      </c>
      <c r="AH28" s="79"/>
      <c r="AI28" s="85" t="s">
        <v>1024</v>
      </c>
      <c r="AJ28" s="79" t="b">
        <v>0</v>
      </c>
      <c r="AK28" s="79">
        <v>7</v>
      </c>
      <c r="AL28" s="85" t="s">
        <v>952</v>
      </c>
      <c r="AM28" s="79" t="s">
        <v>1038</v>
      </c>
      <c r="AN28" s="79" t="b">
        <v>0</v>
      </c>
      <c r="AO28" s="85" t="s">
        <v>952</v>
      </c>
      <c r="AP28" s="79" t="s">
        <v>176</v>
      </c>
      <c r="AQ28" s="79">
        <v>0</v>
      </c>
      <c r="AR28" s="79">
        <v>0</v>
      </c>
      <c r="AS28" s="79"/>
      <c r="AT28" s="79"/>
      <c r="AU28" s="79"/>
      <c r="AV28" s="79"/>
      <c r="AW28" s="79"/>
      <c r="AX28" s="79"/>
      <c r="AY28" s="79"/>
      <c r="AZ28" s="79"/>
      <c r="BA28">
        <v>1</v>
      </c>
      <c r="BB28" s="78" t="str">
        <f>REPLACE(INDEX(GroupVertices[Group],MATCH(Edges[[#This Row],[Vertex 1]],GroupVertices[Vertex],0)),1,1,"")</f>
        <v>7</v>
      </c>
      <c r="BC28" s="78" t="str">
        <f>REPLACE(INDEX(GroupVertices[Group],MATCH(Edges[[#This Row],[Vertex 2]],GroupVertices[Vertex],0)),1,1,"")</f>
        <v>7</v>
      </c>
      <c r="BD28" s="48">
        <v>0</v>
      </c>
      <c r="BE28" s="49">
        <v>0</v>
      </c>
      <c r="BF28" s="48">
        <v>0</v>
      </c>
      <c r="BG28" s="49">
        <v>0</v>
      </c>
      <c r="BH28" s="48">
        <v>0</v>
      </c>
      <c r="BI28" s="49">
        <v>0</v>
      </c>
      <c r="BJ28" s="48">
        <v>23</v>
      </c>
      <c r="BK28" s="49">
        <v>100</v>
      </c>
      <c r="BL28" s="48">
        <v>23</v>
      </c>
    </row>
    <row r="29" spans="1:64" ht="15">
      <c r="A29" s="64" t="s">
        <v>238</v>
      </c>
      <c r="B29" s="64" t="s">
        <v>318</v>
      </c>
      <c r="C29" s="65" t="s">
        <v>2769</v>
      </c>
      <c r="D29" s="66">
        <v>3</v>
      </c>
      <c r="E29" s="67" t="s">
        <v>132</v>
      </c>
      <c r="F29" s="68">
        <v>32</v>
      </c>
      <c r="G29" s="65"/>
      <c r="H29" s="69"/>
      <c r="I29" s="70"/>
      <c r="J29" s="70"/>
      <c r="K29" s="34" t="s">
        <v>65</v>
      </c>
      <c r="L29" s="77">
        <v>29</v>
      </c>
      <c r="M29" s="77"/>
      <c r="N29" s="72"/>
      <c r="O29" s="79" t="s">
        <v>353</v>
      </c>
      <c r="P29" s="81">
        <v>43484.692094907405</v>
      </c>
      <c r="Q29" s="79" t="s">
        <v>362</v>
      </c>
      <c r="R29" s="83" t="s">
        <v>452</v>
      </c>
      <c r="S29" s="79" t="s">
        <v>469</v>
      </c>
      <c r="T29" s="79" t="s">
        <v>475</v>
      </c>
      <c r="U29" s="79"/>
      <c r="V29" s="83" t="s">
        <v>544</v>
      </c>
      <c r="W29" s="81">
        <v>43484.692094907405</v>
      </c>
      <c r="X29" s="83" t="s">
        <v>657</v>
      </c>
      <c r="Y29" s="79"/>
      <c r="Z29" s="79"/>
      <c r="AA29" s="85" t="s">
        <v>851</v>
      </c>
      <c r="AB29" s="79"/>
      <c r="AC29" s="79" t="b">
        <v>0</v>
      </c>
      <c r="AD29" s="79">
        <v>0</v>
      </c>
      <c r="AE29" s="85" t="s">
        <v>1024</v>
      </c>
      <c r="AF29" s="79" t="b">
        <v>0</v>
      </c>
      <c r="AG29" s="79" t="s">
        <v>1030</v>
      </c>
      <c r="AH29" s="79"/>
      <c r="AI29" s="85" t="s">
        <v>1024</v>
      </c>
      <c r="AJ29" s="79" t="b">
        <v>0</v>
      </c>
      <c r="AK29" s="79">
        <v>7</v>
      </c>
      <c r="AL29" s="85" t="s">
        <v>952</v>
      </c>
      <c r="AM29" s="79" t="s">
        <v>1038</v>
      </c>
      <c r="AN29" s="79" t="b">
        <v>0</v>
      </c>
      <c r="AO29" s="85" t="s">
        <v>952</v>
      </c>
      <c r="AP29" s="79" t="s">
        <v>176</v>
      </c>
      <c r="AQ29" s="79">
        <v>0</v>
      </c>
      <c r="AR29" s="79">
        <v>0</v>
      </c>
      <c r="AS29" s="79"/>
      <c r="AT29" s="79"/>
      <c r="AU29" s="79"/>
      <c r="AV29" s="79"/>
      <c r="AW29" s="79"/>
      <c r="AX29" s="79"/>
      <c r="AY29" s="79"/>
      <c r="AZ29" s="79"/>
      <c r="BA29">
        <v>1</v>
      </c>
      <c r="BB29" s="78" t="str">
        <f>REPLACE(INDEX(GroupVertices[Group],MATCH(Edges[[#This Row],[Vertex 1]],GroupVertices[Vertex],0)),1,1,"")</f>
        <v>7</v>
      </c>
      <c r="BC29" s="78" t="str">
        <f>REPLACE(INDEX(GroupVertices[Group],MATCH(Edges[[#This Row],[Vertex 2]],GroupVertices[Vertex],0)),1,1,"")</f>
        <v>7</v>
      </c>
      <c r="BD29" s="48">
        <v>0</v>
      </c>
      <c r="BE29" s="49">
        <v>0</v>
      </c>
      <c r="BF29" s="48">
        <v>0</v>
      </c>
      <c r="BG29" s="49">
        <v>0</v>
      </c>
      <c r="BH29" s="48">
        <v>0</v>
      </c>
      <c r="BI29" s="49">
        <v>0</v>
      </c>
      <c r="BJ29" s="48">
        <v>23</v>
      </c>
      <c r="BK29" s="49">
        <v>100</v>
      </c>
      <c r="BL29" s="48">
        <v>23</v>
      </c>
    </row>
    <row r="30" spans="1:64" ht="15">
      <c r="A30" s="64" t="s">
        <v>239</v>
      </c>
      <c r="B30" s="64" t="s">
        <v>299</v>
      </c>
      <c r="C30" s="65" t="s">
        <v>2769</v>
      </c>
      <c r="D30" s="66">
        <v>3</v>
      </c>
      <c r="E30" s="67" t="s">
        <v>132</v>
      </c>
      <c r="F30" s="68">
        <v>32</v>
      </c>
      <c r="G30" s="65"/>
      <c r="H30" s="69"/>
      <c r="I30" s="70"/>
      <c r="J30" s="70"/>
      <c r="K30" s="34" t="s">
        <v>65</v>
      </c>
      <c r="L30" s="77">
        <v>30</v>
      </c>
      <c r="M30" s="77"/>
      <c r="N30" s="72"/>
      <c r="O30" s="79" t="s">
        <v>353</v>
      </c>
      <c r="P30" s="81">
        <v>43484.87530092592</v>
      </c>
      <c r="Q30" s="79" t="s">
        <v>363</v>
      </c>
      <c r="R30" s="83" t="s">
        <v>452</v>
      </c>
      <c r="S30" s="79" t="s">
        <v>469</v>
      </c>
      <c r="T30" s="79" t="s">
        <v>475</v>
      </c>
      <c r="U30" s="79"/>
      <c r="V30" s="83" t="s">
        <v>545</v>
      </c>
      <c r="W30" s="81">
        <v>43484.87530092592</v>
      </c>
      <c r="X30" s="83" t="s">
        <v>658</v>
      </c>
      <c r="Y30" s="79"/>
      <c r="Z30" s="79"/>
      <c r="AA30" s="85" t="s">
        <v>852</v>
      </c>
      <c r="AB30" s="79"/>
      <c r="AC30" s="79" t="b">
        <v>0</v>
      </c>
      <c r="AD30" s="79">
        <v>0</v>
      </c>
      <c r="AE30" s="85" t="s">
        <v>1024</v>
      </c>
      <c r="AF30" s="79" t="b">
        <v>0</v>
      </c>
      <c r="AG30" s="79" t="s">
        <v>1030</v>
      </c>
      <c r="AH30" s="79"/>
      <c r="AI30" s="85" t="s">
        <v>1024</v>
      </c>
      <c r="AJ30" s="79" t="b">
        <v>0</v>
      </c>
      <c r="AK30" s="79">
        <v>2</v>
      </c>
      <c r="AL30" s="85" t="s">
        <v>926</v>
      </c>
      <c r="AM30" s="79" t="s">
        <v>1040</v>
      </c>
      <c r="AN30" s="79" t="b">
        <v>0</v>
      </c>
      <c r="AO30" s="85" t="s">
        <v>926</v>
      </c>
      <c r="AP30" s="79" t="s">
        <v>176</v>
      </c>
      <c r="AQ30" s="79">
        <v>0</v>
      </c>
      <c r="AR30" s="79">
        <v>0</v>
      </c>
      <c r="AS30" s="79"/>
      <c r="AT30" s="79"/>
      <c r="AU30" s="79"/>
      <c r="AV30" s="79"/>
      <c r="AW30" s="79"/>
      <c r="AX30" s="79"/>
      <c r="AY30" s="79"/>
      <c r="AZ30" s="79"/>
      <c r="BA30">
        <v>1</v>
      </c>
      <c r="BB30" s="78" t="str">
        <f>REPLACE(INDEX(GroupVertices[Group],MATCH(Edges[[#This Row],[Vertex 1]],GroupVertices[Vertex],0)),1,1,"")</f>
        <v>7</v>
      </c>
      <c r="BC30" s="78" t="str">
        <f>REPLACE(INDEX(GroupVertices[Group],MATCH(Edges[[#This Row],[Vertex 2]],GroupVertices[Vertex],0)),1,1,"")</f>
        <v>7</v>
      </c>
      <c r="BD30" s="48">
        <v>0</v>
      </c>
      <c r="BE30" s="49">
        <v>0</v>
      </c>
      <c r="BF30" s="48">
        <v>0</v>
      </c>
      <c r="BG30" s="49">
        <v>0</v>
      </c>
      <c r="BH30" s="48">
        <v>0</v>
      </c>
      <c r="BI30" s="49">
        <v>0</v>
      </c>
      <c r="BJ30" s="48">
        <v>13</v>
      </c>
      <c r="BK30" s="49">
        <v>100</v>
      </c>
      <c r="BL30" s="48">
        <v>13</v>
      </c>
    </row>
    <row r="31" spans="1:64" ht="15">
      <c r="A31" s="64" t="s">
        <v>240</v>
      </c>
      <c r="B31" s="64" t="s">
        <v>318</v>
      </c>
      <c r="C31" s="65" t="s">
        <v>2769</v>
      </c>
      <c r="D31" s="66">
        <v>3</v>
      </c>
      <c r="E31" s="67" t="s">
        <v>132</v>
      </c>
      <c r="F31" s="68">
        <v>32</v>
      </c>
      <c r="G31" s="65"/>
      <c r="H31" s="69"/>
      <c r="I31" s="70"/>
      <c r="J31" s="70"/>
      <c r="K31" s="34" t="s">
        <v>65</v>
      </c>
      <c r="L31" s="77">
        <v>31</v>
      </c>
      <c r="M31" s="77"/>
      <c r="N31" s="72"/>
      <c r="O31" s="79" t="s">
        <v>353</v>
      </c>
      <c r="P31" s="81">
        <v>43485.559537037036</v>
      </c>
      <c r="Q31" s="79" t="s">
        <v>362</v>
      </c>
      <c r="R31" s="83" t="s">
        <v>452</v>
      </c>
      <c r="S31" s="79" t="s">
        <v>469</v>
      </c>
      <c r="T31" s="79" t="s">
        <v>475</v>
      </c>
      <c r="U31" s="79"/>
      <c r="V31" s="83" t="s">
        <v>546</v>
      </c>
      <c r="W31" s="81">
        <v>43485.559537037036</v>
      </c>
      <c r="X31" s="83" t="s">
        <v>659</v>
      </c>
      <c r="Y31" s="79"/>
      <c r="Z31" s="79"/>
      <c r="AA31" s="85" t="s">
        <v>853</v>
      </c>
      <c r="AB31" s="79"/>
      <c r="AC31" s="79" t="b">
        <v>0</v>
      </c>
      <c r="AD31" s="79">
        <v>0</v>
      </c>
      <c r="AE31" s="85" t="s">
        <v>1024</v>
      </c>
      <c r="AF31" s="79" t="b">
        <v>0</v>
      </c>
      <c r="AG31" s="79" t="s">
        <v>1030</v>
      </c>
      <c r="AH31" s="79"/>
      <c r="AI31" s="85" t="s">
        <v>1024</v>
      </c>
      <c r="AJ31" s="79" t="b">
        <v>0</v>
      </c>
      <c r="AK31" s="79">
        <v>7</v>
      </c>
      <c r="AL31" s="85" t="s">
        <v>952</v>
      </c>
      <c r="AM31" s="79" t="s">
        <v>1040</v>
      </c>
      <c r="AN31" s="79" t="b">
        <v>0</v>
      </c>
      <c r="AO31" s="85" t="s">
        <v>952</v>
      </c>
      <c r="AP31" s="79" t="s">
        <v>176</v>
      </c>
      <c r="AQ31" s="79">
        <v>0</v>
      </c>
      <c r="AR31" s="79">
        <v>0</v>
      </c>
      <c r="AS31" s="79"/>
      <c r="AT31" s="79"/>
      <c r="AU31" s="79"/>
      <c r="AV31" s="79"/>
      <c r="AW31" s="79"/>
      <c r="AX31" s="79"/>
      <c r="AY31" s="79"/>
      <c r="AZ31" s="79"/>
      <c r="BA31">
        <v>1</v>
      </c>
      <c r="BB31" s="78" t="str">
        <f>REPLACE(INDEX(GroupVertices[Group],MATCH(Edges[[#This Row],[Vertex 1]],GroupVertices[Vertex],0)),1,1,"")</f>
        <v>7</v>
      </c>
      <c r="BC31" s="78" t="str">
        <f>REPLACE(INDEX(GroupVertices[Group],MATCH(Edges[[#This Row],[Vertex 2]],GroupVertices[Vertex],0)),1,1,"")</f>
        <v>7</v>
      </c>
      <c r="BD31" s="48">
        <v>0</v>
      </c>
      <c r="BE31" s="49">
        <v>0</v>
      </c>
      <c r="BF31" s="48">
        <v>0</v>
      </c>
      <c r="BG31" s="49">
        <v>0</v>
      </c>
      <c r="BH31" s="48">
        <v>0</v>
      </c>
      <c r="BI31" s="49">
        <v>0</v>
      </c>
      <c r="BJ31" s="48">
        <v>23</v>
      </c>
      <c r="BK31" s="49">
        <v>100</v>
      </c>
      <c r="BL31" s="48">
        <v>23</v>
      </c>
    </row>
    <row r="32" spans="1:64" ht="15">
      <c r="A32" s="64" t="s">
        <v>241</v>
      </c>
      <c r="B32" s="64" t="s">
        <v>241</v>
      </c>
      <c r="C32" s="65" t="s">
        <v>2769</v>
      </c>
      <c r="D32" s="66">
        <v>3</v>
      </c>
      <c r="E32" s="67" t="s">
        <v>132</v>
      </c>
      <c r="F32" s="68">
        <v>32</v>
      </c>
      <c r="G32" s="65"/>
      <c r="H32" s="69"/>
      <c r="I32" s="70"/>
      <c r="J32" s="70"/>
      <c r="K32" s="34" t="s">
        <v>65</v>
      </c>
      <c r="L32" s="77">
        <v>32</v>
      </c>
      <c r="M32" s="77"/>
      <c r="N32" s="72"/>
      <c r="O32" s="79" t="s">
        <v>176</v>
      </c>
      <c r="P32" s="81">
        <v>43485.75775462963</v>
      </c>
      <c r="Q32" s="79" t="s">
        <v>364</v>
      </c>
      <c r="R32" s="83" t="s">
        <v>452</v>
      </c>
      <c r="S32" s="79" t="s">
        <v>469</v>
      </c>
      <c r="T32" s="79" t="s">
        <v>475</v>
      </c>
      <c r="U32" s="79"/>
      <c r="V32" s="83" t="s">
        <v>547</v>
      </c>
      <c r="W32" s="81">
        <v>43485.75775462963</v>
      </c>
      <c r="X32" s="83" t="s">
        <v>660</v>
      </c>
      <c r="Y32" s="79"/>
      <c r="Z32" s="79"/>
      <c r="AA32" s="85" t="s">
        <v>854</v>
      </c>
      <c r="AB32" s="79"/>
      <c r="AC32" s="79" t="b">
        <v>0</v>
      </c>
      <c r="AD32" s="79">
        <v>8</v>
      </c>
      <c r="AE32" s="85" t="s">
        <v>1024</v>
      </c>
      <c r="AF32" s="79" t="b">
        <v>0</v>
      </c>
      <c r="AG32" s="79" t="s">
        <v>1030</v>
      </c>
      <c r="AH32" s="79"/>
      <c r="AI32" s="85" t="s">
        <v>1024</v>
      </c>
      <c r="AJ32" s="79" t="b">
        <v>0</v>
      </c>
      <c r="AK32" s="79">
        <v>0</v>
      </c>
      <c r="AL32" s="85" t="s">
        <v>1024</v>
      </c>
      <c r="AM32" s="79" t="s">
        <v>1036</v>
      </c>
      <c r="AN32" s="79" t="b">
        <v>0</v>
      </c>
      <c r="AO32" s="85" t="s">
        <v>854</v>
      </c>
      <c r="AP32" s="79" t="s">
        <v>176</v>
      </c>
      <c r="AQ32" s="79">
        <v>0</v>
      </c>
      <c r="AR32" s="79">
        <v>0</v>
      </c>
      <c r="AS32" s="79"/>
      <c r="AT32" s="79"/>
      <c r="AU32" s="79"/>
      <c r="AV32" s="79"/>
      <c r="AW32" s="79"/>
      <c r="AX32" s="79"/>
      <c r="AY32" s="79"/>
      <c r="AZ32" s="79"/>
      <c r="BA32">
        <v>1</v>
      </c>
      <c r="BB32" s="78" t="str">
        <f>REPLACE(INDEX(GroupVertices[Group],MATCH(Edges[[#This Row],[Vertex 1]],GroupVertices[Vertex],0)),1,1,"")</f>
        <v>6</v>
      </c>
      <c r="BC32" s="78" t="str">
        <f>REPLACE(INDEX(GroupVertices[Group],MATCH(Edges[[#This Row],[Vertex 2]],GroupVertices[Vertex],0)),1,1,"")</f>
        <v>6</v>
      </c>
      <c r="BD32" s="48">
        <v>1</v>
      </c>
      <c r="BE32" s="49">
        <v>3.0303030303030303</v>
      </c>
      <c r="BF32" s="48">
        <v>3</v>
      </c>
      <c r="BG32" s="49">
        <v>9.090909090909092</v>
      </c>
      <c r="BH32" s="48">
        <v>0</v>
      </c>
      <c r="BI32" s="49">
        <v>0</v>
      </c>
      <c r="BJ32" s="48">
        <v>29</v>
      </c>
      <c r="BK32" s="49">
        <v>87.87878787878788</v>
      </c>
      <c r="BL32" s="48">
        <v>33</v>
      </c>
    </row>
    <row r="33" spans="1:64" ht="15">
      <c r="A33" s="64" t="s">
        <v>242</v>
      </c>
      <c r="B33" s="64" t="s">
        <v>320</v>
      </c>
      <c r="C33" s="65" t="s">
        <v>2769</v>
      </c>
      <c r="D33" s="66">
        <v>3</v>
      </c>
      <c r="E33" s="67" t="s">
        <v>132</v>
      </c>
      <c r="F33" s="68">
        <v>32</v>
      </c>
      <c r="G33" s="65"/>
      <c r="H33" s="69"/>
      <c r="I33" s="70"/>
      <c r="J33" s="70"/>
      <c r="K33" s="34" t="s">
        <v>65</v>
      </c>
      <c r="L33" s="77">
        <v>33</v>
      </c>
      <c r="M33" s="77"/>
      <c r="N33" s="72"/>
      <c r="O33" s="79" t="s">
        <v>353</v>
      </c>
      <c r="P33" s="81">
        <v>43486.05542824074</v>
      </c>
      <c r="Q33" s="79" t="s">
        <v>361</v>
      </c>
      <c r="R33" s="79"/>
      <c r="S33" s="79"/>
      <c r="T33" s="79"/>
      <c r="U33" s="79"/>
      <c r="V33" s="83" t="s">
        <v>548</v>
      </c>
      <c r="W33" s="81">
        <v>43486.05542824074</v>
      </c>
      <c r="X33" s="83" t="s">
        <v>661</v>
      </c>
      <c r="Y33" s="79"/>
      <c r="Z33" s="79"/>
      <c r="AA33" s="85" t="s">
        <v>855</v>
      </c>
      <c r="AB33" s="79"/>
      <c r="AC33" s="79" t="b">
        <v>0</v>
      </c>
      <c r="AD33" s="79">
        <v>0</v>
      </c>
      <c r="AE33" s="85" t="s">
        <v>1024</v>
      </c>
      <c r="AF33" s="79" t="b">
        <v>0</v>
      </c>
      <c r="AG33" s="79" t="s">
        <v>1030</v>
      </c>
      <c r="AH33" s="79"/>
      <c r="AI33" s="85" t="s">
        <v>1024</v>
      </c>
      <c r="AJ33" s="79" t="b">
        <v>0</v>
      </c>
      <c r="AK33" s="79">
        <v>6</v>
      </c>
      <c r="AL33" s="85" t="s">
        <v>999</v>
      </c>
      <c r="AM33" s="79" t="s">
        <v>1038</v>
      </c>
      <c r="AN33" s="79" t="b">
        <v>0</v>
      </c>
      <c r="AO33" s="85" t="s">
        <v>999</v>
      </c>
      <c r="AP33" s="79" t="s">
        <v>176</v>
      </c>
      <c r="AQ33" s="79">
        <v>0</v>
      </c>
      <c r="AR33" s="79">
        <v>0</v>
      </c>
      <c r="AS33" s="79"/>
      <c r="AT33" s="79"/>
      <c r="AU33" s="79"/>
      <c r="AV33" s="79"/>
      <c r="AW33" s="79"/>
      <c r="AX33" s="79"/>
      <c r="AY33" s="79"/>
      <c r="AZ33" s="79"/>
      <c r="BA33">
        <v>1</v>
      </c>
      <c r="BB33" s="78" t="str">
        <f>REPLACE(INDEX(GroupVertices[Group],MATCH(Edges[[#This Row],[Vertex 1]],GroupVertices[Vertex],0)),1,1,"")</f>
        <v>1</v>
      </c>
      <c r="BC33" s="78" t="str">
        <f>REPLACE(INDEX(GroupVertices[Group],MATCH(Edges[[#This Row],[Vertex 2]],GroupVertices[Vertex],0)),1,1,"")</f>
        <v>1</v>
      </c>
      <c r="BD33" s="48">
        <v>1</v>
      </c>
      <c r="BE33" s="49">
        <v>4</v>
      </c>
      <c r="BF33" s="48">
        <v>0</v>
      </c>
      <c r="BG33" s="49">
        <v>0</v>
      </c>
      <c r="BH33" s="48">
        <v>0</v>
      </c>
      <c r="BI33" s="49">
        <v>0</v>
      </c>
      <c r="BJ33" s="48">
        <v>24</v>
      </c>
      <c r="BK33" s="49">
        <v>96</v>
      </c>
      <c r="BL33" s="48">
        <v>25</v>
      </c>
    </row>
    <row r="34" spans="1:64" ht="15">
      <c r="A34" s="64" t="s">
        <v>243</v>
      </c>
      <c r="B34" s="64" t="s">
        <v>322</v>
      </c>
      <c r="C34" s="65" t="s">
        <v>2769</v>
      </c>
      <c r="D34" s="66">
        <v>3</v>
      </c>
      <c r="E34" s="67" t="s">
        <v>132</v>
      </c>
      <c r="F34" s="68">
        <v>32</v>
      </c>
      <c r="G34" s="65"/>
      <c r="H34" s="69"/>
      <c r="I34" s="70"/>
      <c r="J34" s="70"/>
      <c r="K34" s="34" t="s">
        <v>65</v>
      </c>
      <c r="L34" s="77">
        <v>34</v>
      </c>
      <c r="M34" s="77"/>
      <c r="N34" s="72"/>
      <c r="O34" s="79" t="s">
        <v>353</v>
      </c>
      <c r="P34" s="81">
        <v>43486.169120370374</v>
      </c>
      <c r="Q34" s="79" t="s">
        <v>365</v>
      </c>
      <c r="R34" s="83" t="s">
        <v>452</v>
      </c>
      <c r="S34" s="79" t="s">
        <v>469</v>
      </c>
      <c r="T34" s="79" t="s">
        <v>475</v>
      </c>
      <c r="U34" s="79"/>
      <c r="V34" s="83" t="s">
        <v>549</v>
      </c>
      <c r="W34" s="81">
        <v>43486.169120370374</v>
      </c>
      <c r="X34" s="83" t="s">
        <v>662</v>
      </c>
      <c r="Y34" s="79"/>
      <c r="Z34" s="79"/>
      <c r="AA34" s="85" t="s">
        <v>856</v>
      </c>
      <c r="AB34" s="79"/>
      <c r="AC34" s="79" t="b">
        <v>0</v>
      </c>
      <c r="AD34" s="79">
        <v>0</v>
      </c>
      <c r="AE34" s="85" t="s">
        <v>1024</v>
      </c>
      <c r="AF34" s="79" t="b">
        <v>0</v>
      </c>
      <c r="AG34" s="79" t="s">
        <v>1030</v>
      </c>
      <c r="AH34" s="79"/>
      <c r="AI34" s="85" t="s">
        <v>1024</v>
      </c>
      <c r="AJ34" s="79" t="b">
        <v>0</v>
      </c>
      <c r="AK34" s="79">
        <v>4</v>
      </c>
      <c r="AL34" s="85" t="s">
        <v>960</v>
      </c>
      <c r="AM34" s="79" t="s">
        <v>1038</v>
      </c>
      <c r="AN34" s="79" t="b">
        <v>0</v>
      </c>
      <c r="AO34" s="85" t="s">
        <v>960</v>
      </c>
      <c r="AP34" s="79" t="s">
        <v>176</v>
      </c>
      <c r="AQ34" s="79">
        <v>0</v>
      </c>
      <c r="AR34" s="79">
        <v>0</v>
      </c>
      <c r="AS34" s="79"/>
      <c r="AT34" s="79"/>
      <c r="AU34" s="79"/>
      <c r="AV34" s="79"/>
      <c r="AW34" s="79"/>
      <c r="AX34" s="79"/>
      <c r="AY34" s="79"/>
      <c r="AZ34" s="79"/>
      <c r="BA34">
        <v>1</v>
      </c>
      <c r="BB34" s="78" t="str">
        <f>REPLACE(INDEX(GroupVertices[Group],MATCH(Edges[[#This Row],[Vertex 1]],GroupVertices[Vertex],0)),1,1,"")</f>
        <v>4</v>
      </c>
      <c r="BC34" s="78" t="str">
        <f>REPLACE(INDEX(GroupVertices[Group],MATCH(Edges[[#This Row],[Vertex 2]],GroupVertices[Vertex],0)),1,1,"")</f>
        <v>4</v>
      </c>
      <c r="BD34" s="48">
        <v>0</v>
      </c>
      <c r="BE34" s="49">
        <v>0</v>
      </c>
      <c r="BF34" s="48">
        <v>0</v>
      </c>
      <c r="BG34" s="49">
        <v>0</v>
      </c>
      <c r="BH34" s="48">
        <v>0</v>
      </c>
      <c r="BI34" s="49">
        <v>0</v>
      </c>
      <c r="BJ34" s="48">
        <v>13</v>
      </c>
      <c r="BK34" s="49">
        <v>100</v>
      </c>
      <c r="BL34" s="48">
        <v>13</v>
      </c>
    </row>
    <row r="35" spans="1:64" ht="15">
      <c r="A35" s="64" t="s">
        <v>244</v>
      </c>
      <c r="B35" s="64" t="s">
        <v>322</v>
      </c>
      <c r="C35" s="65" t="s">
        <v>2769</v>
      </c>
      <c r="D35" s="66">
        <v>3</v>
      </c>
      <c r="E35" s="67" t="s">
        <v>132</v>
      </c>
      <c r="F35" s="68">
        <v>32</v>
      </c>
      <c r="G35" s="65"/>
      <c r="H35" s="69"/>
      <c r="I35" s="70"/>
      <c r="J35" s="70"/>
      <c r="K35" s="34" t="s">
        <v>65</v>
      </c>
      <c r="L35" s="77">
        <v>35</v>
      </c>
      <c r="M35" s="77"/>
      <c r="N35" s="72"/>
      <c r="O35" s="79" t="s">
        <v>353</v>
      </c>
      <c r="P35" s="81">
        <v>43486.17122685185</v>
      </c>
      <c r="Q35" s="79" t="s">
        <v>365</v>
      </c>
      <c r="R35" s="83" t="s">
        <v>452</v>
      </c>
      <c r="S35" s="79" t="s">
        <v>469</v>
      </c>
      <c r="T35" s="79" t="s">
        <v>475</v>
      </c>
      <c r="U35" s="79"/>
      <c r="V35" s="83" t="s">
        <v>550</v>
      </c>
      <c r="W35" s="81">
        <v>43486.17122685185</v>
      </c>
      <c r="X35" s="83" t="s">
        <v>663</v>
      </c>
      <c r="Y35" s="79"/>
      <c r="Z35" s="79"/>
      <c r="AA35" s="85" t="s">
        <v>857</v>
      </c>
      <c r="AB35" s="79"/>
      <c r="AC35" s="79" t="b">
        <v>0</v>
      </c>
      <c r="AD35" s="79">
        <v>0</v>
      </c>
      <c r="AE35" s="85" t="s">
        <v>1024</v>
      </c>
      <c r="AF35" s="79" t="b">
        <v>0</v>
      </c>
      <c r="AG35" s="79" t="s">
        <v>1030</v>
      </c>
      <c r="AH35" s="79"/>
      <c r="AI35" s="85" t="s">
        <v>1024</v>
      </c>
      <c r="AJ35" s="79" t="b">
        <v>0</v>
      </c>
      <c r="AK35" s="79">
        <v>4</v>
      </c>
      <c r="AL35" s="85" t="s">
        <v>960</v>
      </c>
      <c r="AM35" s="79" t="s">
        <v>1036</v>
      </c>
      <c r="AN35" s="79" t="b">
        <v>0</v>
      </c>
      <c r="AO35" s="85" t="s">
        <v>960</v>
      </c>
      <c r="AP35" s="79" t="s">
        <v>176</v>
      </c>
      <c r="AQ35" s="79">
        <v>0</v>
      </c>
      <c r="AR35" s="79">
        <v>0</v>
      </c>
      <c r="AS35" s="79"/>
      <c r="AT35" s="79"/>
      <c r="AU35" s="79"/>
      <c r="AV35" s="79"/>
      <c r="AW35" s="79"/>
      <c r="AX35" s="79"/>
      <c r="AY35" s="79"/>
      <c r="AZ35" s="79"/>
      <c r="BA35">
        <v>1</v>
      </c>
      <c r="BB35" s="78" t="str">
        <f>REPLACE(INDEX(GroupVertices[Group],MATCH(Edges[[#This Row],[Vertex 1]],GroupVertices[Vertex],0)),1,1,"")</f>
        <v>4</v>
      </c>
      <c r="BC35" s="78" t="str">
        <f>REPLACE(INDEX(GroupVertices[Group],MATCH(Edges[[#This Row],[Vertex 2]],GroupVertices[Vertex],0)),1,1,"")</f>
        <v>4</v>
      </c>
      <c r="BD35" s="48">
        <v>0</v>
      </c>
      <c r="BE35" s="49">
        <v>0</v>
      </c>
      <c r="BF35" s="48">
        <v>0</v>
      </c>
      <c r="BG35" s="49">
        <v>0</v>
      </c>
      <c r="BH35" s="48">
        <v>0</v>
      </c>
      <c r="BI35" s="49">
        <v>0</v>
      </c>
      <c r="BJ35" s="48">
        <v>13</v>
      </c>
      <c r="BK35" s="49">
        <v>100</v>
      </c>
      <c r="BL35" s="48">
        <v>13</v>
      </c>
    </row>
    <row r="36" spans="1:64" ht="15">
      <c r="A36" s="64" t="s">
        <v>245</v>
      </c>
      <c r="B36" s="64" t="s">
        <v>247</v>
      </c>
      <c r="C36" s="65" t="s">
        <v>2769</v>
      </c>
      <c r="D36" s="66">
        <v>3</v>
      </c>
      <c r="E36" s="67" t="s">
        <v>132</v>
      </c>
      <c r="F36" s="68">
        <v>32</v>
      </c>
      <c r="G36" s="65"/>
      <c r="H36" s="69"/>
      <c r="I36" s="70"/>
      <c r="J36" s="70"/>
      <c r="K36" s="34" t="s">
        <v>65</v>
      </c>
      <c r="L36" s="77">
        <v>36</v>
      </c>
      <c r="M36" s="77"/>
      <c r="N36" s="72"/>
      <c r="O36" s="79" t="s">
        <v>353</v>
      </c>
      <c r="P36" s="81">
        <v>43486.793587962966</v>
      </c>
      <c r="Q36" s="79" t="s">
        <v>366</v>
      </c>
      <c r="R36" s="79"/>
      <c r="S36" s="79"/>
      <c r="T36" s="79"/>
      <c r="U36" s="79"/>
      <c r="V36" s="83" t="s">
        <v>551</v>
      </c>
      <c r="W36" s="81">
        <v>43486.793587962966</v>
      </c>
      <c r="X36" s="83" t="s">
        <v>664</v>
      </c>
      <c r="Y36" s="79"/>
      <c r="Z36" s="79"/>
      <c r="AA36" s="85" t="s">
        <v>858</v>
      </c>
      <c r="AB36" s="79"/>
      <c r="AC36" s="79" t="b">
        <v>0</v>
      </c>
      <c r="AD36" s="79">
        <v>0</v>
      </c>
      <c r="AE36" s="85" t="s">
        <v>1024</v>
      </c>
      <c r="AF36" s="79" t="b">
        <v>1</v>
      </c>
      <c r="AG36" s="79" t="s">
        <v>1030</v>
      </c>
      <c r="AH36" s="79"/>
      <c r="AI36" s="85" t="s">
        <v>1019</v>
      </c>
      <c r="AJ36" s="79" t="b">
        <v>0</v>
      </c>
      <c r="AK36" s="79">
        <v>3</v>
      </c>
      <c r="AL36" s="85" t="s">
        <v>860</v>
      </c>
      <c r="AM36" s="79" t="s">
        <v>1036</v>
      </c>
      <c r="AN36" s="79" t="b">
        <v>0</v>
      </c>
      <c r="AO36" s="85" t="s">
        <v>860</v>
      </c>
      <c r="AP36" s="79" t="s">
        <v>176</v>
      </c>
      <c r="AQ36" s="79">
        <v>0</v>
      </c>
      <c r="AR36" s="79">
        <v>0</v>
      </c>
      <c r="AS36" s="79"/>
      <c r="AT36" s="79"/>
      <c r="AU36" s="79"/>
      <c r="AV36" s="79"/>
      <c r="AW36" s="79"/>
      <c r="AX36" s="79"/>
      <c r="AY36" s="79"/>
      <c r="AZ36" s="79"/>
      <c r="BA36">
        <v>1</v>
      </c>
      <c r="BB36" s="78" t="str">
        <f>REPLACE(INDEX(GroupVertices[Group],MATCH(Edges[[#This Row],[Vertex 1]],GroupVertices[Vertex],0)),1,1,"")</f>
        <v>4</v>
      </c>
      <c r="BC36" s="78" t="str">
        <f>REPLACE(INDEX(GroupVertices[Group],MATCH(Edges[[#This Row],[Vertex 2]],GroupVertices[Vertex],0)),1,1,"")</f>
        <v>4</v>
      </c>
      <c r="BD36" s="48">
        <v>1</v>
      </c>
      <c r="BE36" s="49">
        <v>4.3478260869565215</v>
      </c>
      <c r="BF36" s="48">
        <v>0</v>
      </c>
      <c r="BG36" s="49">
        <v>0</v>
      </c>
      <c r="BH36" s="48">
        <v>0</v>
      </c>
      <c r="BI36" s="49">
        <v>0</v>
      </c>
      <c r="BJ36" s="48">
        <v>22</v>
      </c>
      <c r="BK36" s="49">
        <v>95.65217391304348</v>
      </c>
      <c r="BL36" s="48">
        <v>23</v>
      </c>
    </row>
    <row r="37" spans="1:64" ht="15">
      <c r="A37" s="64" t="s">
        <v>246</v>
      </c>
      <c r="B37" s="64" t="s">
        <v>247</v>
      </c>
      <c r="C37" s="65" t="s">
        <v>2769</v>
      </c>
      <c r="D37" s="66">
        <v>3</v>
      </c>
      <c r="E37" s="67" t="s">
        <v>132</v>
      </c>
      <c r="F37" s="68">
        <v>32</v>
      </c>
      <c r="G37" s="65"/>
      <c r="H37" s="69"/>
      <c r="I37" s="70"/>
      <c r="J37" s="70"/>
      <c r="K37" s="34" t="s">
        <v>65</v>
      </c>
      <c r="L37" s="77">
        <v>37</v>
      </c>
      <c r="M37" s="77"/>
      <c r="N37" s="72"/>
      <c r="O37" s="79" t="s">
        <v>353</v>
      </c>
      <c r="P37" s="81">
        <v>43486.81071759259</v>
      </c>
      <c r="Q37" s="79" t="s">
        <v>366</v>
      </c>
      <c r="R37" s="79"/>
      <c r="S37" s="79"/>
      <c r="T37" s="79"/>
      <c r="U37" s="79"/>
      <c r="V37" s="83" t="s">
        <v>552</v>
      </c>
      <c r="W37" s="81">
        <v>43486.81071759259</v>
      </c>
      <c r="X37" s="83" t="s">
        <v>665</v>
      </c>
      <c r="Y37" s="79"/>
      <c r="Z37" s="79"/>
      <c r="AA37" s="85" t="s">
        <v>859</v>
      </c>
      <c r="AB37" s="79"/>
      <c r="AC37" s="79" t="b">
        <v>0</v>
      </c>
      <c r="AD37" s="79">
        <v>0</v>
      </c>
      <c r="AE37" s="85" t="s">
        <v>1024</v>
      </c>
      <c r="AF37" s="79" t="b">
        <v>1</v>
      </c>
      <c r="AG37" s="79" t="s">
        <v>1030</v>
      </c>
      <c r="AH37" s="79"/>
      <c r="AI37" s="85" t="s">
        <v>1019</v>
      </c>
      <c r="AJ37" s="79" t="b">
        <v>0</v>
      </c>
      <c r="AK37" s="79">
        <v>3</v>
      </c>
      <c r="AL37" s="85" t="s">
        <v>860</v>
      </c>
      <c r="AM37" s="79" t="s">
        <v>1038</v>
      </c>
      <c r="AN37" s="79" t="b">
        <v>0</v>
      </c>
      <c r="AO37" s="85" t="s">
        <v>860</v>
      </c>
      <c r="AP37" s="79" t="s">
        <v>176</v>
      </c>
      <c r="AQ37" s="79">
        <v>0</v>
      </c>
      <c r="AR37" s="79">
        <v>0</v>
      </c>
      <c r="AS37" s="79"/>
      <c r="AT37" s="79"/>
      <c r="AU37" s="79"/>
      <c r="AV37" s="79"/>
      <c r="AW37" s="79"/>
      <c r="AX37" s="79"/>
      <c r="AY37" s="79"/>
      <c r="AZ37" s="79"/>
      <c r="BA37">
        <v>1</v>
      </c>
      <c r="BB37" s="78" t="str">
        <f>REPLACE(INDEX(GroupVertices[Group],MATCH(Edges[[#This Row],[Vertex 1]],GroupVertices[Vertex],0)),1,1,"")</f>
        <v>4</v>
      </c>
      <c r="BC37" s="78" t="str">
        <f>REPLACE(INDEX(GroupVertices[Group],MATCH(Edges[[#This Row],[Vertex 2]],GroupVertices[Vertex],0)),1,1,"")</f>
        <v>4</v>
      </c>
      <c r="BD37" s="48">
        <v>1</v>
      </c>
      <c r="BE37" s="49">
        <v>4.3478260869565215</v>
      </c>
      <c r="BF37" s="48">
        <v>0</v>
      </c>
      <c r="BG37" s="49">
        <v>0</v>
      </c>
      <c r="BH37" s="48">
        <v>0</v>
      </c>
      <c r="BI37" s="49">
        <v>0</v>
      </c>
      <c r="BJ37" s="48">
        <v>22</v>
      </c>
      <c r="BK37" s="49">
        <v>95.65217391304348</v>
      </c>
      <c r="BL37" s="48">
        <v>23</v>
      </c>
    </row>
    <row r="38" spans="1:64" ht="15">
      <c r="A38" s="64" t="s">
        <v>247</v>
      </c>
      <c r="B38" s="64" t="s">
        <v>247</v>
      </c>
      <c r="C38" s="65" t="s">
        <v>2769</v>
      </c>
      <c r="D38" s="66">
        <v>3</v>
      </c>
      <c r="E38" s="67" t="s">
        <v>132</v>
      </c>
      <c r="F38" s="68">
        <v>32</v>
      </c>
      <c r="G38" s="65"/>
      <c r="H38" s="69"/>
      <c r="I38" s="70"/>
      <c r="J38" s="70"/>
      <c r="K38" s="34" t="s">
        <v>65</v>
      </c>
      <c r="L38" s="77">
        <v>38</v>
      </c>
      <c r="M38" s="77"/>
      <c r="N38" s="72"/>
      <c r="O38" s="79" t="s">
        <v>176</v>
      </c>
      <c r="P38" s="81">
        <v>43486.792708333334</v>
      </c>
      <c r="Q38" s="79" t="s">
        <v>367</v>
      </c>
      <c r="R38" s="83" t="s">
        <v>453</v>
      </c>
      <c r="S38" s="79" t="s">
        <v>470</v>
      </c>
      <c r="T38" s="79" t="s">
        <v>475</v>
      </c>
      <c r="U38" s="79"/>
      <c r="V38" s="83" t="s">
        <v>553</v>
      </c>
      <c r="W38" s="81">
        <v>43486.792708333334</v>
      </c>
      <c r="X38" s="83" t="s">
        <v>666</v>
      </c>
      <c r="Y38" s="79"/>
      <c r="Z38" s="79"/>
      <c r="AA38" s="85" t="s">
        <v>860</v>
      </c>
      <c r="AB38" s="79"/>
      <c r="AC38" s="79" t="b">
        <v>0</v>
      </c>
      <c r="AD38" s="79">
        <v>9</v>
      </c>
      <c r="AE38" s="85" t="s">
        <v>1024</v>
      </c>
      <c r="AF38" s="79" t="b">
        <v>1</v>
      </c>
      <c r="AG38" s="79" t="s">
        <v>1030</v>
      </c>
      <c r="AH38" s="79"/>
      <c r="AI38" s="85" t="s">
        <v>1019</v>
      </c>
      <c r="AJ38" s="79" t="b">
        <v>0</v>
      </c>
      <c r="AK38" s="79">
        <v>3</v>
      </c>
      <c r="AL38" s="85" t="s">
        <v>1024</v>
      </c>
      <c r="AM38" s="79" t="s">
        <v>1036</v>
      </c>
      <c r="AN38" s="79" t="b">
        <v>0</v>
      </c>
      <c r="AO38" s="85" t="s">
        <v>860</v>
      </c>
      <c r="AP38" s="79" t="s">
        <v>176</v>
      </c>
      <c r="AQ38" s="79">
        <v>0</v>
      </c>
      <c r="AR38" s="79">
        <v>0</v>
      </c>
      <c r="AS38" s="79"/>
      <c r="AT38" s="79"/>
      <c r="AU38" s="79"/>
      <c r="AV38" s="79"/>
      <c r="AW38" s="79"/>
      <c r="AX38" s="79"/>
      <c r="AY38" s="79"/>
      <c r="AZ38" s="79"/>
      <c r="BA38">
        <v>1</v>
      </c>
      <c r="BB38" s="78" t="str">
        <f>REPLACE(INDEX(GroupVertices[Group],MATCH(Edges[[#This Row],[Vertex 1]],GroupVertices[Vertex],0)),1,1,"")</f>
        <v>4</v>
      </c>
      <c r="BC38" s="78" t="str">
        <f>REPLACE(INDEX(GroupVertices[Group],MATCH(Edges[[#This Row],[Vertex 2]],GroupVertices[Vertex],0)),1,1,"")</f>
        <v>4</v>
      </c>
      <c r="BD38" s="48">
        <v>1</v>
      </c>
      <c r="BE38" s="49">
        <v>3.7037037037037037</v>
      </c>
      <c r="BF38" s="48">
        <v>0</v>
      </c>
      <c r="BG38" s="49">
        <v>0</v>
      </c>
      <c r="BH38" s="48">
        <v>0</v>
      </c>
      <c r="BI38" s="49">
        <v>0</v>
      </c>
      <c r="BJ38" s="48">
        <v>26</v>
      </c>
      <c r="BK38" s="49">
        <v>96.29629629629629</v>
      </c>
      <c r="BL38" s="48">
        <v>27</v>
      </c>
    </row>
    <row r="39" spans="1:64" ht="15">
      <c r="A39" s="64" t="s">
        <v>247</v>
      </c>
      <c r="B39" s="64" t="s">
        <v>319</v>
      </c>
      <c r="C39" s="65" t="s">
        <v>2769</v>
      </c>
      <c r="D39" s="66">
        <v>3</v>
      </c>
      <c r="E39" s="67" t="s">
        <v>132</v>
      </c>
      <c r="F39" s="68">
        <v>32</v>
      </c>
      <c r="G39" s="65"/>
      <c r="H39" s="69"/>
      <c r="I39" s="70"/>
      <c r="J39" s="70"/>
      <c r="K39" s="34" t="s">
        <v>65</v>
      </c>
      <c r="L39" s="77">
        <v>39</v>
      </c>
      <c r="M39" s="77"/>
      <c r="N39" s="72"/>
      <c r="O39" s="79" t="s">
        <v>354</v>
      </c>
      <c r="P39" s="81">
        <v>43486.79378472222</v>
      </c>
      <c r="Q39" s="79" t="s">
        <v>368</v>
      </c>
      <c r="R39" s="79"/>
      <c r="S39" s="79"/>
      <c r="T39" s="79" t="s">
        <v>475</v>
      </c>
      <c r="U39" s="79"/>
      <c r="V39" s="83" t="s">
        <v>553</v>
      </c>
      <c r="W39" s="81">
        <v>43486.79378472222</v>
      </c>
      <c r="X39" s="83" t="s">
        <v>667</v>
      </c>
      <c r="Y39" s="79"/>
      <c r="Z39" s="79"/>
      <c r="AA39" s="85" t="s">
        <v>861</v>
      </c>
      <c r="AB39" s="85" t="s">
        <v>1019</v>
      </c>
      <c r="AC39" s="79" t="b">
        <v>0</v>
      </c>
      <c r="AD39" s="79">
        <v>0</v>
      </c>
      <c r="AE39" s="85" t="s">
        <v>1025</v>
      </c>
      <c r="AF39" s="79" t="b">
        <v>0</v>
      </c>
      <c r="AG39" s="79" t="s">
        <v>1030</v>
      </c>
      <c r="AH39" s="79"/>
      <c r="AI39" s="85" t="s">
        <v>1024</v>
      </c>
      <c r="AJ39" s="79" t="b">
        <v>0</v>
      </c>
      <c r="AK39" s="79">
        <v>0</v>
      </c>
      <c r="AL39" s="85" t="s">
        <v>1024</v>
      </c>
      <c r="AM39" s="79" t="s">
        <v>1036</v>
      </c>
      <c r="AN39" s="79" t="b">
        <v>0</v>
      </c>
      <c r="AO39" s="85" t="s">
        <v>1019</v>
      </c>
      <c r="AP39" s="79" t="s">
        <v>176</v>
      </c>
      <c r="AQ39" s="79">
        <v>0</v>
      </c>
      <c r="AR39" s="79">
        <v>0</v>
      </c>
      <c r="AS39" s="79"/>
      <c r="AT39" s="79"/>
      <c r="AU39" s="79"/>
      <c r="AV39" s="79"/>
      <c r="AW39" s="79"/>
      <c r="AX39" s="79"/>
      <c r="AY39" s="79"/>
      <c r="AZ39" s="79"/>
      <c r="BA39">
        <v>1</v>
      </c>
      <c r="BB39" s="78" t="str">
        <f>REPLACE(INDEX(GroupVertices[Group],MATCH(Edges[[#This Row],[Vertex 1]],GroupVertices[Vertex],0)),1,1,"")</f>
        <v>4</v>
      </c>
      <c r="BC39" s="78" t="str">
        <f>REPLACE(INDEX(GroupVertices[Group],MATCH(Edges[[#This Row],[Vertex 2]],GroupVertices[Vertex],0)),1,1,"")</f>
        <v>4</v>
      </c>
      <c r="BD39" s="48">
        <v>1</v>
      </c>
      <c r="BE39" s="49">
        <v>7.142857142857143</v>
      </c>
      <c r="BF39" s="48">
        <v>0</v>
      </c>
      <c r="BG39" s="49">
        <v>0</v>
      </c>
      <c r="BH39" s="48">
        <v>0</v>
      </c>
      <c r="BI39" s="49">
        <v>0</v>
      </c>
      <c r="BJ39" s="48">
        <v>13</v>
      </c>
      <c r="BK39" s="49">
        <v>92.85714285714286</v>
      </c>
      <c r="BL39" s="48">
        <v>14</v>
      </c>
    </row>
    <row r="40" spans="1:64" ht="15">
      <c r="A40" s="64" t="s">
        <v>248</v>
      </c>
      <c r="B40" s="64" t="s">
        <v>247</v>
      </c>
      <c r="C40" s="65" t="s">
        <v>2769</v>
      </c>
      <c r="D40" s="66">
        <v>3</v>
      </c>
      <c r="E40" s="67" t="s">
        <v>132</v>
      </c>
      <c r="F40" s="68">
        <v>32</v>
      </c>
      <c r="G40" s="65"/>
      <c r="H40" s="69"/>
      <c r="I40" s="70"/>
      <c r="J40" s="70"/>
      <c r="K40" s="34" t="s">
        <v>65</v>
      </c>
      <c r="L40" s="77">
        <v>40</v>
      </c>
      <c r="M40" s="77"/>
      <c r="N40" s="72"/>
      <c r="O40" s="79" t="s">
        <v>353</v>
      </c>
      <c r="P40" s="81">
        <v>43486.95953703704</v>
      </c>
      <c r="Q40" s="79" t="s">
        <v>366</v>
      </c>
      <c r="R40" s="79"/>
      <c r="S40" s="79"/>
      <c r="T40" s="79"/>
      <c r="U40" s="79"/>
      <c r="V40" s="83" t="s">
        <v>554</v>
      </c>
      <c r="W40" s="81">
        <v>43486.95953703704</v>
      </c>
      <c r="X40" s="83" t="s">
        <v>668</v>
      </c>
      <c r="Y40" s="79"/>
      <c r="Z40" s="79"/>
      <c r="AA40" s="85" t="s">
        <v>862</v>
      </c>
      <c r="AB40" s="79"/>
      <c r="AC40" s="79" t="b">
        <v>0</v>
      </c>
      <c r="AD40" s="79">
        <v>0</v>
      </c>
      <c r="AE40" s="85" t="s">
        <v>1024</v>
      </c>
      <c r="AF40" s="79" t="b">
        <v>1</v>
      </c>
      <c r="AG40" s="79" t="s">
        <v>1030</v>
      </c>
      <c r="AH40" s="79"/>
      <c r="AI40" s="85" t="s">
        <v>1019</v>
      </c>
      <c r="AJ40" s="79" t="b">
        <v>0</v>
      </c>
      <c r="AK40" s="79">
        <v>3</v>
      </c>
      <c r="AL40" s="85" t="s">
        <v>860</v>
      </c>
      <c r="AM40" s="79" t="s">
        <v>1038</v>
      </c>
      <c r="AN40" s="79" t="b">
        <v>0</v>
      </c>
      <c r="AO40" s="85" t="s">
        <v>860</v>
      </c>
      <c r="AP40" s="79" t="s">
        <v>176</v>
      </c>
      <c r="AQ40" s="79">
        <v>0</v>
      </c>
      <c r="AR40" s="79">
        <v>0</v>
      </c>
      <c r="AS40" s="79"/>
      <c r="AT40" s="79"/>
      <c r="AU40" s="79"/>
      <c r="AV40" s="79"/>
      <c r="AW40" s="79"/>
      <c r="AX40" s="79"/>
      <c r="AY40" s="79"/>
      <c r="AZ40" s="79"/>
      <c r="BA40">
        <v>1</v>
      </c>
      <c r="BB40" s="78" t="str">
        <f>REPLACE(INDEX(GroupVertices[Group],MATCH(Edges[[#This Row],[Vertex 1]],GroupVertices[Vertex],0)),1,1,"")</f>
        <v>4</v>
      </c>
      <c r="BC40" s="78" t="str">
        <f>REPLACE(INDEX(GroupVertices[Group],MATCH(Edges[[#This Row],[Vertex 2]],GroupVertices[Vertex],0)),1,1,"")</f>
        <v>4</v>
      </c>
      <c r="BD40" s="48">
        <v>1</v>
      </c>
      <c r="BE40" s="49">
        <v>4.3478260869565215</v>
      </c>
      <c r="BF40" s="48">
        <v>0</v>
      </c>
      <c r="BG40" s="49">
        <v>0</v>
      </c>
      <c r="BH40" s="48">
        <v>0</v>
      </c>
      <c r="BI40" s="49">
        <v>0</v>
      </c>
      <c r="BJ40" s="48">
        <v>22</v>
      </c>
      <c r="BK40" s="49">
        <v>95.65217391304348</v>
      </c>
      <c r="BL40" s="48">
        <v>23</v>
      </c>
    </row>
    <row r="41" spans="1:64" ht="15">
      <c r="A41" s="64" t="s">
        <v>248</v>
      </c>
      <c r="B41" s="64" t="s">
        <v>322</v>
      </c>
      <c r="C41" s="65" t="s">
        <v>2769</v>
      </c>
      <c r="D41" s="66">
        <v>3</v>
      </c>
      <c r="E41" s="67" t="s">
        <v>132</v>
      </c>
      <c r="F41" s="68">
        <v>32</v>
      </c>
      <c r="G41" s="65"/>
      <c r="H41" s="69"/>
      <c r="I41" s="70"/>
      <c r="J41" s="70"/>
      <c r="K41" s="34" t="s">
        <v>65</v>
      </c>
      <c r="L41" s="77">
        <v>41</v>
      </c>
      <c r="M41" s="77"/>
      <c r="N41" s="72"/>
      <c r="O41" s="79" t="s">
        <v>353</v>
      </c>
      <c r="P41" s="81">
        <v>43486.16875</v>
      </c>
      <c r="Q41" s="79" t="s">
        <v>365</v>
      </c>
      <c r="R41" s="83" t="s">
        <v>452</v>
      </c>
      <c r="S41" s="79" t="s">
        <v>469</v>
      </c>
      <c r="T41" s="79" t="s">
        <v>475</v>
      </c>
      <c r="U41" s="79"/>
      <c r="V41" s="83" t="s">
        <v>554</v>
      </c>
      <c r="W41" s="81">
        <v>43486.16875</v>
      </c>
      <c r="X41" s="83" t="s">
        <v>669</v>
      </c>
      <c r="Y41" s="79"/>
      <c r="Z41" s="79"/>
      <c r="AA41" s="85" t="s">
        <v>863</v>
      </c>
      <c r="AB41" s="79"/>
      <c r="AC41" s="79" t="b">
        <v>0</v>
      </c>
      <c r="AD41" s="79">
        <v>0</v>
      </c>
      <c r="AE41" s="85" t="s">
        <v>1024</v>
      </c>
      <c r="AF41" s="79" t="b">
        <v>0</v>
      </c>
      <c r="AG41" s="79" t="s">
        <v>1030</v>
      </c>
      <c r="AH41" s="79"/>
      <c r="AI41" s="85" t="s">
        <v>1024</v>
      </c>
      <c r="AJ41" s="79" t="b">
        <v>0</v>
      </c>
      <c r="AK41" s="79">
        <v>4</v>
      </c>
      <c r="AL41" s="85" t="s">
        <v>960</v>
      </c>
      <c r="AM41" s="79" t="s">
        <v>1036</v>
      </c>
      <c r="AN41" s="79" t="b">
        <v>0</v>
      </c>
      <c r="AO41" s="85" t="s">
        <v>960</v>
      </c>
      <c r="AP41" s="79" t="s">
        <v>176</v>
      </c>
      <c r="AQ41" s="79">
        <v>0</v>
      </c>
      <c r="AR41" s="79">
        <v>0</v>
      </c>
      <c r="AS41" s="79"/>
      <c r="AT41" s="79"/>
      <c r="AU41" s="79"/>
      <c r="AV41" s="79"/>
      <c r="AW41" s="79"/>
      <c r="AX41" s="79"/>
      <c r="AY41" s="79"/>
      <c r="AZ41" s="79"/>
      <c r="BA41">
        <v>1</v>
      </c>
      <c r="BB41" s="78" t="str">
        <f>REPLACE(INDEX(GroupVertices[Group],MATCH(Edges[[#This Row],[Vertex 1]],GroupVertices[Vertex],0)),1,1,"")</f>
        <v>4</v>
      </c>
      <c r="BC41" s="78" t="str">
        <f>REPLACE(INDEX(GroupVertices[Group],MATCH(Edges[[#This Row],[Vertex 2]],GroupVertices[Vertex],0)),1,1,"")</f>
        <v>4</v>
      </c>
      <c r="BD41" s="48">
        <v>0</v>
      </c>
      <c r="BE41" s="49">
        <v>0</v>
      </c>
      <c r="BF41" s="48">
        <v>0</v>
      </c>
      <c r="BG41" s="49">
        <v>0</v>
      </c>
      <c r="BH41" s="48">
        <v>0</v>
      </c>
      <c r="BI41" s="49">
        <v>0</v>
      </c>
      <c r="BJ41" s="48">
        <v>13</v>
      </c>
      <c r="BK41" s="49">
        <v>100</v>
      </c>
      <c r="BL41" s="48">
        <v>13</v>
      </c>
    </row>
    <row r="42" spans="1:64" ht="15">
      <c r="A42" s="64" t="s">
        <v>249</v>
      </c>
      <c r="B42" s="64" t="s">
        <v>320</v>
      </c>
      <c r="C42" s="65" t="s">
        <v>2769</v>
      </c>
      <c r="D42" s="66">
        <v>3</v>
      </c>
      <c r="E42" s="67" t="s">
        <v>132</v>
      </c>
      <c r="F42" s="68">
        <v>32</v>
      </c>
      <c r="G42" s="65"/>
      <c r="H42" s="69"/>
      <c r="I42" s="70"/>
      <c r="J42" s="70"/>
      <c r="K42" s="34" t="s">
        <v>65</v>
      </c>
      <c r="L42" s="77">
        <v>42</v>
      </c>
      <c r="M42" s="77"/>
      <c r="N42" s="72"/>
      <c r="O42" s="79" t="s">
        <v>353</v>
      </c>
      <c r="P42" s="81">
        <v>43515.62150462963</v>
      </c>
      <c r="Q42" s="79" t="s">
        <v>369</v>
      </c>
      <c r="R42" s="79"/>
      <c r="S42" s="79"/>
      <c r="T42" s="79" t="s">
        <v>475</v>
      </c>
      <c r="U42" s="79"/>
      <c r="V42" s="83" t="s">
        <v>555</v>
      </c>
      <c r="W42" s="81">
        <v>43515.62150462963</v>
      </c>
      <c r="X42" s="83" t="s">
        <v>670</v>
      </c>
      <c r="Y42" s="79"/>
      <c r="Z42" s="79"/>
      <c r="AA42" s="85" t="s">
        <v>864</v>
      </c>
      <c r="AB42" s="79"/>
      <c r="AC42" s="79" t="b">
        <v>0</v>
      </c>
      <c r="AD42" s="79">
        <v>0</v>
      </c>
      <c r="AE42" s="85" t="s">
        <v>1024</v>
      </c>
      <c r="AF42" s="79" t="b">
        <v>0</v>
      </c>
      <c r="AG42" s="79" t="s">
        <v>1030</v>
      </c>
      <c r="AH42" s="79"/>
      <c r="AI42" s="85" t="s">
        <v>1024</v>
      </c>
      <c r="AJ42" s="79" t="b">
        <v>0</v>
      </c>
      <c r="AK42" s="79">
        <v>1</v>
      </c>
      <c r="AL42" s="85" t="s">
        <v>1001</v>
      </c>
      <c r="AM42" s="79" t="s">
        <v>1038</v>
      </c>
      <c r="AN42" s="79" t="b">
        <v>0</v>
      </c>
      <c r="AO42" s="85" t="s">
        <v>1001</v>
      </c>
      <c r="AP42" s="79" t="s">
        <v>176</v>
      </c>
      <c r="AQ42" s="79">
        <v>0</v>
      </c>
      <c r="AR42" s="79">
        <v>0</v>
      </c>
      <c r="AS42" s="79"/>
      <c r="AT42" s="79"/>
      <c r="AU42" s="79"/>
      <c r="AV42" s="79"/>
      <c r="AW42" s="79"/>
      <c r="AX42" s="79"/>
      <c r="AY42" s="79"/>
      <c r="AZ42" s="79"/>
      <c r="BA42">
        <v>1</v>
      </c>
      <c r="BB42" s="78" t="str">
        <f>REPLACE(INDEX(GroupVertices[Group],MATCH(Edges[[#This Row],[Vertex 1]],GroupVertices[Vertex],0)),1,1,"")</f>
        <v>1</v>
      </c>
      <c r="BC42" s="78" t="str">
        <f>REPLACE(INDEX(GroupVertices[Group],MATCH(Edges[[#This Row],[Vertex 2]],GroupVertices[Vertex],0)),1,1,"")</f>
        <v>1</v>
      </c>
      <c r="BD42" s="48">
        <v>1</v>
      </c>
      <c r="BE42" s="49">
        <v>3.7037037037037037</v>
      </c>
      <c r="BF42" s="48">
        <v>0</v>
      </c>
      <c r="BG42" s="49">
        <v>0</v>
      </c>
      <c r="BH42" s="48">
        <v>0</v>
      </c>
      <c r="BI42" s="49">
        <v>0</v>
      </c>
      <c r="BJ42" s="48">
        <v>26</v>
      </c>
      <c r="BK42" s="49">
        <v>96.29629629629629</v>
      </c>
      <c r="BL42" s="48">
        <v>27</v>
      </c>
    </row>
    <row r="43" spans="1:64" ht="15">
      <c r="A43" s="64" t="s">
        <v>250</v>
      </c>
      <c r="B43" s="64" t="s">
        <v>319</v>
      </c>
      <c r="C43" s="65" t="s">
        <v>2769</v>
      </c>
      <c r="D43" s="66">
        <v>3</v>
      </c>
      <c r="E43" s="67" t="s">
        <v>132</v>
      </c>
      <c r="F43" s="68">
        <v>32</v>
      </c>
      <c r="G43" s="65"/>
      <c r="H43" s="69"/>
      <c r="I43" s="70"/>
      <c r="J43" s="70"/>
      <c r="K43" s="34" t="s">
        <v>65</v>
      </c>
      <c r="L43" s="77">
        <v>43</v>
      </c>
      <c r="M43" s="77"/>
      <c r="N43" s="72"/>
      <c r="O43" s="79" t="s">
        <v>353</v>
      </c>
      <c r="P43" s="81">
        <v>43515.79487268518</v>
      </c>
      <c r="Q43" s="79" t="s">
        <v>370</v>
      </c>
      <c r="R43" s="79"/>
      <c r="S43" s="79"/>
      <c r="T43" s="79" t="s">
        <v>475</v>
      </c>
      <c r="U43" s="79"/>
      <c r="V43" s="83" t="s">
        <v>556</v>
      </c>
      <c r="W43" s="81">
        <v>43515.79487268518</v>
      </c>
      <c r="X43" s="83" t="s">
        <v>671</v>
      </c>
      <c r="Y43" s="79"/>
      <c r="Z43" s="79"/>
      <c r="AA43" s="85" t="s">
        <v>865</v>
      </c>
      <c r="AB43" s="79"/>
      <c r="AC43" s="79" t="b">
        <v>0</v>
      </c>
      <c r="AD43" s="79">
        <v>0</v>
      </c>
      <c r="AE43" s="85" t="s">
        <v>1024</v>
      </c>
      <c r="AF43" s="79" t="b">
        <v>0</v>
      </c>
      <c r="AG43" s="79" t="s">
        <v>1030</v>
      </c>
      <c r="AH43" s="79"/>
      <c r="AI43" s="85" t="s">
        <v>1024</v>
      </c>
      <c r="AJ43" s="79" t="b">
        <v>0</v>
      </c>
      <c r="AK43" s="79">
        <v>1</v>
      </c>
      <c r="AL43" s="85" t="s">
        <v>981</v>
      </c>
      <c r="AM43" s="79" t="s">
        <v>1038</v>
      </c>
      <c r="AN43" s="79" t="b">
        <v>0</v>
      </c>
      <c r="AO43" s="85" t="s">
        <v>981</v>
      </c>
      <c r="AP43" s="79" t="s">
        <v>176</v>
      </c>
      <c r="AQ43" s="79">
        <v>0</v>
      </c>
      <c r="AR43" s="79">
        <v>0</v>
      </c>
      <c r="AS43" s="79"/>
      <c r="AT43" s="79"/>
      <c r="AU43" s="79"/>
      <c r="AV43" s="79"/>
      <c r="AW43" s="79"/>
      <c r="AX43" s="79"/>
      <c r="AY43" s="79"/>
      <c r="AZ43" s="79"/>
      <c r="BA43">
        <v>1</v>
      </c>
      <c r="BB43" s="78" t="str">
        <f>REPLACE(INDEX(GroupVertices[Group],MATCH(Edges[[#This Row],[Vertex 1]],GroupVertices[Vertex],0)),1,1,"")</f>
        <v>4</v>
      </c>
      <c r="BC43" s="78" t="str">
        <f>REPLACE(INDEX(GroupVertices[Group],MATCH(Edges[[#This Row],[Vertex 2]],GroupVertices[Vertex],0)),1,1,"")</f>
        <v>4</v>
      </c>
      <c r="BD43" s="48">
        <v>1</v>
      </c>
      <c r="BE43" s="49">
        <v>4.761904761904762</v>
      </c>
      <c r="BF43" s="48">
        <v>0</v>
      </c>
      <c r="BG43" s="49">
        <v>0</v>
      </c>
      <c r="BH43" s="48">
        <v>0</v>
      </c>
      <c r="BI43" s="49">
        <v>0</v>
      </c>
      <c r="BJ43" s="48">
        <v>20</v>
      </c>
      <c r="BK43" s="49">
        <v>95.23809523809524</v>
      </c>
      <c r="BL43" s="48">
        <v>21</v>
      </c>
    </row>
    <row r="44" spans="1:64" ht="15">
      <c r="A44" s="64" t="s">
        <v>251</v>
      </c>
      <c r="B44" s="64" t="s">
        <v>320</v>
      </c>
      <c r="C44" s="65" t="s">
        <v>2769</v>
      </c>
      <c r="D44" s="66">
        <v>3</v>
      </c>
      <c r="E44" s="67" t="s">
        <v>132</v>
      </c>
      <c r="F44" s="68">
        <v>32</v>
      </c>
      <c r="G44" s="65"/>
      <c r="H44" s="69"/>
      <c r="I44" s="70"/>
      <c r="J44" s="70"/>
      <c r="K44" s="34" t="s">
        <v>65</v>
      </c>
      <c r="L44" s="77">
        <v>44</v>
      </c>
      <c r="M44" s="77"/>
      <c r="N44" s="72"/>
      <c r="O44" s="79" t="s">
        <v>353</v>
      </c>
      <c r="P44" s="81">
        <v>43515.87498842592</v>
      </c>
      <c r="Q44" s="79" t="s">
        <v>371</v>
      </c>
      <c r="R44" s="79"/>
      <c r="S44" s="79"/>
      <c r="T44" s="79" t="s">
        <v>475</v>
      </c>
      <c r="U44" s="79"/>
      <c r="V44" s="83" t="s">
        <v>557</v>
      </c>
      <c r="W44" s="81">
        <v>43515.87498842592</v>
      </c>
      <c r="X44" s="83" t="s">
        <v>672</v>
      </c>
      <c r="Y44" s="79"/>
      <c r="Z44" s="79"/>
      <c r="AA44" s="85" t="s">
        <v>866</v>
      </c>
      <c r="AB44" s="79"/>
      <c r="AC44" s="79" t="b">
        <v>0</v>
      </c>
      <c r="AD44" s="79">
        <v>0</v>
      </c>
      <c r="AE44" s="85" t="s">
        <v>1024</v>
      </c>
      <c r="AF44" s="79" t="b">
        <v>0</v>
      </c>
      <c r="AG44" s="79" t="s">
        <v>1030</v>
      </c>
      <c r="AH44" s="79"/>
      <c r="AI44" s="85" t="s">
        <v>1024</v>
      </c>
      <c r="AJ44" s="79" t="b">
        <v>0</v>
      </c>
      <c r="AK44" s="79">
        <v>3</v>
      </c>
      <c r="AL44" s="85" t="s">
        <v>1002</v>
      </c>
      <c r="AM44" s="79" t="s">
        <v>1038</v>
      </c>
      <c r="AN44" s="79" t="b">
        <v>0</v>
      </c>
      <c r="AO44" s="85" t="s">
        <v>1002</v>
      </c>
      <c r="AP44" s="79" t="s">
        <v>176</v>
      </c>
      <c r="AQ44" s="79">
        <v>0</v>
      </c>
      <c r="AR44" s="79">
        <v>0</v>
      </c>
      <c r="AS44" s="79"/>
      <c r="AT44" s="79"/>
      <c r="AU44" s="79"/>
      <c r="AV44" s="79"/>
      <c r="AW44" s="79"/>
      <c r="AX44" s="79"/>
      <c r="AY44" s="79"/>
      <c r="AZ44" s="79"/>
      <c r="BA44">
        <v>1</v>
      </c>
      <c r="BB44" s="78" t="str">
        <f>REPLACE(INDEX(GroupVertices[Group],MATCH(Edges[[#This Row],[Vertex 1]],GroupVertices[Vertex],0)),1,1,"")</f>
        <v>1</v>
      </c>
      <c r="BC44" s="78" t="str">
        <f>REPLACE(INDEX(GroupVertices[Group],MATCH(Edges[[#This Row],[Vertex 2]],GroupVertices[Vertex],0)),1,1,"")</f>
        <v>1</v>
      </c>
      <c r="BD44" s="48">
        <v>0</v>
      </c>
      <c r="BE44" s="49">
        <v>0</v>
      </c>
      <c r="BF44" s="48">
        <v>0</v>
      </c>
      <c r="BG44" s="49">
        <v>0</v>
      </c>
      <c r="BH44" s="48">
        <v>0</v>
      </c>
      <c r="BI44" s="49">
        <v>0</v>
      </c>
      <c r="BJ44" s="48">
        <v>24</v>
      </c>
      <c r="BK44" s="49">
        <v>100</v>
      </c>
      <c r="BL44" s="48">
        <v>24</v>
      </c>
    </row>
    <row r="45" spans="1:64" ht="15">
      <c r="A45" s="64" t="s">
        <v>252</v>
      </c>
      <c r="B45" s="64" t="s">
        <v>320</v>
      </c>
      <c r="C45" s="65" t="s">
        <v>2770</v>
      </c>
      <c r="D45" s="66">
        <v>4.75</v>
      </c>
      <c r="E45" s="67" t="s">
        <v>136</v>
      </c>
      <c r="F45" s="68">
        <v>29.11111111111111</v>
      </c>
      <c r="G45" s="65"/>
      <c r="H45" s="69"/>
      <c r="I45" s="70"/>
      <c r="J45" s="70"/>
      <c r="K45" s="34" t="s">
        <v>65</v>
      </c>
      <c r="L45" s="77">
        <v>45</v>
      </c>
      <c r="M45" s="77"/>
      <c r="N45" s="72"/>
      <c r="O45" s="79" t="s">
        <v>353</v>
      </c>
      <c r="P45" s="81">
        <v>43481.047060185185</v>
      </c>
      <c r="Q45" s="79" t="s">
        <v>360</v>
      </c>
      <c r="R45" s="83" t="s">
        <v>452</v>
      </c>
      <c r="S45" s="79" t="s">
        <v>469</v>
      </c>
      <c r="T45" s="79" t="s">
        <v>475</v>
      </c>
      <c r="U45" s="79"/>
      <c r="V45" s="83" t="s">
        <v>558</v>
      </c>
      <c r="W45" s="81">
        <v>43481.047060185185</v>
      </c>
      <c r="X45" s="83" t="s">
        <v>673</v>
      </c>
      <c r="Y45" s="79"/>
      <c r="Z45" s="79"/>
      <c r="AA45" s="85" t="s">
        <v>867</v>
      </c>
      <c r="AB45" s="79"/>
      <c r="AC45" s="79" t="b">
        <v>0</v>
      </c>
      <c r="AD45" s="79">
        <v>0</v>
      </c>
      <c r="AE45" s="85" t="s">
        <v>1024</v>
      </c>
      <c r="AF45" s="79" t="b">
        <v>0</v>
      </c>
      <c r="AG45" s="79" t="s">
        <v>1030</v>
      </c>
      <c r="AH45" s="79"/>
      <c r="AI45" s="85" t="s">
        <v>1024</v>
      </c>
      <c r="AJ45" s="79" t="b">
        <v>0</v>
      </c>
      <c r="AK45" s="79">
        <v>13</v>
      </c>
      <c r="AL45" s="85" t="s">
        <v>998</v>
      </c>
      <c r="AM45" s="79" t="s">
        <v>1038</v>
      </c>
      <c r="AN45" s="79" t="b">
        <v>0</v>
      </c>
      <c r="AO45" s="85" t="s">
        <v>998</v>
      </c>
      <c r="AP45" s="79" t="s">
        <v>176</v>
      </c>
      <c r="AQ45" s="79">
        <v>0</v>
      </c>
      <c r="AR45" s="79">
        <v>0</v>
      </c>
      <c r="AS45" s="79"/>
      <c r="AT45" s="79"/>
      <c r="AU45" s="79"/>
      <c r="AV45" s="79"/>
      <c r="AW45" s="79"/>
      <c r="AX45" s="79"/>
      <c r="AY45" s="79"/>
      <c r="AZ45" s="79"/>
      <c r="BA45">
        <v>2</v>
      </c>
      <c r="BB45" s="78" t="str">
        <f>REPLACE(INDEX(GroupVertices[Group],MATCH(Edges[[#This Row],[Vertex 1]],GroupVertices[Vertex],0)),1,1,"")</f>
        <v>1</v>
      </c>
      <c r="BC45" s="78" t="str">
        <f>REPLACE(INDEX(GroupVertices[Group],MATCH(Edges[[#This Row],[Vertex 2]],GroupVertices[Vertex],0)),1,1,"")</f>
        <v>1</v>
      </c>
      <c r="BD45" s="48">
        <v>1</v>
      </c>
      <c r="BE45" s="49">
        <v>5.2631578947368425</v>
      </c>
      <c r="BF45" s="48">
        <v>0</v>
      </c>
      <c r="BG45" s="49">
        <v>0</v>
      </c>
      <c r="BH45" s="48">
        <v>0</v>
      </c>
      <c r="BI45" s="49">
        <v>0</v>
      </c>
      <c r="BJ45" s="48">
        <v>18</v>
      </c>
      <c r="BK45" s="49">
        <v>94.73684210526316</v>
      </c>
      <c r="BL45" s="48">
        <v>19</v>
      </c>
    </row>
    <row r="46" spans="1:64" ht="15">
      <c r="A46" s="64" t="s">
        <v>252</v>
      </c>
      <c r="B46" s="64" t="s">
        <v>320</v>
      </c>
      <c r="C46" s="65" t="s">
        <v>2770</v>
      </c>
      <c r="D46" s="66">
        <v>4.75</v>
      </c>
      <c r="E46" s="67" t="s">
        <v>136</v>
      </c>
      <c r="F46" s="68">
        <v>29.11111111111111</v>
      </c>
      <c r="G46" s="65"/>
      <c r="H46" s="69"/>
      <c r="I46" s="70"/>
      <c r="J46" s="70"/>
      <c r="K46" s="34" t="s">
        <v>65</v>
      </c>
      <c r="L46" s="77">
        <v>46</v>
      </c>
      <c r="M46" s="77"/>
      <c r="N46" s="72"/>
      <c r="O46" s="79" t="s">
        <v>353</v>
      </c>
      <c r="P46" s="81">
        <v>43516.02101851852</v>
      </c>
      <c r="Q46" s="79" t="s">
        <v>371</v>
      </c>
      <c r="R46" s="79"/>
      <c r="S46" s="79"/>
      <c r="T46" s="79" t="s">
        <v>475</v>
      </c>
      <c r="U46" s="79"/>
      <c r="V46" s="83" t="s">
        <v>558</v>
      </c>
      <c r="W46" s="81">
        <v>43516.02101851852</v>
      </c>
      <c r="X46" s="83" t="s">
        <v>674</v>
      </c>
      <c r="Y46" s="79"/>
      <c r="Z46" s="79"/>
      <c r="AA46" s="85" t="s">
        <v>868</v>
      </c>
      <c r="AB46" s="79"/>
      <c r="AC46" s="79" t="b">
        <v>0</v>
      </c>
      <c r="AD46" s="79">
        <v>0</v>
      </c>
      <c r="AE46" s="85" t="s">
        <v>1024</v>
      </c>
      <c r="AF46" s="79" t="b">
        <v>0</v>
      </c>
      <c r="AG46" s="79" t="s">
        <v>1030</v>
      </c>
      <c r="AH46" s="79"/>
      <c r="AI46" s="85" t="s">
        <v>1024</v>
      </c>
      <c r="AJ46" s="79" t="b">
        <v>0</v>
      </c>
      <c r="AK46" s="79">
        <v>3</v>
      </c>
      <c r="AL46" s="85" t="s">
        <v>1002</v>
      </c>
      <c r="AM46" s="79" t="s">
        <v>1036</v>
      </c>
      <c r="AN46" s="79" t="b">
        <v>0</v>
      </c>
      <c r="AO46" s="85" t="s">
        <v>1002</v>
      </c>
      <c r="AP46" s="79" t="s">
        <v>176</v>
      </c>
      <c r="AQ46" s="79">
        <v>0</v>
      </c>
      <c r="AR46" s="79">
        <v>0</v>
      </c>
      <c r="AS46" s="79"/>
      <c r="AT46" s="79"/>
      <c r="AU46" s="79"/>
      <c r="AV46" s="79"/>
      <c r="AW46" s="79"/>
      <c r="AX46" s="79"/>
      <c r="AY46" s="79"/>
      <c r="AZ46" s="79"/>
      <c r="BA46">
        <v>2</v>
      </c>
      <c r="BB46" s="78" t="str">
        <f>REPLACE(INDEX(GroupVertices[Group],MATCH(Edges[[#This Row],[Vertex 1]],GroupVertices[Vertex],0)),1,1,"")</f>
        <v>1</v>
      </c>
      <c r="BC46" s="78" t="str">
        <f>REPLACE(INDEX(GroupVertices[Group],MATCH(Edges[[#This Row],[Vertex 2]],GroupVertices[Vertex],0)),1,1,"")</f>
        <v>1</v>
      </c>
      <c r="BD46" s="48">
        <v>0</v>
      </c>
      <c r="BE46" s="49">
        <v>0</v>
      </c>
      <c r="BF46" s="48">
        <v>0</v>
      </c>
      <c r="BG46" s="49">
        <v>0</v>
      </c>
      <c r="BH46" s="48">
        <v>0</v>
      </c>
      <c r="BI46" s="49">
        <v>0</v>
      </c>
      <c r="BJ46" s="48">
        <v>24</v>
      </c>
      <c r="BK46" s="49">
        <v>100</v>
      </c>
      <c r="BL46" s="48">
        <v>24</v>
      </c>
    </row>
    <row r="47" spans="1:64" ht="15">
      <c r="A47" s="64" t="s">
        <v>253</v>
      </c>
      <c r="B47" s="64" t="s">
        <v>253</v>
      </c>
      <c r="C47" s="65" t="s">
        <v>2769</v>
      </c>
      <c r="D47" s="66">
        <v>3</v>
      </c>
      <c r="E47" s="67" t="s">
        <v>132</v>
      </c>
      <c r="F47" s="68">
        <v>32</v>
      </c>
      <c r="G47" s="65"/>
      <c r="H47" s="69"/>
      <c r="I47" s="70"/>
      <c r="J47" s="70"/>
      <c r="K47" s="34" t="s">
        <v>65</v>
      </c>
      <c r="L47" s="77">
        <v>47</v>
      </c>
      <c r="M47" s="77"/>
      <c r="N47" s="72"/>
      <c r="O47" s="79" t="s">
        <v>176</v>
      </c>
      <c r="P47" s="81">
        <v>43518.60928240741</v>
      </c>
      <c r="Q47" s="79" t="s">
        <v>372</v>
      </c>
      <c r="R47" s="83" t="s">
        <v>454</v>
      </c>
      <c r="S47" s="79" t="s">
        <v>470</v>
      </c>
      <c r="T47" s="79" t="s">
        <v>476</v>
      </c>
      <c r="U47" s="79"/>
      <c r="V47" s="83" t="s">
        <v>559</v>
      </c>
      <c r="W47" s="81">
        <v>43518.60928240741</v>
      </c>
      <c r="X47" s="83" t="s">
        <v>675</v>
      </c>
      <c r="Y47" s="79"/>
      <c r="Z47" s="79"/>
      <c r="AA47" s="85" t="s">
        <v>869</v>
      </c>
      <c r="AB47" s="79"/>
      <c r="AC47" s="79" t="b">
        <v>0</v>
      </c>
      <c r="AD47" s="79">
        <v>0</v>
      </c>
      <c r="AE47" s="85" t="s">
        <v>1024</v>
      </c>
      <c r="AF47" s="79" t="b">
        <v>1</v>
      </c>
      <c r="AG47" s="79" t="s">
        <v>1030</v>
      </c>
      <c r="AH47" s="79"/>
      <c r="AI47" s="85" t="s">
        <v>1033</v>
      </c>
      <c r="AJ47" s="79" t="b">
        <v>0</v>
      </c>
      <c r="AK47" s="79">
        <v>0</v>
      </c>
      <c r="AL47" s="85" t="s">
        <v>1024</v>
      </c>
      <c r="AM47" s="79" t="s">
        <v>1038</v>
      </c>
      <c r="AN47" s="79" t="b">
        <v>0</v>
      </c>
      <c r="AO47" s="85" t="s">
        <v>869</v>
      </c>
      <c r="AP47" s="79" t="s">
        <v>176</v>
      </c>
      <c r="AQ47" s="79">
        <v>0</v>
      </c>
      <c r="AR47" s="79">
        <v>0</v>
      </c>
      <c r="AS47" s="79"/>
      <c r="AT47" s="79"/>
      <c r="AU47" s="79"/>
      <c r="AV47" s="79"/>
      <c r="AW47" s="79"/>
      <c r="AX47" s="79"/>
      <c r="AY47" s="79"/>
      <c r="AZ47" s="79"/>
      <c r="BA47">
        <v>1</v>
      </c>
      <c r="BB47" s="78" t="str">
        <f>REPLACE(INDEX(GroupVertices[Group],MATCH(Edges[[#This Row],[Vertex 1]],GroupVertices[Vertex],0)),1,1,"")</f>
        <v>6</v>
      </c>
      <c r="BC47" s="78" t="str">
        <f>REPLACE(INDEX(GroupVertices[Group],MATCH(Edges[[#This Row],[Vertex 2]],GroupVertices[Vertex],0)),1,1,"")</f>
        <v>6</v>
      </c>
      <c r="BD47" s="48">
        <v>2</v>
      </c>
      <c r="BE47" s="49">
        <v>5.405405405405405</v>
      </c>
      <c r="BF47" s="48">
        <v>0</v>
      </c>
      <c r="BG47" s="49">
        <v>0</v>
      </c>
      <c r="BH47" s="48">
        <v>0</v>
      </c>
      <c r="BI47" s="49">
        <v>0</v>
      </c>
      <c r="BJ47" s="48">
        <v>35</v>
      </c>
      <c r="BK47" s="49">
        <v>94.5945945945946</v>
      </c>
      <c r="BL47" s="48">
        <v>37</v>
      </c>
    </row>
    <row r="48" spans="1:64" ht="15">
      <c r="A48" s="64" t="s">
        <v>254</v>
      </c>
      <c r="B48" s="64" t="s">
        <v>320</v>
      </c>
      <c r="C48" s="65" t="s">
        <v>2769</v>
      </c>
      <c r="D48" s="66">
        <v>3</v>
      </c>
      <c r="E48" s="67" t="s">
        <v>132</v>
      </c>
      <c r="F48" s="68">
        <v>32</v>
      </c>
      <c r="G48" s="65"/>
      <c r="H48" s="69"/>
      <c r="I48" s="70"/>
      <c r="J48" s="70"/>
      <c r="K48" s="34" t="s">
        <v>65</v>
      </c>
      <c r="L48" s="77">
        <v>48</v>
      </c>
      <c r="M48" s="77"/>
      <c r="N48" s="72"/>
      <c r="O48" s="79" t="s">
        <v>353</v>
      </c>
      <c r="P48" s="81">
        <v>43519.94480324074</v>
      </c>
      <c r="Q48" s="79" t="s">
        <v>373</v>
      </c>
      <c r="R48" s="83" t="s">
        <v>455</v>
      </c>
      <c r="S48" s="79" t="s">
        <v>469</v>
      </c>
      <c r="T48" s="79" t="s">
        <v>475</v>
      </c>
      <c r="U48" s="79"/>
      <c r="V48" s="83" t="s">
        <v>560</v>
      </c>
      <c r="W48" s="81">
        <v>43519.94480324074</v>
      </c>
      <c r="X48" s="83" t="s">
        <v>676</v>
      </c>
      <c r="Y48" s="79"/>
      <c r="Z48" s="79"/>
      <c r="AA48" s="85" t="s">
        <v>870</v>
      </c>
      <c r="AB48" s="79"/>
      <c r="AC48" s="79" t="b">
        <v>0</v>
      </c>
      <c r="AD48" s="79">
        <v>0</v>
      </c>
      <c r="AE48" s="85" t="s">
        <v>1024</v>
      </c>
      <c r="AF48" s="79" t="b">
        <v>0</v>
      </c>
      <c r="AG48" s="79" t="s">
        <v>1030</v>
      </c>
      <c r="AH48" s="79"/>
      <c r="AI48" s="85" t="s">
        <v>1024</v>
      </c>
      <c r="AJ48" s="79" t="b">
        <v>0</v>
      </c>
      <c r="AK48" s="79">
        <v>3</v>
      </c>
      <c r="AL48" s="85" t="s">
        <v>1003</v>
      </c>
      <c r="AM48" s="79" t="s">
        <v>1040</v>
      </c>
      <c r="AN48" s="79" t="b">
        <v>0</v>
      </c>
      <c r="AO48" s="85" t="s">
        <v>1003</v>
      </c>
      <c r="AP48" s="79" t="s">
        <v>176</v>
      </c>
      <c r="AQ48" s="79">
        <v>0</v>
      </c>
      <c r="AR48" s="79">
        <v>0</v>
      </c>
      <c r="AS48" s="79"/>
      <c r="AT48" s="79"/>
      <c r="AU48" s="79"/>
      <c r="AV48" s="79"/>
      <c r="AW48" s="79"/>
      <c r="AX48" s="79"/>
      <c r="AY48" s="79"/>
      <c r="AZ48" s="79"/>
      <c r="BA48">
        <v>1</v>
      </c>
      <c r="BB48" s="78" t="str">
        <f>REPLACE(INDEX(GroupVertices[Group],MATCH(Edges[[#This Row],[Vertex 1]],GroupVertices[Vertex],0)),1,1,"")</f>
        <v>1</v>
      </c>
      <c r="BC48" s="78" t="str">
        <f>REPLACE(INDEX(GroupVertices[Group],MATCH(Edges[[#This Row],[Vertex 2]],GroupVertices[Vertex],0)),1,1,"")</f>
        <v>1</v>
      </c>
      <c r="BD48" s="48">
        <v>1</v>
      </c>
      <c r="BE48" s="49">
        <v>4.761904761904762</v>
      </c>
      <c r="BF48" s="48">
        <v>1</v>
      </c>
      <c r="BG48" s="49">
        <v>4.761904761904762</v>
      </c>
      <c r="BH48" s="48">
        <v>0</v>
      </c>
      <c r="BI48" s="49">
        <v>0</v>
      </c>
      <c r="BJ48" s="48">
        <v>19</v>
      </c>
      <c r="BK48" s="49">
        <v>90.47619047619048</v>
      </c>
      <c r="BL48" s="48">
        <v>21</v>
      </c>
    </row>
    <row r="49" spans="1:64" ht="15">
      <c r="A49" s="64" t="s">
        <v>255</v>
      </c>
      <c r="B49" s="64" t="s">
        <v>320</v>
      </c>
      <c r="C49" s="65" t="s">
        <v>2769</v>
      </c>
      <c r="D49" s="66">
        <v>3</v>
      </c>
      <c r="E49" s="67" t="s">
        <v>132</v>
      </c>
      <c r="F49" s="68">
        <v>32</v>
      </c>
      <c r="G49" s="65"/>
      <c r="H49" s="69"/>
      <c r="I49" s="70"/>
      <c r="J49" s="70"/>
      <c r="K49" s="34" t="s">
        <v>65</v>
      </c>
      <c r="L49" s="77">
        <v>49</v>
      </c>
      <c r="M49" s="77"/>
      <c r="N49" s="72"/>
      <c r="O49" s="79" t="s">
        <v>353</v>
      </c>
      <c r="P49" s="81">
        <v>43519.947280092594</v>
      </c>
      <c r="Q49" s="79" t="s">
        <v>373</v>
      </c>
      <c r="R49" s="83" t="s">
        <v>455</v>
      </c>
      <c r="S49" s="79" t="s">
        <v>469</v>
      </c>
      <c r="T49" s="79" t="s">
        <v>475</v>
      </c>
      <c r="U49" s="79"/>
      <c r="V49" s="83" t="s">
        <v>561</v>
      </c>
      <c r="W49" s="81">
        <v>43519.947280092594</v>
      </c>
      <c r="X49" s="83" t="s">
        <v>677</v>
      </c>
      <c r="Y49" s="79"/>
      <c r="Z49" s="79"/>
      <c r="AA49" s="85" t="s">
        <v>871</v>
      </c>
      <c r="AB49" s="79"/>
      <c r="AC49" s="79" t="b">
        <v>0</v>
      </c>
      <c r="AD49" s="79">
        <v>0</v>
      </c>
      <c r="AE49" s="85" t="s">
        <v>1024</v>
      </c>
      <c r="AF49" s="79" t="b">
        <v>0</v>
      </c>
      <c r="AG49" s="79" t="s">
        <v>1030</v>
      </c>
      <c r="AH49" s="79"/>
      <c r="AI49" s="85" t="s">
        <v>1024</v>
      </c>
      <c r="AJ49" s="79" t="b">
        <v>0</v>
      </c>
      <c r="AK49" s="79">
        <v>3</v>
      </c>
      <c r="AL49" s="85" t="s">
        <v>1003</v>
      </c>
      <c r="AM49" s="79" t="s">
        <v>1040</v>
      </c>
      <c r="AN49" s="79" t="b">
        <v>0</v>
      </c>
      <c r="AO49" s="85" t="s">
        <v>1003</v>
      </c>
      <c r="AP49" s="79" t="s">
        <v>176</v>
      </c>
      <c r="AQ49" s="79">
        <v>0</v>
      </c>
      <c r="AR49" s="79">
        <v>0</v>
      </c>
      <c r="AS49" s="79"/>
      <c r="AT49" s="79"/>
      <c r="AU49" s="79"/>
      <c r="AV49" s="79"/>
      <c r="AW49" s="79"/>
      <c r="AX49" s="79"/>
      <c r="AY49" s="79"/>
      <c r="AZ49" s="79"/>
      <c r="BA49">
        <v>1</v>
      </c>
      <c r="BB49" s="78" t="str">
        <f>REPLACE(INDEX(GroupVertices[Group],MATCH(Edges[[#This Row],[Vertex 1]],GroupVertices[Vertex],0)),1,1,"")</f>
        <v>1</v>
      </c>
      <c r="BC49" s="78" t="str">
        <f>REPLACE(INDEX(GroupVertices[Group],MATCH(Edges[[#This Row],[Vertex 2]],GroupVertices[Vertex],0)),1,1,"")</f>
        <v>1</v>
      </c>
      <c r="BD49" s="48">
        <v>1</v>
      </c>
      <c r="BE49" s="49">
        <v>4.761904761904762</v>
      </c>
      <c r="BF49" s="48">
        <v>1</v>
      </c>
      <c r="BG49" s="49">
        <v>4.761904761904762</v>
      </c>
      <c r="BH49" s="48">
        <v>0</v>
      </c>
      <c r="BI49" s="49">
        <v>0</v>
      </c>
      <c r="BJ49" s="48">
        <v>19</v>
      </c>
      <c r="BK49" s="49">
        <v>90.47619047619048</v>
      </c>
      <c r="BL49" s="48">
        <v>21</v>
      </c>
    </row>
    <row r="50" spans="1:64" ht="15">
      <c r="A50" s="64" t="s">
        <v>256</v>
      </c>
      <c r="B50" s="64" t="s">
        <v>280</v>
      </c>
      <c r="C50" s="65" t="s">
        <v>2769</v>
      </c>
      <c r="D50" s="66">
        <v>3</v>
      </c>
      <c r="E50" s="67" t="s">
        <v>132</v>
      </c>
      <c r="F50" s="68">
        <v>32</v>
      </c>
      <c r="G50" s="65"/>
      <c r="H50" s="69"/>
      <c r="I50" s="70"/>
      <c r="J50" s="70"/>
      <c r="K50" s="34" t="s">
        <v>65</v>
      </c>
      <c r="L50" s="77">
        <v>50</v>
      </c>
      <c r="M50" s="77"/>
      <c r="N50" s="72"/>
      <c r="O50" s="79" t="s">
        <v>353</v>
      </c>
      <c r="P50" s="81">
        <v>43529.695972222224</v>
      </c>
      <c r="Q50" s="79" t="s">
        <v>374</v>
      </c>
      <c r="R50" s="79"/>
      <c r="S50" s="79"/>
      <c r="T50" s="79" t="s">
        <v>477</v>
      </c>
      <c r="U50" s="79"/>
      <c r="V50" s="83" t="s">
        <v>562</v>
      </c>
      <c r="W50" s="81">
        <v>43529.695972222224</v>
      </c>
      <c r="X50" s="83" t="s">
        <v>678</v>
      </c>
      <c r="Y50" s="79"/>
      <c r="Z50" s="79"/>
      <c r="AA50" s="85" t="s">
        <v>872</v>
      </c>
      <c r="AB50" s="79"/>
      <c r="AC50" s="79" t="b">
        <v>0</v>
      </c>
      <c r="AD50" s="79">
        <v>0</v>
      </c>
      <c r="AE50" s="85" t="s">
        <v>1024</v>
      </c>
      <c r="AF50" s="79" t="b">
        <v>0</v>
      </c>
      <c r="AG50" s="79" t="s">
        <v>1030</v>
      </c>
      <c r="AH50" s="79"/>
      <c r="AI50" s="85" t="s">
        <v>1024</v>
      </c>
      <c r="AJ50" s="79" t="b">
        <v>0</v>
      </c>
      <c r="AK50" s="79">
        <v>1</v>
      </c>
      <c r="AL50" s="85" t="s">
        <v>901</v>
      </c>
      <c r="AM50" s="79" t="s">
        <v>1036</v>
      </c>
      <c r="AN50" s="79" t="b">
        <v>0</v>
      </c>
      <c r="AO50" s="85" t="s">
        <v>901</v>
      </c>
      <c r="AP50" s="79" t="s">
        <v>176</v>
      </c>
      <c r="AQ50" s="79">
        <v>0</v>
      </c>
      <c r="AR50" s="79">
        <v>0</v>
      </c>
      <c r="AS50" s="79"/>
      <c r="AT50" s="79"/>
      <c r="AU50" s="79"/>
      <c r="AV50" s="79"/>
      <c r="AW50" s="79"/>
      <c r="AX50" s="79"/>
      <c r="AY50" s="79"/>
      <c r="AZ50" s="79"/>
      <c r="BA50">
        <v>1</v>
      </c>
      <c r="BB50" s="78" t="str">
        <f>REPLACE(INDEX(GroupVertices[Group],MATCH(Edges[[#This Row],[Vertex 1]],GroupVertices[Vertex],0)),1,1,"")</f>
        <v>3</v>
      </c>
      <c r="BC50" s="78" t="str">
        <f>REPLACE(INDEX(GroupVertices[Group],MATCH(Edges[[#This Row],[Vertex 2]],GroupVertices[Vertex],0)),1,1,"")</f>
        <v>3</v>
      </c>
      <c r="BD50" s="48">
        <v>0</v>
      </c>
      <c r="BE50" s="49">
        <v>0</v>
      </c>
      <c r="BF50" s="48">
        <v>1</v>
      </c>
      <c r="BG50" s="49">
        <v>5.2631578947368425</v>
      </c>
      <c r="BH50" s="48">
        <v>0</v>
      </c>
      <c r="BI50" s="49">
        <v>0</v>
      </c>
      <c r="BJ50" s="48">
        <v>18</v>
      </c>
      <c r="BK50" s="49">
        <v>94.73684210526316</v>
      </c>
      <c r="BL50" s="48">
        <v>19</v>
      </c>
    </row>
    <row r="51" spans="1:64" ht="15">
      <c r="A51" s="64" t="s">
        <v>257</v>
      </c>
      <c r="B51" s="64" t="s">
        <v>331</v>
      </c>
      <c r="C51" s="65" t="s">
        <v>2769</v>
      </c>
      <c r="D51" s="66">
        <v>3</v>
      </c>
      <c r="E51" s="67" t="s">
        <v>132</v>
      </c>
      <c r="F51" s="68">
        <v>32</v>
      </c>
      <c r="G51" s="65"/>
      <c r="H51" s="69"/>
      <c r="I51" s="70"/>
      <c r="J51" s="70"/>
      <c r="K51" s="34" t="s">
        <v>65</v>
      </c>
      <c r="L51" s="77">
        <v>51</v>
      </c>
      <c r="M51" s="77"/>
      <c r="N51" s="72"/>
      <c r="O51" s="79" t="s">
        <v>353</v>
      </c>
      <c r="P51" s="81">
        <v>43529.712118055555</v>
      </c>
      <c r="Q51" s="79" t="s">
        <v>375</v>
      </c>
      <c r="R51" s="79"/>
      <c r="S51" s="79"/>
      <c r="T51" s="79" t="s">
        <v>478</v>
      </c>
      <c r="U51" s="83" t="s">
        <v>494</v>
      </c>
      <c r="V51" s="83" t="s">
        <v>494</v>
      </c>
      <c r="W51" s="81">
        <v>43529.712118055555</v>
      </c>
      <c r="X51" s="83" t="s">
        <v>679</v>
      </c>
      <c r="Y51" s="79"/>
      <c r="Z51" s="79"/>
      <c r="AA51" s="85" t="s">
        <v>873</v>
      </c>
      <c r="AB51" s="79"/>
      <c r="AC51" s="79" t="b">
        <v>0</v>
      </c>
      <c r="AD51" s="79">
        <v>3</v>
      </c>
      <c r="AE51" s="85" t="s">
        <v>1024</v>
      </c>
      <c r="AF51" s="79" t="b">
        <v>0</v>
      </c>
      <c r="AG51" s="79" t="s">
        <v>1030</v>
      </c>
      <c r="AH51" s="79"/>
      <c r="AI51" s="85" t="s">
        <v>1024</v>
      </c>
      <c r="AJ51" s="79" t="b">
        <v>0</v>
      </c>
      <c r="AK51" s="79">
        <v>0</v>
      </c>
      <c r="AL51" s="85" t="s">
        <v>1024</v>
      </c>
      <c r="AM51" s="79" t="s">
        <v>1042</v>
      </c>
      <c r="AN51" s="79" t="b">
        <v>0</v>
      </c>
      <c r="AO51" s="85" t="s">
        <v>873</v>
      </c>
      <c r="AP51" s="79" t="s">
        <v>176</v>
      </c>
      <c r="AQ51" s="79">
        <v>0</v>
      </c>
      <c r="AR51" s="79">
        <v>0</v>
      </c>
      <c r="AS51" s="79"/>
      <c r="AT51" s="79"/>
      <c r="AU51" s="79"/>
      <c r="AV51" s="79"/>
      <c r="AW51" s="79"/>
      <c r="AX51" s="79"/>
      <c r="AY51" s="79"/>
      <c r="AZ51" s="79"/>
      <c r="BA51">
        <v>1</v>
      </c>
      <c r="BB51" s="78" t="str">
        <f>REPLACE(INDEX(GroupVertices[Group],MATCH(Edges[[#This Row],[Vertex 1]],GroupVertices[Vertex],0)),1,1,"")</f>
        <v>13</v>
      </c>
      <c r="BC51" s="78" t="str">
        <f>REPLACE(INDEX(GroupVertices[Group],MATCH(Edges[[#This Row],[Vertex 2]],GroupVertices[Vertex],0)),1,1,"")</f>
        <v>13</v>
      </c>
      <c r="BD51" s="48">
        <v>0</v>
      </c>
      <c r="BE51" s="49">
        <v>0</v>
      </c>
      <c r="BF51" s="48">
        <v>0</v>
      </c>
      <c r="BG51" s="49">
        <v>0</v>
      </c>
      <c r="BH51" s="48">
        <v>0</v>
      </c>
      <c r="BI51" s="49">
        <v>0</v>
      </c>
      <c r="BJ51" s="48">
        <v>32</v>
      </c>
      <c r="BK51" s="49">
        <v>100</v>
      </c>
      <c r="BL51" s="48">
        <v>32</v>
      </c>
    </row>
    <row r="52" spans="1:64" ht="15">
      <c r="A52" s="64" t="s">
        <v>257</v>
      </c>
      <c r="B52" s="64" t="s">
        <v>257</v>
      </c>
      <c r="C52" s="65" t="s">
        <v>2770</v>
      </c>
      <c r="D52" s="66">
        <v>4.75</v>
      </c>
      <c r="E52" s="67" t="s">
        <v>136</v>
      </c>
      <c r="F52" s="68">
        <v>29.11111111111111</v>
      </c>
      <c r="G52" s="65"/>
      <c r="H52" s="69"/>
      <c r="I52" s="70"/>
      <c r="J52" s="70"/>
      <c r="K52" s="34" t="s">
        <v>65</v>
      </c>
      <c r="L52" s="77">
        <v>52</v>
      </c>
      <c r="M52" s="77"/>
      <c r="N52" s="72"/>
      <c r="O52" s="79" t="s">
        <v>176</v>
      </c>
      <c r="P52" s="81">
        <v>43523.878483796296</v>
      </c>
      <c r="Q52" s="79" t="s">
        <v>376</v>
      </c>
      <c r="R52" s="79"/>
      <c r="S52" s="79"/>
      <c r="T52" s="79" t="s">
        <v>479</v>
      </c>
      <c r="U52" s="83" t="s">
        <v>495</v>
      </c>
      <c r="V52" s="83" t="s">
        <v>495</v>
      </c>
      <c r="W52" s="81">
        <v>43523.878483796296</v>
      </c>
      <c r="X52" s="83" t="s">
        <v>680</v>
      </c>
      <c r="Y52" s="79"/>
      <c r="Z52" s="79"/>
      <c r="AA52" s="85" t="s">
        <v>874</v>
      </c>
      <c r="AB52" s="79"/>
      <c r="AC52" s="79" t="b">
        <v>0</v>
      </c>
      <c r="AD52" s="79">
        <v>0</v>
      </c>
      <c r="AE52" s="85" t="s">
        <v>1024</v>
      </c>
      <c r="AF52" s="79" t="b">
        <v>0</v>
      </c>
      <c r="AG52" s="79" t="s">
        <v>1030</v>
      </c>
      <c r="AH52" s="79"/>
      <c r="AI52" s="85" t="s">
        <v>1024</v>
      </c>
      <c r="AJ52" s="79" t="b">
        <v>0</v>
      </c>
      <c r="AK52" s="79">
        <v>0</v>
      </c>
      <c r="AL52" s="85" t="s">
        <v>1024</v>
      </c>
      <c r="AM52" s="79" t="s">
        <v>1042</v>
      </c>
      <c r="AN52" s="79" t="b">
        <v>0</v>
      </c>
      <c r="AO52" s="85" t="s">
        <v>874</v>
      </c>
      <c r="AP52" s="79" t="s">
        <v>176</v>
      </c>
      <c r="AQ52" s="79">
        <v>0</v>
      </c>
      <c r="AR52" s="79">
        <v>0</v>
      </c>
      <c r="AS52" s="79"/>
      <c r="AT52" s="79"/>
      <c r="AU52" s="79"/>
      <c r="AV52" s="79"/>
      <c r="AW52" s="79"/>
      <c r="AX52" s="79"/>
      <c r="AY52" s="79"/>
      <c r="AZ52" s="79"/>
      <c r="BA52">
        <v>2</v>
      </c>
      <c r="BB52" s="78" t="str">
        <f>REPLACE(INDEX(GroupVertices[Group],MATCH(Edges[[#This Row],[Vertex 1]],GroupVertices[Vertex],0)),1,1,"")</f>
        <v>13</v>
      </c>
      <c r="BC52" s="78" t="str">
        <f>REPLACE(INDEX(GroupVertices[Group],MATCH(Edges[[#This Row],[Vertex 2]],GroupVertices[Vertex],0)),1,1,"")</f>
        <v>13</v>
      </c>
      <c r="BD52" s="48">
        <v>0</v>
      </c>
      <c r="BE52" s="49">
        <v>0</v>
      </c>
      <c r="BF52" s="48">
        <v>0</v>
      </c>
      <c r="BG52" s="49">
        <v>0</v>
      </c>
      <c r="BH52" s="48">
        <v>0</v>
      </c>
      <c r="BI52" s="49">
        <v>0</v>
      </c>
      <c r="BJ52" s="48">
        <v>11</v>
      </c>
      <c r="BK52" s="49">
        <v>100</v>
      </c>
      <c r="BL52" s="48">
        <v>11</v>
      </c>
    </row>
    <row r="53" spans="1:64" ht="15">
      <c r="A53" s="64" t="s">
        <v>257</v>
      </c>
      <c r="B53" s="64" t="s">
        <v>257</v>
      </c>
      <c r="C53" s="65" t="s">
        <v>2770</v>
      </c>
      <c r="D53" s="66">
        <v>4.75</v>
      </c>
      <c r="E53" s="67" t="s">
        <v>136</v>
      </c>
      <c r="F53" s="68">
        <v>29.11111111111111</v>
      </c>
      <c r="G53" s="65"/>
      <c r="H53" s="69"/>
      <c r="I53" s="70"/>
      <c r="J53" s="70"/>
      <c r="K53" s="34" t="s">
        <v>65</v>
      </c>
      <c r="L53" s="77">
        <v>53</v>
      </c>
      <c r="M53" s="77"/>
      <c r="N53" s="72"/>
      <c r="O53" s="79" t="s">
        <v>176</v>
      </c>
      <c r="P53" s="81">
        <v>43528.71204861111</v>
      </c>
      <c r="Q53" s="79" t="s">
        <v>377</v>
      </c>
      <c r="R53" s="79"/>
      <c r="S53" s="79"/>
      <c r="T53" s="79" t="s">
        <v>478</v>
      </c>
      <c r="U53" s="83" t="s">
        <v>496</v>
      </c>
      <c r="V53" s="83" t="s">
        <v>496</v>
      </c>
      <c r="W53" s="81">
        <v>43528.71204861111</v>
      </c>
      <c r="X53" s="83" t="s">
        <v>681</v>
      </c>
      <c r="Y53" s="79"/>
      <c r="Z53" s="79"/>
      <c r="AA53" s="85" t="s">
        <v>875</v>
      </c>
      <c r="AB53" s="79"/>
      <c r="AC53" s="79" t="b">
        <v>0</v>
      </c>
      <c r="AD53" s="79">
        <v>2</v>
      </c>
      <c r="AE53" s="85" t="s">
        <v>1024</v>
      </c>
      <c r="AF53" s="79" t="b">
        <v>0</v>
      </c>
      <c r="AG53" s="79" t="s">
        <v>1030</v>
      </c>
      <c r="AH53" s="79"/>
      <c r="AI53" s="85" t="s">
        <v>1024</v>
      </c>
      <c r="AJ53" s="79" t="b">
        <v>0</v>
      </c>
      <c r="AK53" s="79">
        <v>0</v>
      </c>
      <c r="AL53" s="85" t="s">
        <v>1024</v>
      </c>
      <c r="AM53" s="79" t="s">
        <v>1042</v>
      </c>
      <c r="AN53" s="79" t="b">
        <v>0</v>
      </c>
      <c r="AO53" s="85" t="s">
        <v>875</v>
      </c>
      <c r="AP53" s="79" t="s">
        <v>176</v>
      </c>
      <c r="AQ53" s="79">
        <v>0</v>
      </c>
      <c r="AR53" s="79">
        <v>0</v>
      </c>
      <c r="AS53" s="79"/>
      <c r="AT53" s="79"/>
      <c r="AU53" s="79"/>
      <c r="AV53" s="79"/>
      <c r="AW53" s="79"/>
      <c r="AX53" s="79"/>
      <c r="AY53" s="79"/>
      <c r="AZ53" s="79"/>
      <c r="BA53">
        <v>2</v>
      </c>
      <c r="BB53" s="78" t="str">
        <f>REPLACE(INDEX(GroupVertices[Group],MATCH(Edges[[#This Row],[Vertex 1]],GroupVertices[Vertex],0)),1,1,"")</f>
        <v>13</v>
      </c>
      <c r="BC53" s="78" t="str">
        <f>REPLACE(INDEX(GroupVertices[Group],MATCH(Edges[[#This Row],[Vertex 2]],GroupVertices[Vertex],0)),1,1,"")</f>
        <v>13</v>
      </c>
      <c r="BD53" s="48">
        <v>3</v>
      </c>
      <c r="BE53" s="49">
        <v>11.538461538461538</v>
      </c>
      <c r="BF53" s="48">
        <v>0</v>
      </c>
      <c r="BG53" s="49">
        <v>0</v>
      </c>
      <c r="BH53" s="48">
        <v>0</v>
      </c>
      <c r="BI53" s="49">
        <v>0</v>
      </c>
      <c r="BJ53" s="48">
        <v>23</v>
      </c>
      <c r="BK53" s="49">
        <v>88.46153846153847</v>
      </c>
      <c r="BL53" s="48">
        <v>26</v>
      </c>
    </row>
    <row r="54" spans="1:64" ht="15">
      <c r="A54" s="64" t="s">
        <v>258</v>
      </c>
      <c r="B54" s="64" t="s">
        <v>284</v>
      </c>
      <c r="C54" s="65" t="s">
        <v>2769</v>
      </c>
      <c r="D54" s="66">
        <v>3</v>
      </c>
      <c r="E54" s="67" t="s">
        <v>132</v>
      </c>
      <c r="F54" s="68">
        <v>32</v>
      </c>
      <c r="G54" s="65"/>
      <c r="H54" s="69"/>
      <c r="I54" s="70"/>
      <c r="J54" s="70"/>
      <c r="K54" s="34" t="s">
        <v>65</v>
      </c>
      <c r="L54" s="77">
        <v>54</v>
      </c>
      <c r="M54" s="77"/>
      <c r="N54" s="72"/>
      <c r="O54" s="79" t="s">
        <v>353</v>
      </c>
      <c r="P54" s="81">
        <v>43530.58578703704</v>
      </c>
      <c r="Q54" s="79" t="s">
        <v>378</v>
      </c>
      <c r="R54" s="79"/>
      <c r="S54" s="79"/>
      <c r="T54" s="79" t="s">
        <v>480</v>
      </c>
      <c r="U54" s="79"/>
      <c r="V54" s="83" t="s">
        <v>563</v>
      </c>
      <c r="W54" s="81">
        <v>43530.58578703704</v>
      </c>
      <c r="X54" s="83" t="s">
        <v>682</v>
      </c>
      <c r="Y54" s="79"/>
      <c r="Z54" s="79"/>
      <c r="AA54" s="85" t="s">
        <v>876</v>
      </c>
      <c r="AB54" s="79"/>
      <c r="AC54" s="79" t="b">
        <v>0</v>
      </c>
      <c r="AD54" s="79">
        <v>0</v>
      </c>
      <c r="AE54" s="85" t="s">
        <v>1024</v>
      </c>
      <c r="AF54" s="79" t="b">
        <v>0</v>
      </c>
      <c r="AG54" s="79" t="s">
        <v>1030</v>
      </c>
      <c r="AH54" s="79"/>
      <c r="AI54" s="85" t="s">
        <v>1024</v>
      </c>
      <c r="AJ54" s="79" t="b">
        <v>0</v>
      </c>
      <c r="AK54" s="79">
        <v>1</v>
      </c>
      <c r="AL54" s="85" t="s">
        <v>909</v>
      </c>
      <c r="AM54" s="79" t="s">
        <v>1038</v>
      </c>
      <c r="AN54" s="79" t="b">
        <v>0</v>
      </c>
      <c r="AO54" s="85" t="s">
        <v>909</v>
      </c>
      <c r="AP54" s="79" t="s">
        <v>176</v>
      </c>
      <c r="AQ54" s="79">
        <v>0</v>
      </c>
      <c r="AR54" s="79">
        <v>0</v>
      </c>
      <c r="AS54" s="79"/>
      <c r="AT54" s="79"/>
      <c r="AU54" s="79"/>
      <c r="AV54" s="79"/>
      <c r="AW54" s="79"/>
      <c r="AX54" s="79"/>
      <c r="AY54" s="79"/>
      <c r="AZ54" s="79"/>
      <c r="BA54">
        <v>1</v>
      </c>
      <c r="BB54" s="78" t="str">
        <f>REPLACE(INDEX(GroupVertices[Group],MATCH(Edges[[#This Row],[Vertex 1]],GroupVertices[Vertex],0)),1,1,"")</f>
        <v>11</v>
      </c>
      <c r="BC54" s="78" t="str">
        <f>REPLACE(INDEX(GroupVertices[Group],MATCH(Edges[[#This Row],[Vertex 2]],GroupVertices[Vertex],0)),1,1,"")</f>
        <v>11</v>
      </c>
      <c r="BD54" s="48">
        <v>1</v>
      </c>
      <c r="BE54" s="49">
        <v>4.545454545454546</v>
      </c>
      <c r="BF54" s="48">
        <v>0</v>
      </c>
      <c r="BG54" s="49">
        <v>0</v>
      </c>
      <c r="BH54" s="48">
        <v>0</v>
      </c>
      <c r="BI54" s="49">
        <v>0</v>
      </c>
      <c r="BJ54" s="48">
        <v>21</v>
      </c>
      <c r="BK54" s="49">
        <v>95.45454545454545</v>
      </c>
      <c r="BL54" s="48">
        <v>22</v>
      </c>
    </row>
    <row r="55" spans="1:64" ht="15">
      <c r="A55" s="64" t="s">
        <v>259</v>
      </c>
      <c r="B55" s="64" t="s">
        <v>259</v>
      </c>
      <c r="C55" s="65" t="s">
        <v>2769</v>
      </c>
      <c r="D55" s="66">
        <v>3</v>
      </c>
      <c r="E55" s="67" t="s">
        <v>132</v>
      </c>
      <c r="F55" s="68">
        <v>32</v>
      </c>
      <c r="G55" s="65"/>
      <c r="H55" s="69"/>
      <c r="I55" s="70"/>
      <c r="J55" s="70"/>
      <c r="K55" s="34" t="s">
        <v>65</v>
      </c>
      <c r="L55" s="77">
        <v>55</v>
      </c>
      <c r="M55" s="77"/>
      <c r="N55" s="72"/>
      <c r="O55" s="79" t="s">
        <v>176</v>
      </c>
      <c r="P55" s="81">
        <v>43530.79484953704</v>
      </c>
      <c r="Q55" s="79" t="s">
        <v>379</v>
      </c>
      <c r="R55" s="83" t="s">
        <v>456</v>
      </c>
      <c r="S55" s="79" t="s">
        <v>471</v>
      </c>
      <c r="T55" s="79" t="s">
        <v>475</v>
      </c>
      <c r="U55" s="79"/>
      <c r="V55" s="83" t="s">
        <v>564</v>
      </c>
      <c r="W55" s="81">
        <v>43530.79484953704</v>
      </c>
      <c r="X55" s="83" t="s">
        <v>683</v>
      </c>
      <c r="Y55" s="79"/>
      <c r="Z55" s="79"/>
      <c r="AA55" s="85" t="s">
        <v>877</v>
      </c>
      <c r="AB55" s="79"/>
      <c r="AC55" s="79" t="b">
        <v>0</v>
      </c>
      <c r="AD55" s="79">
        <v>0</v>
      </c>
      <c r="AE55" s="85" t="s">
        <v>1024</v>
      </c>
      <c r="AF55" s="79" t="b">
        <v>0</v>
      </c>
      <c r="AG55" s="79" t="s">
        <v>1030</v>
      </c>
      <c r="AH55" s="79"/>
      <c r="AI55" s="85" t="s">
        <v>1024</v>
      </c>
      <c r="AJ55" s="79" t="b">
        <v>0</v>
      </c>
      <c r="AK55" s="79">
        <v>0</v>
      </c>
      <c r="AL55" s="85" t="s">
        <v>1024</v>
      </c>
      <c r="AM55" s="79" t="s">
        <v>1043</v>
      </c>
      <c r="AN55" s="79" t="b">
        <v>0</v>
      </c>
      <c r="AO55" s="85" t="s">
        <v>877</v>
      </c>
      <c r="AP55" s="79" t="s">
        <v>176</v>
      </c>
      <c r="AQ55" s="79">
        <v>0</v>
      </c>
      <c r="AR55" s="79">
        <v>0</v>
      </c>
      <c r="AS55" s="79"/>
      <c r="AT55" s="79"/>
      <c r="AU55" s="79"/>
      <c r="AV55" s="79"/>
      <c r="AW55" s="79"/>
      <c r="AX55" s="79"/>
      <c r="AY55" s="79"/>
      <c r="AZ55" s="79"/>
      <c r="BA55">
        <v>1</v>
      </c>
      <c r="BB55" s="78" t="str">
        <f>REPLACE(INDEX(GroupVertices[Group],MATCH(Edges[[#This Row],[Vertex 1]],GroupVertices[Vertex],0)),1,1,"")</f>
        <v>6</v>
      </c>
      <c r="BC55" s="78" t="str">
        <f>REPLACE(INDEX(GroupVertices[Group],MATCH(Edges[[#This Row],[Vertex 2]],GroupVertices[Vertex],0)),1,1,"")</f>
        <v>6</v>
      </c>
      <c r="BD55" s="48">
        <v>0</v>
      </c>
      <c r="BE55" s="49">
        <v>0</v>
      </c>
      <c r="BF55" s="48">
        <v>0</v>
      </c>
      <c r="BG55" s="49">
        <v>0</v>
      </c>
      <c r="BH55" s="48">
        <v>0</v>
      </c>
      <c r="BI55" s="49">
        <v>0</v>
      </c>
      <c r="BJ55" s="48">
        <v>9</v>
      </c>
      <c r="BK55" s="49">
        <v>100</v>
      </c>
      <c r="BL55" s="48">
        <v>9</v>
      </c>
    </row>
    <row r="56" spans="1:64" ht="15">
      <c r="A56" s="64" t="s">
        <v>260</v>
      </c>
      <c r="B56" s="64" t="s">
        <v>280</v>
      </c>
      <c r="C56" s="65" t="s">
        <v>2770</v>
      </c>
      <c r="D56" s="66">
        <v>4.75</v>
      </c>
      <c r="E56" s="67" t="s">
        <v>136</v>
      </c>
      <c r="F56" s="68">
        <v>29.11111111111111</v>
      </c>
      <c r="G56" s="65"/>
      <c r="H56" s="69"/>
      <c r="I56" s="70"/>
      <c r="J56" s="70"/>
      <c r="K56" s="34" t="s">
        <v>65</v>
      </c>
      <c r="L56" s="77">
        <v>56</v>
      </c>
      <c r="M56" s="77"/>
      <c r="N56" s="72"/>
      <c r="O56" s="79" t="s">
        <v>353</v>
      </c>
      <c r="P56" s="81">
        <v>43530.89832175926</v>
      </c>
      <c r="Q56" s="79" t="s">
        <v>380</v>
      </c>
      <c r="R56" s="79"/>
      <c r="S56" s="79"/>
      <c r="T56" s="79" t="s">
        <v>481</v>
      </c>
      <c r="U56" s="79"/>
      <c r="V56" s="83" t="s">
        <v>565</v>
      </c>
      <c r="W56" s="81">
        <v>43530.89832175926</v>
      </c>
      <c r="X56" s="83" t="s">
        <v>684</v>
      </c>
      <c r="Y56" s="79"/>
      <c r="Z56" s="79"/>
      <c r="AA56" s="85" t="s">
        <v>878</v>
      </c>
      <c r="AB56" s="79"/>
      <c r="AC56" s="79" t="b">
        <v>0</v>
      </c>
      <c r="AD56" s="79">
        <v>0</v>
      </c>
      <c r="AE56" s="85" t="s">
        <v>1024</v>
      </c>
      <c r="AF56" s="79" t="b">
        <v>0</v>
      </c>
      <c r="AG56" s="79" t="s">
        <v>1030</v>
      </c>
      <c r="AH56" s="79"/>
      <c r="AI56" s="85" t="s">
        <v>1024</v>
      </c>
      <c r="AJ56" s="79" t="b">
        <v>0</v>
      </c>
      <c r="AK56" s="79">
        <v>1</v>
      </c>
      <c r="AL56" s="85" t="s">
        <v>902</v>
      </c>
      <c r="AM56" s="79" t="s">
        <v>1040</v>
      </c>
      <c r="AN56" s="79" t="b">
        <v>0</v>
      </c>
      <c r="AO56" s="85" t="s">
        <v>902</v>
      </c>
      <c r="AP56" s="79" t="s">
        <v>176</v>
      </c>
      <c r="AQ56" s="79">
        <v>0</v>
      </c>
      <c r="AR56" s="79">
        <v>0</v>
      </c>
      <c r="AS56" s="79"/>
      <c r="AT56" s="79"/>
      <c r="AU56" s="79"/>
      <c r="AV56" s="79"/>
      <c r="AW56" s="79"/>
      <c r="AX56" s="79"/>
      <c r="AY56" s="79"/>
      <c r="AZ56" s="79"/>
      <c r="BA56">
        <v>2</v>
      </c>
      <c r="BB56" s="78" t="str">
        <f>REPLACE(INDEX(GroupVertices[Group],MATCH(Edges[[#This Row],[Vertex 1]],GroupVertices[Vertex],0)),1,1,"")</f>
        <v>3</v>
      </c>
      <c r="BC56" s="78" t="str">
        <f>REPLACE(INDEX(GroupVertices[Group],MATCH(Edges[[#This Row],[Vertex 2]],GroupVertices[Vertex],0)),1,1,"")</f>
        <v>3</v>
      </c>
      <c r="BD56" s="48">
        <v>1</v>
      </c>
      <c r="BE56" s="49">
        <v>5.555555555555555</v>
      </c>
      <c r="BF56" s="48">
        <v>0</v>
      </c>
      <c r="BG56" s="49">
        <v>0</v>
      </c>
      <c r="BH56" s="48">
        <v>0</v>
      </c>
      <c r="BI56" s="49">
        <v>0</v>
      </c>
      <c r="BJ56" s="48">
        <v>17</v>
      </c>
      <c r="BK56" s="49">
        <v>94.44444444444444</v>
      </c>
      <c r="BL56" s="48">
        <v>18</v>
      </c>
    </row>
    <row r="57" spans="1:64" ht="15">
      <c r="A57" s="64" t="s">
        <v>260</v>
      </c>
      <c r="B57" s="64" t="s">
        <v>332</v>
      </c>
      <c r="C57" s="65" t="s">
        <v>2769</v>
      </c>
      <c r="D57" s="66">
        <v>3</v>
      </c>
      <c r="E57" s="67" t="s">
        <v>132</v>
      </c>
      <c r="F57" s="68">
        <v>32</v>
      </c>
      <c r="G57" s="65"/>
      <c r="H57" s="69"/>
      <c r="I57" s="70"/>
      <c r="J57" s="70"/>
      <c r="K57" s="34" t="s">
        <v>65</v>
      </c>
      <c r="L57" s="77">
        <v>57</v>
      </c>
      <c r="M57" s="77"/>
      <c r="N57" s="72"/>
      <c r="O57" s="79" t="s">
        <v>353</v>
      </c>
      <c r="P57" s="81">
        <v>43531.03989583333</v>
      </c>
      <c r="Q57" s="79" t="s">
        <v>381</v>
      </c>
      <c r="R57" s="79"/>
      <c r="S57" s="79"/>
      <c r="T57" s="79"/>
      <c r="U57" s="79"/>
      <c r="V57" s="83" t="s">
        <v>565</v>
      </c>
      <c r="W57" s="81">
        <v>43531.03989583333</v>
      </c>
      <c r="X57" s="83" t="s">
        <v>685</v>
      </c>
      <c r="Y57" s="79"/>
      <c r="Z57" s="79"/>
      <c r="AA57" s="85" t="s">
        <v>879</v>
      </c>
      <c r="AB57" s="79"/>
      <c r="AC57" s="79" t="b">
        <v>0</v>
      </c>
      <c r="AD57" s="79">
        <v>0</v>
      </c>
      <c r="AE57" s="85" t="s">
        <v>1024</v>
      </c>
      <c r="AF57" s="79" t="b">
        <v>1</v>
      </c>
      <c r="AG57" s="79" t="s">
        <v>1030</v>
      </c>
      <c r="AH57" s="79"/>
      <c r="AI57" s="85" t="s">
        <v>1034</v>
      </c>
      <c r="AJ57" s="79" t="b">
        <v>0</v>
      </c>
      <c r="AK57" s="79">
        <v>1</v>
      </c>
      <c r="AL57" s="85" t="s">
        <v>900</v>
      </c>
      <c r="AM57" s="79" t="s">
        <v>1040</v>
      </c>
      <c r="AN57" s="79" t="b">
        <v>0</v>
      </c>
      <c r="AO57" s="85" t="s">
        <v>900</v>
      </c>
      <c r="AP57" s="79" t="s">
        <v>176</v>
      </c>
      <c r="AQ57" s="79">
        <v>0</v>
      </c>
      <c r="AR57" s="79">
        <v>0</v>
      </c>
      <c r="AS57" s="79"/>
      <c r="AT57" s="79"/>
      <c r="AU57" s="79"/>
      <c r="AV57" s="79"/>
      <c r="AW57" s="79"/>
      <c r="AX57" s="79"/>
      <c r="AY57" s="79"/>
      <c r="AZ57" s="79"/>
      <c r="BA57">
        <v>1</v>
      </c>
      <c r="BB57" s="78" t="str">
        <f>REPLACE(INDEX(GroupVertices[Group],MATCH(Edges[[#This Row],[Vertex 1]],GroupVertices[Vertex],0)),1,1,"")</f>
        <v>3</v>
      </c>
      <c r="BC57" s="78" t="str">
        <f>REPLACE(INDEX(GroupVertices[Group],MATCH(Edges[[#This Row],[Vertex 2]],GroupVertices[Vertex],0)),1,1,"")</f>
        <v>3</v>
      </c>
      <c r="BD57" s="48">
        <v>3</v>
      </c>
      <c r="BE57" s="49">
        <v>11.538461538461538</v>
      </c>
      <c r="BF57" s="48">
        <v>0</v>
      </c>
      <c r="BG57" s="49">
        <v>0</v>
      </c>
      <c r="BH57" s="48">
        <v>0</v>
      </c>
      <c r="BI57" s="49">
        <v>0</v>
      </c>
      <c r="BJ57" s="48">
        <v>23</v>
      </c>
      <c r="BK57" s="49">
        <v>88.46153846153847</v>
      </c>
      <c r="BL57" s="48">
        <v>26</v>
      </c>
    </row>
    <row r="58" spans="1:64" ht="15">
      <c r="A58" s="64" t="s">
        <v>260</v>
      </c>
      <c r="B58" s="64" t="s">
        <v>280</v>
      </c>
      <c r="C58" s="65" t="s">
        <v>2770</v>
      </c>
      <c r="D58" s="66">
        <v>4.75</v>
      </c>
      <c r="E58" s="67" t="s">
        <v>136</v>
      </c>
      <c r="F58" s="68">
        <v>29.11111111111111</v>
      </c>
      <c r="G58" s="65"/>
      <c r="H58" s="69"/>
      <c r="I58" s="70"/>
      <c r="J58" s="70"/>
      <c r="K58" s="34" t="s">
        <v>65</v>
      </c>
      <c r="L58" s="77">
        <v>58</v>
      </c>
      <c r="M58" s="77"/>
      <c r="N58" s="72"/>
      <c r="O58" s="79" t="s">
        <v>353</v>
      </c>
      <c r="P58" s="81">
        <v>43531.03989583333</v>
      </c>
      <c r="Q58" s="79" t="s">
        <v>381</v>
      </c>
      <c r="R58" s="79"/>
      <c r="S58" s="79"/>
      <c r="T58" s="79"/>
      <c r="U58" s="79"/>
      <c r="V58" s="83" t="s">
        <v>565</v>
      </c>
      <c r="W58" s="81">
        <v>43531.03989583333</v>
      </c>
      <c r="X58" s="83" t="s">
        <v>685</v>
      </c>
      <c r="Y58" s="79"/>
      <c r="Z58" s="79"/>
      <c r="AA58" s="85" t="s">
        <v>879</v>
      </c>
      <c r="AB58" s="79"/>
      <c r="AC58" s="79" t="b">
        <v>0</v>
      </c>
      <c r="AD58" s="79">
        <v>0</v>
      </c>
      <c r="AE58" s="85" t="s">
        <v>1024</v>
      </c>
      <c r="AF58" s="79" t="b">
        <v>1</v>
      </c>
      <c r="AG58" s="79" t="s">
        <v>1030</v>
      </c>
      <c r="AH58" s="79"/>
      <c r="AI58" s="85" t="s">
        <v>1034</v>
      </c>
      <c r="AJ58" s="79" t="b">
        <v>0</v>
      </c>
      <c r="AK58" s="79">
        <v>1</v>
      </c>
      <c r="AL58" s="85" t="s">
        <v>900</v>
      </c>
      <c r="AM58" s="79" t="s">
        <v>1040</v>
      </c>
      <c r="AN58" s="79" t="b">
        <v>0</v>
      </c>
      <c r="AO58" s="85" t="s">
        <v>900</v>
      </c>
      <c r="AP58" s="79" t="s">
        <v>176</v>
      </c>
      <c r="AQ58" s="79">
        <v>0</v>
      </c>
      <c r="AR58" s="79">
        <v>0</v>
      </c>
      <c r="AS58" s="79"/>
      <c r="AT58" s="79"/>
      <c r="AU58" s="79"/>
      <c r="AV58" s="79"/>
      <c r="AW58" s="79"/>
      <c r="AX58" s="79"/>
      <c r="AY58" s="79"/>
      <c r="AZ58" s="79"/>
      <c r="BA58">
        <v>2</v>
      </c>
      <c r="BB58" s="78" t="str">
        <f>REPLACE(INDEX(GroupVertices[Group],MATCH(Edges[[#This Row],[Vertex 1]],GroupVertices[Vertex],0)),1,1,"")</f>
        <v>3</v>
      </c>
      <c r="BC58" s="78" t="str">
        <f>REPLACE(INDEX(GroupVertices[Group],MATCH(Edges[[#This Row],[Vertex 2]],GroupVertices[Vertex],0)),1,1,"")</f>
        <v>3</v>
      </c>
      <c r="BD58" s="48"/>
      <c r="BE58" s="49"/>
      <c r="BF58" s="48"/>
      <c r="BG58" s="49"/>
      <c r="BH58" s="48"/>
      <c r="BI58" s="49"/>
      <c r="BJ58" s="48"/>
      <c r="BK58" s="49"/>
      <c r="BL58" s="48"/>
    </row>
    <row r="59" spans="1:64" ht="15">
      <c r="A59" s="64" t="s">
        <v>261</v>
      </c>
      <c r="B59" s="64" t="s">
        <v>280</v>
      </c>
      <c r="C59" s="65" t="s">
        <v>2769</v>
      </c>
      <c r="D59" s="66">
        <v>3</v>
      </c>
      <c r="E59" s="67" t="s">
        <v>132</v>
      </c>
      <c r="F59" s="68">
        <v>32</v>
      </c>
      <c r="G59" s="65"/>
      <c r="H59" s="69"/>
      <c r="I59" s="70"/>
      <c r="J59" s="70"/>
      <c r="K59" s="34" t="s">
        <v>65</v>
      </c>
      <c r="L59" s="77">
        <v>59</v>
      </c>
      <c r="M59" s="77"/>
      <c r="N59" s="72"/>
      <c r="O59" s="79" t="s">
        <v>353</v>
      </c>
      <c r="P59" s="81">
        <v>43531.56681712963</v>
      </c>
      <c r="Q59" s="79" t="s">
        <v>382</v>
      </c>
      <c r="R59" s="79"/>
      <c r="S59" s="79"/>
      <c r="T59" s="79" t="s">
        <v>481</v>
      </c>
      <c r="U59" s="79"/>
      <c r="V59" s="83" t="s">
        <v>566</v>
      </c>
      <c r="W59" s="81">
        <v>43531.56681712963</v>
      </c>
      <c r="X59" s="83" t="s">
        <v>686</v>
      </c>
      <c r="Y59" s="79"/>
      <c r="Z59" s="79"/>
      <c r="AA59" s="85" t="s">
        <v>880</v>
      </c>
      <c r="AB59" s="79"/>
      <c r="AC59" s="79" t="b">
        <v>0</v>
      </c>
      <c r="AD59" s="79">
        <v>0</v>
      </c>
      <c r="AE59" s="85" t="s">
        <v>1024</v>
      </c>
      <c r="AF59" s="79" t="b">
        <v>0</v>
      </c>
      <c r="AG59" s="79" t="s">
        <v>1030</v>
      </c>
      <c r="AH59" s="79"/>
      <c r="AI59" s="85" t="s">
        <v>1024</v>
      </c>
      <c r="AJ59" s="79" t="b">
        <v>0</v>
      </c>
      <c r="AK59" s="79">
        <v>2</v>
      </c>
      <c r="AL59" s="85" t="s">
        <v>902</v>
      </c>
      <c r="AM59" s="79" t="s">
        <v>1040</v>
      </c>
      <c r="AN59" s="79" t="b">
        <v>0</v>
      </c>
      <c r="AO59" s="85" t="s">
        <v>902</v>
      </c>
      <c r="AP59" s="79" t="s">
        <v>176</v>
      </c>
      <c r="AQ59" s="79">
        <v>0</v>
      </c>
      <c r="AR59" s="79">
        <v>0</v>
      </c>
      <c r="AS59" s="79"/>
      <c r="AT59" s="79"/>
      <c r="AU59" s="79"/>
      <c r="AV59" s="79"/>
      <c r="AW59" s="79"/>
      <c r="AX59" s="79"/>
      <c r="AY59" s="79"/>
      <c r="AZ59" s="79"/>
      <c r="BA59">
        <v>1</v>
      </c>
      <c r="BB59" s="78" t="str">
        <f>REPLACE(INDEX(GroupVertices[Group],MATCH(Edges[[#This Row],[Vertex 1]],GroupVertices[Vertex],0)),1,1,"")</f>
        <v>3</v>
      </c>
      <c r="BC59" s="78" t="str">
        <f>REPLACE(INDEX(GroupVertices[Group],MATCH(Edges[[#This Row],[Vertex 2]],GroupVertices[Vertex],0)),1,1,"")</f>
        <v>3</v>
      </c>
      <c r="BD59" s="48">
        <v>1</v>
      </c>
      <c r="BE59" s="49">
        <v>5.555555555555555</v>
      </c>
      <c r="BF59" s="48">
        <v>0</v>
      </c>
      <c r="BG59" s="49">
        <v>0</v>
      </c>
      <c r="BH59" s="48">
        <v>0</v>
      </c>
      <c r="BI59" s="49">
        <v>0</v>
      </c>
      <c r="BJ59" s="48">
        <v>17</v>
      </c>
      <c r="BK59" s="49">
        <v>94.44444444444444</v>
      </c>
      <c r="BL59" s="48">
        <v>18</v>
      </c>
    </row>
    <row r="60" spans="1:64" ht="15">
      <c r="A60" s="64" t="s">
        <v>262</v>
      </c>
      <c r="B60" s="64" t="s">
        <v>333</v>
      </c>
      <c r="C60" s="65" t="s">
        <v>2769</v>
      </c>
      <c r="D60" s="66">
        <v>3</v>
      </c>
      <c r="E60" s="67" t="s">
        <v>132</v>
      </c>
      <c r="F60" s="68">
        <v>32</v>
      </c>
      <c r="G60" s="65"/>
      <c r="H60" s="69"/>
      <c r="I60" s="70"/>
      <c r="J60" s="70"/>
      <c r="K60" s="34" t="s">
        <v>65</v>
      </c>
      <c r="L60" s="77">
        <v>60</v>
      </c>
      <c r="M60" s="77"/>
      <c r="N60" s="72"/>
      <c r="O60" s="79" t="s">
        <v>353</v>
      </c>
      <c r="P60" s="81">
        <v>43531.87515046296</v>
      </c>
      <c r="Q60" s="79" t="s">
        <v>383</v>
      </c>
      <c r="R60" s="83" t="s">
        <v>457</v>
      </c>
      <c r="S60" s="79" t="s">
        <v>472</v>
      </c>
      <c r="T60" s="79" t="s">
        <v>482</v>
      </c>
      <c r="U60" s="79"/>
      <c r="V60" s="83" t="s">
        <v>567</v>
      </c>
      <c r="W60" s="81">
        <v>43531.87515046296</v>
      </c>
      <c r="X60" s="83" t="s">
        <v>687</v>
      </c>
      <c r="Y60" s="79"/>
      <c r="Z60" s="79"/>
      <c r="AA60" s="85" t="s">
        <v>881</v>
      </c>
      <c r="AB60" s="79"/>
      <c r="AC60" s="79" t="b">
        <v>0</v>
      </c>
      <c r="AD60" s="79">
        <v>60</v>
      </c>
      <c r="AE60" s="85" t="s">
        <v>1024</v>
      </c>
      <c r="AF60" s="79" t="b">
        <v>0</v>
      </c>
      <c r="AG60" s="79" t="s">
        <v>1030</v>
      </c>
      <c r="AH60" s="79"/>
      <c r="AI60" s="85" t="s">
        <v>1024</v>
      </c>
      <c r="AJ60" s="79" t="b">
        <v>0</v>
      </c>
      <c r="AK60" s="79">
        <v>21</v>
      </c>
      <c r="AL60" s="85" t="s">
        <v>1024</v>
      </c>
      <c r="AM60" s="79" t="s">
        <v>1044</v>
      </c>
      <c r="AN60" s="79" t="b">
        <v>0</v>
      </c>
      <c r="AO60" s="85" t="s">
        <v>881</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v>4</v>
      </c>
      <c r="BE60" s="49">
        <v>9.523809523809524</v>
      </c>
      <c r="BF60" s="48">
        <v>0</v>
      </c>
      <c r="BG60" s="49">
        <v>0</v>
      </c>
      <c r="BH60" s="48">
        <v>0</v>
      </c>
      <c r="BI60" s="49">
        <v>0</v>
      </c>
      <c r="BJ60" s="48">
        <v>38</v>
      </c>
      <c r="BK60" s="49">
        <v>90.47619047619048</v>
      </c>
      <c r="BL60" s="48">
        <v>42</v>
      </c>
    </row>
    <row r="61" spans="1:64" ht="15">
      <c r="A61" s="64" t="s">
        <v>263</v>
      </c>
      <c r="B61" s="64" t="s">
        <v>262</v>
      </c>
      <c r="C61" s="65" t="s">
        <v>2769</v>
      </c>
      <c r="D61" s="66">
        <v>3</v>
      </c>
      <c r="E61" s="67" t="s">
        <v>132</v>
      </c>
      <c r="F61" s="68">
        <v>32</v>
      </c>
      <c r="G61" s="65"/>
      <c r="H61" s="69"/>
      <c r="I61" s="70"/>
      <c r="J61" s="70"/>
      <c r="K61" s="34" t="s">
        <v>65</v>
      </c>
      <c r="L61" s="77">
        <v>61</v>
      </c>
      <c r="M61" s="77"/>
      <c r="N61" s="72"/>
      <c r="O61" s="79" t="s">
        <v>353</v>
      </c>
      <c r="P61" s="81">
        <v>43531.87700231482</v>
      </c>
      <c r="Q61" s="79" t="s">
        <v>384</v>
      </c>
      <c r="R61" s="79"/>
      <c r="S61" s="79"/>
      <c r="T61" s="79" t="s">
        <v>483</v>
      </c>
      <c r="U61" s="79"/>
      <c r="V61" s="83" t="s">
        <v>568</v>
      </c>
      <c r="W61" s="81">
        <v>43531.87700231482</v>
      </c>
      <c r="X61" s="83" t="s">
        <v>688</v>
      </c>
      <c r="Y61" s="79"/>
      <c r="Z61" s="79"/>
      <c r="AA61" s="85" t="s">
        <v>882</v>
      </c>
      <c r="AB61" s="79"/>
      <c r="AC61" s="79" t="b">
        <v>0</v>
      </c>
      <c r="AD61" s="79">
        <v>0</v>
      </c>
      <c r="AE61" s="85" t="s">
        <v>1024</v>
      </c>
      <c r="AF61" s="79" t="b">
        <v>0</v>
      </c>
      <c r="AG61" s="79" t="s">
        <v>1030</v>
      </c>
      <c r="AH61" s="79"/>
      <c r="AI61" s="85" t="s">
        <v>1024</v>
      </c>
      <c r="AJ61" s="79" t="b">
        <v>0</v>
      </c>
      <c r="AK61" s="79">
        <v>21</v>
      </c>
      <c r="AL61" s="85" t="s">
        <v>881</v>
      </c>
      <c r="AM61" s="79" t="s">
        <v>1036</v>
      </c>
      <c r="AN61" s="79" t="b">
        <v>0</v>
      </c>
      <c r="AO61" s="85" t="s">
        <v>881</v>
      </c>
      <c r="AP61" s="79" t="s">
        <v>176</v>
      </c>
      <c r="AQ61" s="79">
        <v>0</v>
      </c>
      <c r="AR61" s="79">
        <v>0</v>
      </c>
      <c r="AS61" s="79"/>
      <c r="AT61" s="79"/>
      <c r="AU61" s="79"/>
      <c r="AV61" s="79"/>
      <c r="AW61" s="79"/>
      <c r="AX61" s="79"/>
      <c r="AY61" s="79"/>
      <c r="AZ61" s="79"/>
      <c r="BA61">
        <v>1</v>
      </c>
      <c r="BB61" s="78" t="str">
        <f>REPLACE(INDEX(GroupVertices[Group],MATCH(Edges[[#This Row],[Vertex 1]],GroupVertices[Vertex],0)),1,1,"")</f>
        <v>2</v>
      </c>
      <c r="BC61" s="78" t="str">
        <f>REPLACE(INDEX(GroupVertices[Group],MATCH(Edges[[#This Row],[Vertex 2]],GroupVertices[Vertex],0)),1,1,"")</f>
        <v>2</v>
      </c>
      <c r="BD61" s="48">
        <v>2</v>
      </c>
      <c r="BE61" s="49">
        <v>8</v>
      </c>
      <c r="BF61" s="48">
        <v>0</v>
      </c>
      <c r="BG61" s="49">
        <v>0</v>
      </c>
      <c r="BH61" s="48">
        <v>0</v>
      </c>
      <c r="BI61" s="49">
        <v>0</v>
      </c>
      <c r="BJ61" s="48">
        <v>23</v>
      </c>
      <c r="BK61" s="49">
        <v>92</v>
      </c>
      <c r="BL61" s="48">
        <v>25</v>
      </c>
    </row>
    <row r="62" spans="1:64" ht="15">
      <c r="A62" s="64" t="s">
        <v>264</v>
      </c>
      <c r="B62" s="64" t="s">
        <v>262</v>
      </c>
      <c r="C62" s="65" t="s">
        <v>2769</v>
      </c>
      <c r="D62" s="66">
        <v>3</v>
      </c>
      <c r="E62" s="67" t="s">
        <v>132</v>
      </c>
      <c r="F62" s="68">
        <v>32</v>
      </c>
      <c r="G62" s="65"/>
      <c r="H62" s="69"/>
      <c r="I62" s="70"/>
      <c r="J62" s="70"/>
      <c r="K62" s="34" t="s">
        <v>65</v>
      </c>
      <c r="L62" s="77">
        <v>62</v>
      </c>
      <c r="M62" s="77"/>
      <c r="N62" s="72"/>
      <c r="O62" s="79" t="s">
        <v>353</v>
      </c>
      <c r="P62" s="81">
        <v>43531.88180555555</v>
      </c>
      <c r="Q62" s="79" t="s">
        <v>384</v>
      </c>
      <c r="R62" s="79"/>
      <c r="S62" s="79"/>
      <c r="T62" s="79" t="s">
        <v>483</v>
      </c>
      <c r="U62" s="79"/>
      <c r="V62" s="83" t="s">
        <v>569</v>
      </c>
      <c r="W62" s="81">
        <v>43531.88180555555</v>
      </c>
      <c r="X62" s="83" t="s">
        <v>689</v>
      </c>
      <c r="Y62" s="79"/>
      <c r="Z62" s="79"/>
      <c r="AA62" s="85" t="s">
        <v>883</v>
      </c>
      <c r="AB62" s="79"/>
      <c r="AC62" s="79" t="b">
        <v>0</v>
      </c>
      <c r="AD62" s="79">
        <v>0</v>
      </c>
      <c r="AE62" s="85" t="s">
        <v>1024</v>
      </c>
      <c r="AF62" s="79" t="b">
        <v>0</v>
      </c>
      <c r="AG62" s="79" t="s">
        <v>1030</v>
      </c>
      <c r="AH62" s="79"/>
      <c r="AI62" s="85" t="s">
        <v>1024</v>
      </c>
      <c r="AJ62" s="79" t="b">
        <v>0</v>
      </c>
      <c r="AK62" s="79">
        <v>21</v>
      </c>
      <c r="AL62" s="85" t="s">
        <v>881</v>
      </c>
      <c r="AM62" s="79" t="s">
        <v>1038</v>
      </c>
      <c r="AN62" s="79" t="b">
        <v>0</v>
      </c>
      <c r="AO62" s="85" t="s">
        <v>881</v>
      </c>
      <c r="AP62" s="79" t="s">
        <v>176</v>
      </c>
      <c r="AQ62" s="79">
        <v>0</v>
      </c>
      <c r="AR62" s="79">
        <v>0</v>
      </c>
      <c r="AS62" s="79"/>
      <c r="AT62" s="79"/>
      <c r="AU62" s="79"/>
      <c r="AV62" s="79"/>
      <c r="AW62" s="79"/>
      <c r="AX62" s="79"/>
      <c r="AY62" s="79"/>
      <c r="AZ62" s="79"/>
      <c r="BA62">
        <v>1</v>
      </c>
      <c r="BB62" s="78" t="str">
        <f>REPLACE(INDEX(GroupVertices[Group],MATCH(Edges[[#This Row],[Vertex 1]],GroupVertices[Vertex],0)),1,1,"")</f>
        <v>2</v>
      </c>
      <c r="BC62" s="78" t="str">
        <f>REPLACE(INDEX(GroupVertices[Group],MATCH(Edges[[#This Row],[Vertex 2]],GroupVertices[Vertex],0)),1,1,"")</f>
        <v>2</v>
      </c>
      <c r="BD62" s="48">
        <v>2</v>
      </c>
      <c r="BE62" s="49">
        <v>8</v>
      </c>
      <c r="BF62" s="48">
        <v>0</v>
      </c>
      <c r="BG62" s="49">
        <v>0</v>
      </c>
      <c r="BH62" s="48">
        <v>0</v>
      </c>
      <c r="BI62" s="49">
        <v>0</v>
      </c>
      <c r="BJ62" s="48">
        <v>23</v>
      </c>
      <c r="BK62" s="49">
        <v>92</v>
      </c>
      <c r="BL62" s="48">
        <v>25</v>
      </c>
    </row>
    <row r="63" spans="1:64" ht="15">
      <c r="A63" s="64" t="s">
        <v>265</v>
      </c>
      <c r="B63" s="64" t="s">
        <v>262</v>
      </c>
      <c r="C63" s="65" t="s">
        <v>2769</v>
      </c>
      <c r="D63" s="66">
        <v>3</v>
      </c>
      <c r="E63" s="67" t="s">
        <v>132</v>
      </c>
      <c r="F63" s="68">
        <v>32</v>
      </c>
      <c r="G63" s="65"/>
      <c r="H63" s="69"/>
      <c r="I63" s="70"/>
      <c r="J63" s="70"/>
      <c r="K63" s="34" t="s">
        <v>65</v>
      </c>
      <c r="L63" s="77">
        <v>63</v>
      </c>
      <c r="M63" s="77"/>
      <c r="N63" s="72"/>
      <c r="O63" s="79" t="s">
        <v>353</v>
      </c>
      <c r="P63" s="81">
        <v>43531.89333333333</v>
      </c>
      <c r="Q63" s="79" t="s">
        <v>384</v>
      </c>
      <c r="R63" s="79"/>
      <c r="S63" s="79"/>
      <c r="T63" s="79" t="s">
        <v>483</v>
      </c>
      <c r="U63" s="79"/>
      <c r="V63" s="83" t="s">
        <v>570</v>
      </c>
      <c r="W63" s="81">
        <v>43531.89333333333</v>
      </c>
      <c r="X63" s="83" t="s">
        <v>690</v>
      </c>
      <c r="Y63" s="79"/>
      <c r="Z63" s="79"/>
      <c r="AA63" s="85" t="s">
        <v>884</v>
      </c>
      <c r="AB63" s="79"/>
      <c r="AC63" s="79" t="b">
        <v>0</v>
      </c>
      <c r="AD63" s="79">
        <v>0</v>
      </c>
      <c r="AE63" s="85" t="s">
        <v>1024</v>
      </c>
      <c r="AF63" s="79" t="b">
        <v>0</v>
      </c>
      <c r="AG63" s="79" t="s">
        <v>1030</v>
      </c>
      <c r="AH63" s="79"/>
      <c r="AI63" s="85" t="s">
        <v>1024</v>
      </c>
      <c r="AJ63" s="79" t="b">
        <v>0</v>
      </c>
      <c r="AK63" s="79">
        <v>21</v>
      </c>
      <c r="AL63" s="85" t="s">
        <v>881</v>
      </c>
      <c r="AM63" s="79" t="s">
        <v>1038</v>
      </c>
      <c r="AN63" s="79" t="b">
        <v>0</v>
      </c>
      <c r="AO63" s="85" t="s">
        <v>881</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v>2</v>
      </c>
      <c r="BE63" s="49">
        <v>8</v>
      </c>
      <c r="BF63" s="48">
        <v>0</v>
      </c>
      <c r="BG63" s="49">
        <v>0</v>
      </c>
      <c r="BH63" s="48">
        <v>0</v>
      </c>
      <c r="BI63" s="49">
        <v>0</v>
      </c>
      <c r="BJ63" s="48">
        <v>23</v>
      </c>
      <c r="BK63" s="49">
        <v>92</v>
      </c>
      <c r="BL63" s="48">
        <v>25</v>
      </c>
    </row>
    <row r="64" spans="1:64" ht="15">
      <c r="A64" s="64" t="s">
        <v>266</v>
      </c>
      <c r="B64" s="64" t="s">
        <v>262</v>
      </c>
      <c r="C64" s="65" t="s">
        <v>2769</v>
      </c>
      <c r="D64" s="66">
        <v>3</v>
      </c>
      <c r="E64" s="67" t="s">
        <v>132</v>
      </c>
      <c r="F64" s="68">
        <v>32</v>
      </c>
      <c r="G64" s="65"/>
      <c r="H64" s="69"/>
      <c r="I64" s="70"/>
      <c r="J64" s="70"/>
      <c r="K64" s="34" t="s">
        <v>65</v>
      </c>
      <c r="L64" s="77">
        <v>64</v>
      </c>
      <c r="M64" s="77"/>
      <c r="N64" s="72"/>
      <c r="O64" s="79" t="s">
        <v>353</v>
      </c>
      <c r="P64" s="81">
        <v>43531.916875</v>
      </c>
      <c r="Q64" s="79" t="s">
        <v>384</v>
      </c>
      <c r="R64" s="79"/>
      <c r="S64" s="79"/>
      <c r="T64" s="79" t="s">
        <v>483</v>
      </c>
      <c r="U64" s="79"/>
      <c r="V64" s="83" t="s">
        <v>571</v>
      </c>
      <c r="W64" s="81">
        <v>43531.916875</v>
      </c>
      <c r="X64" s="83" t="s">
        <v>691</v>
      </c>
      <c r="Y64" s="79"/>
      <c r="Z64" s="79"/>
      <c r="AA64" s="85" t="s">
        <v>885</v>
      </c>
      <c r="AB64" s="79"/>
      <c r="AC64" s="79" t="b">
        <v>0</v>
      </c>
      <c r="AD64" s="79">
        <v>0</v>
      </c>
      <c r="AE64" s="85" t="s">
        <v>1024</v>
      </c>
      <c r="AF64" s="79" t="b">
        <v>0</v>
      </c>
      <c r="AG64" s="79" t="s">
        <v>1030</v>
      </c>
      <c r="AH64" s="79"/>
      <c r="AI64" s="85" t="s">
        <v>1024</v>
      </c>
      <c r="AJ64" s="79" t="b">
        <v>0</v>
      </c>
      <c r="AK64" s="79">
        <v>21</v>
      </c>
      <c r="AL64" s="85" t="s">
        <v>881</v>
      </c>
      <c r="AM64" s="79" t="s">
        <v>1038</v>
      </c>
      <c r="AN64" s="79" t="b">
        <v>0</v>
      </c>
      <c r="AO64" s="85" t="s">
        <v>881</v>
      </c>
      <c r="AP64" s="79" t="s">
        <v>176</v>
      </c>
      <c r="AQ64" s="79">
        <v>0</v>
      </c>
      <c r="AR64" s="79">
        <v>0</v>
      </c>
      <c r="AS64" s="79"/>
      <c r="AT64" s="79"/>
      <c r="AU64" s="79"/>
      <c r="AV64" s="79"/>
      <c r="AW64" s="79"/>
      <c r="AX64" s="79"/>
      <c r="AY64" s="79"/>
      <c r="AZ64" s="79"/>
      <c r="BA64">
        <v>1</v>
      </c>
      <c r="BB64" s="78" t="str">
        <f>REPLACE(INDEX(GroupVertices[Group],MATCH(Edges[[#This Row],[Vertex 1]],GroupVertices[Vertex],0)),1,1,"")</f>
        <v>2</v>
      </c>
      <c r="BC64" s="78" t="str">
        <f>REPLACE(INDEX(GroupVertices[Group],MATCH(Edges[[#This Row],[Vertex 2]],GroupVertices[Vertex],0)),1,1,"")</f>
        <v>2</v>
      </c>
      <c r="BD64" s="48">
        <v>2</v>
      </c>
      <c r="BE64" s="49">
        <v>8</v>
      </c>
      <c r="BF64" s="48">
        <v>0</v>
      </c>
      <c r="BG64" s="49">
        <v>0</v>
      </c>
      <c r="BH64" s="48">
        <v>0</v>
      </c>
      <c r="BI64" s="49">
        <v>0</v>
      </c>
      <c r="BJ64" s="48">
        <v>23</v>
      </c>
      <c r="BK64" s="49">
        <v>92</v>
      </c>
      <c r="BL64" s="48">
        <v>25</v>
      </c>
    </row>
    <row r="65" spans="1:64" ht="15">
      <c r="A65" s="64" t="s">
        <v>267</v>
      </c>
      <c r="B65" s="64" t="s">
        <v>262</v>
      </c>
      <c r="C65" s="65" t="s">
        <v>2769</v>
      </c>
      <c r="D65" s="66">
        <v>3</v>
      </c>
      <c r="E65" s="67" t="s">
        <v>132</v>
      </c>
      <c r="F65" s="68">
        <v>32</v>
      </c>
      <c r="G65" s="65"/>
      <c r="H65" s="69"/>
      <c r="I65" s="70"/>
      <c r="J65" s="70"/>
      <c r="K65" s="34" t="s">
        <v>65</v>
      </c>
      <c r="L65" s="77">
        <v>65</v>
      </c>
      <c r="M65" s="77"/>
      <c r="N65" s="72"/>
      <c r="O65" s="79" t="s">
        <v>353</v>
      </c>
      <c r="P65" s="81">
        <v>43531.93975694444</v>
      </c>
      <c r="Q65" s="79" t="s">
        <v>384</v>
      </c>
      <c r="R65" s="79"/>
      <c r="S65" s="79"/>
      <c r="T65" s="79" t="s">
        <v>483</v>
      </c>
      <c r="U65" s="79"/>
      <c r="V65" s="83" t="s">
        <v>572</v>
      </c>
      <c r="W65" s="81">
        <v>43531.93975694444</v>
      </c>
      <c r="X65" s="83" t="s">
        <v>692</v>
      </c>
      <c r="Y65" s="79"/>
      <c r="Z65" s="79"/>
      <c r="AA65" s="85" t="s">
        <v>886</v>
      </c>
      <c r="AB65" s="79"/>
      <c r="AC65" s="79" t="b">
        <v>0</v>
      </c>
      <c r="AD65" s="79">
        <v>0</v>
      </c>
      <c r="AE65" s="85" t="s">
        <v>1024</v>
      </c>
      <c r="AF65" s="79" t="b">
        <v>0</v>
      </c>
      <c r="AG65" s="79" t="s">
        <v>1030</v>
      </c>
      <c r="AH65" s="79"/>
      <c r="AI65" s="85" t="s">
        <v>1024</v>
      </c>
      <c r="AJ65" s="79" t="b">
        <v>0</v>
      </c>
      <c r="AK65" s="79">
        <v>21</v>
      </c>
      <c r="AL65" s="85" t="s">
        <v>881</v>
      </c>
      <c r="AM65" s="79" t="s">
        <v>1040</v>
      </c>
      <c r="AN65" s="79" t="b">
        <v>0</v>
      </c>
      <c r="AO65" s="85" t="s">
        <v>881</v>
      </c>
      <c r="AP65" s="79" t="s">
        <v>176</v>
      </c>
      <c r="AQ65" s="79">
        <v>0</v>
      </c>
      <c r="AR65" s="79">
        <v>0</v>
      </c>
      <c r="AS65" s="79"/>
      <c r="AT65" s="79"/>
      <c r="AU65" s="79"/>
      <c r="AV65" s="79"/>
      <c r="AW65" s="79"/>
      <c r="AX65" s="79"/>
      <c r="AY65" s="79"/>
      <c r="AZ65" s="79"/>
      <c r="BA65">
        <v>1</v>
      </c>
      <c r="BB65" s="78" t="str">
        <f>REPLACE(INDEX(GroupVertices[Group],MATCH(Edges[[#This Row],[Vertex 1]],GroupVertices[Vertex],0)),1,1,"")</f>
        <v>2</v>
      </c>
      <c r="BC65" s="78" t="str">
        <f>REPLACE(INDEX(GroupVertices[Group],MATCH(Edges[[#This Row],[Vertex 2]],GroupVertices[Vertex],0)),1,1,"")</f>
        <v>2</v>
      </c>
      <c r="BD65" s="48">
        <v>2</v>
      </c>
      <c r="BE65" s="49">
        <v>8</v>
      </c>
      <c r="BF65" s="48">
        <v>0</v>
      </c>
      <c r="BG65" s="49">
        <v>0</v>
      </c>
      <c r="BH65" s="48">
        <v>0</v>
      </c>
      <c r="BI65" s="49">
        <v>0</v>
      </c>
      <c r="BJ65" s="48">
        <v>23</v>
      </c>
      <c r="BK65" s="49">
        <v>92</v>
      </c>
      <c r="BL65" s="48">
        <v>25</v>
      </c>
    </row>
    <row r="66" spans="1:64" ht="15">
      <c r="A66" s="64" t="s">
        <v>268</v>
      </c>
      <c r="B66" s="64" t="s">
        <v>262</v>
      </c>
      <c r="C66" s="65" t="s">
        <v>2769</v>
      </c>
      <c r="D66" s="66">
        <v>3</v>
      </c>
      <c r="E66" s="67" t="s">
        <v>132</v>
      </c>
      <c r="F66" s="68">
        <v>32</v>
      </c>
      <c r="G66" s="65"/>
      <c r="H66" s="69"/>
      <c r="I66" s="70"/>
      <c r="J66" s="70"/>
      <c r="K66" s="34" t="s">
        <v>65</v>
      </c>
      <c r="L66" s="77">
        <v>66</v>
      </c>
      <c r="M66" s="77"/>
      <c r="N66" s="72"/>
      <c r="O66" s="79" t="s">
        <v>353</v>
      </c>
      <c r="P66" s="81">
        <v>43531.944375</v>
      </c>
      <c r="Q66" s="79" t="s">
        <v>384</v>
      </c>
      <c r="R66" s="79"/>
      <c r="S66" s="79"/>
      <c r="T66" s="79" t="s">
        <v>483</v>
      </c>
      <c r="U66" s="79"/>
      <c r="V66" s="83" t="s">
        <v>573</v>
      </c>
      <c r="W66" s="81">
        <v>43531.944375</v>
      </c>
      <c r="X66" s="83" t="s">
        <v>693</v>
      </c>
      <c r="Y66" s="79"/>
      <c r="Z66" s="79"/>
      <c r="AA66" s="85" t="s">
        <v>887</v>
      </c>
      <c r="AB66" s="79"/>
      <c r="AC66" s="79" t="b">
        <v>0</v>
      </c>
      <c r="AD66" s="79">
        <v>0</v>
      </c>
      <c r="AE66" s="85" t="s">
        <v>1024</v>
      </c>
      <c r="AF66" s="79" t="b">
        <v>0</v>
      </c>
      <c r="AG66" s="79" t="s">
        <v>1030</v>
      </c>
      <c r="AH66" s="79"/>
      <c r="AI66" s="85" t="s">
        <v>1024</v>
      </c>
      <c r="AJ66" s="79" t="b">
        <v>0</v>
      </c>
      <c r="AK66" s="79">
        <v>21</v>
      </c>
      <c r="AL66" s="85" t="s">
        <v>881</v>
      </c>
      <c r="AM66" s="79" t="s">
        <v>1040</v>
      </c>
      <c r="AN66" s="79" t="b">
        <v>0</v>
      </c>
      <c r="AO66" s="85" t="s">
        <v>881</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v>2</v>
      </c>
      <c r="BE66" s="49">
        <v>8</v>
      </c>
      <c r="BF66" s="48">
        <v>0</v>
      </c>
      <c r="BG66" s="49">
        <v>0</v>
      </c>
      <c r="BH66" s="48">
        <v>0</v>
      </c>
      <c r="BI66" s="49">
        <v>0</v>
      </c>
      <c r="BJ66" s="48">
        <v>23</v>
      </c>
      <c r="BK66" s="49">
        <v>92</v>
      </c>
      <c r="BL66" s="48">
        <v>25</v>
      </c>
    </row>
    <row r="67" spans="1:64" ht="15">
      <c r="A67" s="64" t="s">
        <v>269</v>
      </c>
      <c r="B67" s="64" t="s">
        <v>262</v>
      </c>
      <c r="C67" s="65" t="s">
        <v>2769</v>
      </c>
      <c r="D67" s="66">
        <v>3</v>
      </c>
      <c r="E67" s="67" t="s">
        <v>132</v>
      </c>
      <c r="F67" s="68">
        <v>32</v>
      </c>
      <c r="G67" s="65"/>
      <c r="H67" s="69"/>
      <c r="I67" s="70"/>
      <c r="J67" s="70"/>
      <c r="K67" s="34" t="s">
        <v>65</v>
      </c>
      <c r="L67" s="77">
        <v>67</v>
      </c>
      <c r="M67" s="77"/>
      <c r="N67" s="72"/>
      <c r="O67" s="79" t="s">
        <v>353</v>
      </c>
      <c r="P67" s="81">
        <v>43531.958078703705</v>
      </c>
      <c r="Q67" s="79" t="s">
        <v>384</v>
      </c>
      <c r="R67" s="79"/>
      <c r="S67" s="79"/>
      <c r="T67" s="79" t="s">
        <v>483</v>
      </c>
      <c r="U67" s="79"/>
      <c r="V67" s="83" t="s">
        <v>574</v>
      </c>
      <c r="W67" s="81">
        <v>43531.958078703705</v>
      </c>
      <c r="X67" s="83" t="s">
        <v>694</v>
      </c>
      <c r="Y67" s="79"/>
      <c r="Z67" s="79"/>
      <c r="AA67" s="85" t="s">
        <v>888</v>
      </c>
      <c r="AB67" s="79"/>
      <c r="AC67" s="79" t="b">
        <v>0</v>
      </c>
      <c r="AD67" s="79">
        <v>0</v>
      </c>
      <c r="AE67" s="85" t="s">
        <v>1024</v>
      </c>
      <c r="AF67" s="79" t="b">
        <v>0</v>
      </c>
      <c r="AG67" s="79" t="s">
        <v>1030</v>
      </c>
      <c r="AH67" s="79"/>
      <c r="AI67" s="85" t="s">
        <v>1024</v>
      </c>
      <c r="AJ67" s="79" t="b">
        <v>0</v>
      </c>
      <c r="AK67" s="79">
        <v>21</v>
      </c>
      <c r="AL67" s="85" t="s">
        <v>881</v>
      </c>
      <c r="AM67" s="79" t="s">
        <v>1045</v>
      </c>
      <c r="AN67" s="79" t="b">
        <v>0</v>
      </c>
      <c r="AO67" s="85" t="s">
        <v>881</v>
      </c>
      <c r="AP67" s="79" t="s">
        <v>176</v>
      </c>
      <c r="AQ67" s="79">
        <v>0</v>
      </c>
      <c r="AR67" s="79">
        <v>0</v>
      </c>
      <c r="AS67" s="79"/>
      <c r="AT67" s="79"/>
      <c r="AU67" s="79"/>
      <c r="AV67" s="79"/>
      <c r="AW67" s="79"/>
      <c r="AX67" s="79"/>
      <c r="AY67" s="79"/>
      <c r="AZ67" s="79"/>
      <c r="BA67">
        <v>1</v>
      </c>
      <c r="BB67" s="78" t="str">
        <f>REPLACE(INDEX(GroupVertices[Group],MATCH(Edges[[#This Row],[Vertex 1]],GroupVertices[Vertex],0)),1,1,"")</f>
        <v>2</v>
      </c>
      <c r="BC67" s="78" t="str">
        <f>REPLACE(INDEX(GroupVertices[Group],MATCH(Edges[[#This Row],[Vertex 2]],GroupVertices[Vertex],0)),1,1,"")</f>
        <v>2</v>
      </c>
      <c r="BD67" s="48">
        <v>2</v>
      </c>
      <c r="BE67" s="49">
        <v>8</v>
      </c>
      <c r="BF67" s="48">
        <v>0</v>
      </c>
      <c r="BG67" s="49">
        <v>0</v>
      </c>
      <c r="BH67" s="48">
        <v>0</v>
      </c>
      <c r="BI67" s="49">
        <v>0</v>
      </c>
      <c r="BJ67" s="48">
        <v>23</v>
      </c>
      <c r="BK67" s="49">
        <v>92</v>
      </c>
      <c r="BL67" s="48">
        <v>25</v>
      </c>
    </row>
    <row r="68" spans="1:64" ht="15">
      <c r="A68" s="64" t="s">
        <v>270</v>
      </c>
      <c r="B68" s="64" t="s">
        <v>262</v>
      </c>
      <c r="C68" s="65" t="s">
        <v>2769</v>
      </c>
      <c r="D68" s="66">
        <v>3</v>
      </c>
      <c r="E68" s="67" t="s">
        <v>132</v>
      </c>
      <c r="F68" s="68">
        <v>32</v>
      </c>
      <c r="G68" s="65"/>
      <c r="H68" s="69"/>
      <c r="I68" s="70"/>
      <c r="J68" s="70"/>
      <c r="K68" s="34" t="s">
        <v>65</v>
      </c>
      <c r="L68" s="77">
        <v>68</v>
      </c>
      <c r="M68" s="77"/>
      <c r="N68" s="72"/>
      <c r="O68" s="79" t="s">
        <v>353</v>
      </c>
      <c r="P68" s="81">
        <v>43531.967465277776</v>
      </c>
      <c r="Q68" s="79" t="s">
        <v>384</v>
      </c>
      <c r="R68" s="79"/>
      <c r="S68" s="79"/>
      <c r="T68" s="79" t="s">
        <v>483</v>
      </c>
      <c r="U68" s="79"/>
      <c r="V68" s="83" t="s">
        <v>575</v>
      </c>
      <c r="W68" s="81">
        <v>43531.967465277776</v>
      </c>
      <c r="X68" s="83" t="s">
        <v>695</v>
      </c>
      <c r="Y68" s="79"/>
      <c r="Z68" s="79"/>
      <c r="AA68" s="85" t="s">
        <v>889</v>
      </c>
      <c r="AB68" s="79"/>
      <c r="AC68" s="79" t="b">
        <v>0</v>
      </c>
      <c r="AD68" s="79">
        <v>0</v>
      </c>
      <c r="AE68" s="85" t="s">
        <v>1024</v>
      </c>
      <c r="AF68" s="79" t="b">
        <v>0</v>
      </c>
      <c r="AG68" s="79" t="s">
        <v>1030</v>
      </c>
      <c r="AH68" s="79"/>
      <c r="AI68" s="85" t="s">
        <v>1024</v>
      </c>
      <c r="AJ68" s="79" t="b">
        <v>0</v>
      </c>
      <c r="AK68" s="79">
        <v>21</v>
      </c>
      <c r="AL68" s="85" t="s">
        <v>881</v>
      </c>
      <c r="AM68" s="79" t="s">
        <v>1040</v>
      </c>
      <c r="AN68" s="79" t="b">
        <v>0</v>
      </c>
      <c r="AO68" s="85" t="s">
        <v>881</v>
      </c>
      <c r="AP68" s="79" t="s">
        <v>176</v>
      </c>
      <c r="AQ68" s="79">
        <v>0</v>
      </c>
      <c r="AR68" s="79">
        <v>0</v>
      </c>
      <c r="AS68" s="79"/>
      <c r="AT68" s="79"/>
      <c r="AU68" s="79"/>
      <c r="AV68" s="79"/>
      <c r="AW68" s="79"/>
      <c r="AX68" s="79"/>
      <c r="AY68" s="79"/>
      <c r="AZ68" s="79"/>
      <c r="BA68">
        <v>1</v>
      </c>
      <c r="BB68" s="78" t="str">
        <f>REPLACE(INDEX(GroupVertices[Group],MATCH(Edges[[#This Row],[Vertex 1]],GroupVertices[Vertex],0)),1,1,"")</f>
        <v>2</v>
      </c>
      <c r="BC68" s="78" t="str">
        <f>REPLACE(INDEX(GroupVertices[Group],MATCH(Edges[[#This Row],[Vertex 2]],GroupVertices[Vertex],0)),1,1,"")</f>
        <v>2</v>
      </c>
      <c r="BD68" s="48">
        <v>2</v>
      </c>
      <c r="BE68" s="49">
        <v>8</v>
      </c>
      <c r="BF68" s="48">
        <v>0</v>
      </c>
      <c r="BG68" s="49">
        <v>0</v>
      </c>
      <c r="BH68" s="48">
        <v>0</v>
      </c>
      <c r="BI68" s="49">
        <v>0</v>
      </c>
      <c r="BJ68" s="48">
        <v>23</v>
      </c>
      <c r="BK68" s="49">
        <v>92</v>
      </c>
      <c r="BL68" s="48">
        <v>25</v>
      </c>
    </row>
    <row r="69" spans="1:64" ht="15">
      <c r="A69" s="64" t="s">
        <v>271</v>
      </c>
      <c r="B69" s="64" t="s">
        <v>262</v>
      </c>
      <c r="C69" s="65" t="s">
        <v>2769</v>
      </c>
      <c r="D69" s="66">
        <v>3</v>
      </c>
      <c r="E69" s="67" t="s">
        <v>132</v>
      </c>
      <c r="F69" s="68">
        <v>32</v>
      </c>
      <c r="G69" s="65"/>
      <c r="H69" s="69"/>
      <c r="I69" s="70"/>
      <c r="J69" s="70"/>
      <c r="K69" s="34" t="s">
        <v>65</v>
      </c>
      <c r="L69" s="77">
        <v>69</v>
      </c>
      <c r="M69" s="77"/>
      <c r="N69" s="72"/>
      <c r="O69" s="79" t="s">
        <v>353</v>
      </c>
      <c r="P69" s="81">
        <v>43531.97476851852</v>
      </c>
      <c r="Q69" s="79" t="s">
        <v>384</v>
      </c>
      <c r="R69" s="79"/>
      <c r="S69" s="79"/>
      <c r="T69" s="79" t="s">
        <v>483</v>
      </c>
      <c r="U69" s="79"/>
      <c r="V69" s="83" t="s">
        <v>576</v>
      </c>
      <c r="W69" s="81">
        <v>43531.97476851852</v>
      </c>
      <c r="X69" s="83" t="s">
        <v>696</v>
      </c>
      <c r="Y69" s="79"/>
      <c r="Z69" s="79"/>
      <c r="AA69" s="85" t="s">
        <v>890</v>
      </c>
      <c r="AB69" s="79"/>
      <c r="AC69" s="79" t="b">
        <v>0</v>
      </c>
      <c r="AD69" s="79">
        <v>0</v>
      </c>
      <c r="AE69" s="85" t="s">
        <v>1024</v>
      </c>
      <c r="AF69" s="79" t="b">
        <v>0</v>
      </c>
      <c r="AG69" s="79" t="s">
        <v>1030</v>
      </c>
      <c r="AH69" s="79"/>
      <c r="AI69" s="85" t="s">
        <v>1024</v>
      </c>
      <c r="AJ69" s="79" t="b">
        <v>0</v>
      </c>
      <c r="AK69" s="79">
        <v>21</v>
      </c>
      <c r="AL69" s="85" t="s">
        <v>881</v>
      </c>
      <c r="AM69" s="79" t="s">
        <v>1038</v>
      </c>
      <c r="AN69" s="79" t="b">
        <v>0</v>
      </c>
      <c r="AO69" s="85" t="s">
        <v>881</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2</v>
      </c>
      <c r="BE69" s="49">
        <v>8</v>
      </c>
      <c r="BF69" s="48">
        <v>0</v>
      </c>
      <c r="BG69" s="49">
        <v>0</v>
      </c>
      <c r="BH69" s="48">
        <v>0</v>
      </c>
      <c r="BI69" s="49">
        <v>0</v>
      </c>
      <c r="BJ69" s="48">
        <v>23</v>
      </c>
      <c r="BK69" s="49">
        <v>92</v>
      </c>
      <c r="BL69" s="48">
        <v>25</v>
      </c>
    </row>
    <row r="70" spans="1:64" ht="15">
      <c r="A70" s="64" t="s">
        <v>272</v>
      </c>
      <c r="B70" s="64" t="s">
        <v>262</v>
      </c>
      <c r="C70" s="65" t="s">
        <v>2769</v>
      </c>
      <c r="D70" s="66">
        <v>3</v>
      </c>
      <c r="E70" s="67" t="s">
        <v>132</v>
      </c>
      <c r="F70" s="68">
        <v>32</v>
      </c>
      <c r="G70" s="65"/>
      <c r="H70" s="69"/>
      <c r="I70" s="70"/>
      <c r="J70" s="70"/>
      <c r="K70" s="34" t="s">
        <v>65</v>
      </c>
      <c r="L70" s="77">
        <v>70</v>
      </c>
      <c r="M70" s="77"/>
      <c r="N70" s="72"/>
      <c r="O70" s="79" t="s">
        <v>353</v>
      </c>
      <c r="P70" s="81">
        <v>43532.00083333333</v>
      </c>
      <c r="Q70" s="79" t="s">
        <v>384</v>
      </c>
      <c r="R70" s="79"/>
      <c r="S70" s="79"/>
      <c r="T70" s="79" t="s">
        <v>483</v>
      </c>
      <c r="U70" s="79"/>
      <c r="V70" s="83" t="s">
        <v>577</v>
      </c>
      <c r="W70" s="81">
        <v>43532.00083333333</v>
      </c>
      <c r="X70" s="83" t="s">
        <v>697</v>
      </c>
      <c r="Y70" s="79"/>
      <c r="Z70" s="79"/>
      <c r="AA70" s="85" t="s">
        <v>891</v>
      </c>
      <c r="AB70" s="79"/>
      <c r="AC70" s="79" t="b">
        <v>0</v>
      </c>
      <c r="AD70" s="79">
        <v>0</v>
      </c>
      <c r="AE70" s="85" t="s">
        <v>1024</v>
      </c>
      <c r="AF70" s="79" t="b">
        <v>0</v>
      </c>
      <c r="AG70" s="79" t="s">
        <v>1030</v>
      </c>
      <c r="AH70" s="79"/>
      <c r="AI70" s="85" t="s">
        <v>1024</v>
      </c>
      <c r="AJ70" s="79" t="b">
        <v>0</v>
      </c>
      <c r="AK70" s="79">
        <v>21</v>
      </c>
      <c r="AL70" s="85" t="s">
        <v>881</v>
      </c>
      <c r="AM70" s="79" t="s">
        <v>1040</v>
      </c>
      <c r="AN70" s="79" t="b">
        <v>0</v>
      </c>
      <c r="AO70" s="85" t="s">
        <v>881</v>
      </c>
      <c r="AP70" s="79" t="s">
        <v>176</v>
      </c>
      <c r="AQ70" s="79">
        <v>0</v>
      </c>
      <c r="AR70" s="79">
        <v>0</v>
      </c>
      <c r="AS70" s="79"/>
      <c r="AT70" s="79"/>
      <c r="AU70" s="79"/>
      <c r="AV70" s="79"/>
      <c r="AW70" s="79"/>
      <c r="AX70" s="79"/>
      <c r="AY70" s="79"/>
      <c r="AZ70" s="79"/>
      <c r="BA70">
        <v>1</v>
      </c>
      <c r="BB70" s="78" t="str">
        <f>REPLACE(INDEX(GroupVertices[Group],MATCH(Edges[[#This Row],[Vertex 1]],GroupVertices[Vertex],0)),1,1,"")</f>
        <v>2</v>
      </c>
      <c r="BC70" s="78" t="str">
        <f>REPLACE(INDEX(GroupVertices[Group],MATCH(Edges[[#This Row],[Vertex 2]],GroupVertices[Vertex],0)),1,1,"")</f>
        <v>2</v>
      </c>
      <c r="BD70" s="48">
        <v>2</v>
      </c>
      <c r="BE70" s="49">
        <v>8</v>
      </c>
      <c r="BF70" s="48">
        <v>0</v>
      </c>
      <c r="BG70" s="49">
        <v>0</v>
      </c>
      <c r="BH70" s="48">
        <v>0</v>
      </c>
      <c r="BI70" s="49">
        <v>0</v>
      </c>
      <c r="BJ70" s="48">
        <v>23</v>
      </c>
      <c r="BK70" s="49">
        <v>92</v>
      </c>
      <c r="BL70" s="48">
        <v>25</v>
      </c>
    </row>
    <row r="71" spans="1:64" ht="15">
      <c r="A71" s="64" t="s">
        <v>273</v>
      </c>
      <c r="B71" s="64" t="s">
        <v>262</v>
      </c>
      <c r="C71" s="65" t="s">
        <v>2769</v>
      </c>
      <c r="D71" s="66">
        <v>3</v>
      </c>
      <c r="E71" s="67" t="s">
        <v>132</v>
      </c>
      <c r="F71" s="68">
        <v>32</v>
      </c>
      <c r="G71" s="65"/>
      <c r="H71" s="69"/>
      <c r="I71" s="70"/>
      <c r="J71" s="70"/>
      <c r="K71" s="34" t="s">
        <v>65</v>
      </c>
      <c r="L71" s="77">
        <v>71</v>
      </c>
      <c r="M71" s="77"/>
      <c r="N71" s="72"/>
      <c r="O71" s="79" t="s">
        <v>353</v>
      </c>
      <c r="P71" s="81">
        <v>43532.004965277774</v>
      </c>
      <c r="Q71" s="79" t="s">
        <v>384</v>
      </c>
      <c r="R71" s="79"/>
      <c r="S71" s="79"/>
      <c r="T71" s="79" t="s">
        <v>483</v>
      </c>
      <c r="U71" s="79"/>
      <c r="V71" s="83" t="s">
        <v>578</v>
      </c>
      <c r="W71" s="81">
        <v>43532.004965277774</v>
      </c>
      <c r="X71" s="83" t="s">
        <v>698</v>
      </c>
      <c r="Y71" s="79"/>
      <c r="Z71" s="79"/>
      <c r="AA71" s="85" t="s">
        <v>892</v>
      </c>
      <c r="AB71" s="79"/>
      <c r="AC71" s="79" t="b">
        <v>0</v>
      </c>
      <c r="AD71" s="79">
        <v>0</v>
      </c>
      <c r="AE71" s="85" t="s">
        <v>1024</v>
      </c>
      <c r="AF71" s="79" t="b">
        <v>0</v>
      </c>
      <c r="AG71" s="79" t="s">
        <v>1030</v>
      </c>
      <c r="AH71" s="79"/>
      <c r="AI71" s="85" t="s">
        <v>1024</v>
      </c>
      <c r="AJ71" s="79" t="b">
        <v>0</v>
      </c>
      <c r="AK71" s="79">
        <v>21</v>
      </c>
      <c r="AL71" s="85" t="s">
        <v>881</v>
      </c>
      <c r="AM71" s="79" t="s">
        <v>1040</v>
      </c>
      <c r="AN71" s="79" t="b">
        <v>0</v>
      </c>
      <c r="AO71" s="85" t="s">
        <v>881</v>
      </c>
      <c r="AP71" s="79" t="s">
        <v>176</v>
      </c>
      <c r="AQ71" s="79">
        <v>0</v>
      </c>
      <c r="AR71" s="79">
        <v>0</v>
      </c>
      <c r="AS71" s="79"/>
      <c r="AT71" s="79"/>
      <c r="AU71" s="79"/>
      <c r="AV71" s="79"/>
      <c r="AW71" s="79"/>
      <c r="AX71" s="79"/>
      <c r="AY71" s="79"/>
      <c r="AZ71" s="79"/>
      <c r="BA71">
        <v>1</v>
      </c>
      <c r="BB71" s="78" t="str">
        <f>REPLACE(INDEX(GroupVertices[Group],MATCH(Edges[[#This Row],[Vertex 1]],GroupVertices[Vertex],0)),1,1,"")</f>
        <v>2</v>
      </c>
      <c r="BC71" s="78" t="str">
        <f>REPLACE(INDEX(GroupVertices[Group],MATCH(Edges[[#This Row],[Vertex 2]],GroupVertices[Vertex],0)),1,1,"")</f>
        <v>2</v>
      </c>
      <c r="BD71" s="48">
        <v>2</v>
      </c>
      <c r="BE71" s="49">
        <v>8</v>
      </c>
      <c r="BF71" s="48">
        <v>0</v>
      </c>
      <c r="BG71" s="49">
        <v>0</v>
      </c>
      <c r="BH71" s="48">
        <v>0</v>
      </c>
      <c r="BI71" s="49">
        <v>0</v>
      </c>
      <c r="BJ71" s="48">
        <v>23</v>
      </c>
      <c r="BK71" s="49">
        <v>92</v>
      </c>
      <c r="BL71" s="48">
        <v>25</v>
      </c>
    </row>
    <row r="72" spans="1:64" ht="15">
      <c r="A72" s="64" t="s">
        <v>274</v>
      </c>
      <c r="B72" s="64" t="s">
        <v>262</v>
      </c>
      <c r="C72" s="65" t="s">
        <v>2769</v>
      </c>
      <c r="D72" s="66">
        <v>3</v>
      </c>
      <c r="E72" s="67" t="s">
        <v>132</v>
      </c>
      <c r="F72" s="68">
        <v>32</v>
      </c>
      <c r="G72" s="65"/>
      <c r="H72" s="69"/>
      <c r="I72" s="70"/>
      <c r="J72" s="70"/>
      <c r="K72" s="34" t="s">
        <v>65</v>
      </c>
      <c r="L72" s="77">
        <v>72</v>
      </c>
      <c r="M72" s="77"/>
      <c r="N72" s="72"/>
      <c r="O72" s="79" t="s">
        <v>353</v>
      </c>
      <c r="P72" s="81">
        <v>43532.00771990741</v>
      </c>
      <c r="Q72" s="79" t="s">
        <v>384</v>
      </c>
      <c r="R72" s="79"/>
      <c r="S72" s="79"/>
      <c r="T72" s="79" t="s">
        <v>483</v>
      </c>
      <c r="U72" s="79"/>
      <c r="V72" s="83" t="s">
        <v>579</v>
      </c>
      <c r="W72" s="81">
        <v>43532.00771990741</v>
      </c>
      <c r="X72" s="83" t="s">
        <v>699</v>
      </c>
      <c r="Y72" s="79"/>
      <c r="Z72" s="79"/>
      <c r="AA72" s="85" t="s">
        <v>893</v>
      </c>
      <c r="AB72" s="79"/>
      <c r="AC72" s="79" t="b">
        <v>0</v>
      </c>
      <c r="AD72" s="79">
        <v>0</v>
      </c>
      <c r="AE72" s="85" t="s">
        <v>1024</v>
      </c>
      <c r="AF72" s="79" t="b">
        <v>0</v>
      </c>
      <c r="AG72" s="79" t="s">
        <v>1030</v>
      </c>
      <c r="AH72" s="79"/>
      <c r="AI72" s="85" t="s">
        <v>1024</v>
      </c>
      <c r="AJ72" s="79" t="b">
        <v>0</v>
      </c>
      <c r="AK72" s="79">
        <v>21</v>
      </c>
      <c r="AL72" s="85" t="s">
        <v>881</v>
      </c>
      <c r="AM72" s="79" t="s">
        <v>1038</v>
      </c>
      <c r="AN72" s="79" t="b">
        <v>0</v>
      </c>
      <c r="AO72" s="85" t="s">
        <v>881</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v>2</v>
      </c>
      <c r="BE72" s="49">
        <v>8</v>
      </c>
      <c r="BF72" s="48">
        <v>0</v>
      </c>
      <c r="BG72" s="49">
        <v>0</v>
      </c>
      <c r="BH72" s="48">
        <v>0</v>
      </c>
      <c r="BI72" s="49">
        <v>0</v>
      </c>
      <c r="BJ72" s="48">
        <v>23</v>
      </c>
      <c r="BK72" s="49">
        <v>92</v>
      </c>
      <c r="BL72" s="48">
        <v>25</v>
      </c>
    </row>
    <row r="73" spans="1:64" ht="15">
      <c r="A73" s="64" t="s">
        <v>275</v>
      </c>
      <c r="B73" s="64" t="s">
        <v>262</v>
      </c>
      <c r="C73" s="65" t="s">
        <v>2769</v>
      </c>
      <c r="D73" s="66">
        <v>3</v>
      </c>
      <c r="E73" s="67" t="s">
        <v>132</v>
      </c>
      <c r="F73" s="68">
        <v>32</v>
      </c>
      <c r="G73" s="65"/>
      <c r="H73" s="69"/>
      <c r="I73" s="70"/>
      <c r="J73" s="70"/>
      <c r="K73" s="34" t="s">
        <v>65</v>
      </c>
      <c r="L73" s="77">
        <v>73</v>
      </c>
      <c r="M73" s="77"/>
      <c r="N73" s="72"/>
      <c r="O73" s="79" t="s">
        <v>353</v>
      </c>
      <c r="P73" s="81">
        <v>43532.01494212963</v>
      </c>
      <c r="Q73" s="79" t="s">
        <v>384</v>
      </c>
      <c r="R73" s="79"/>
      <c r="S73" s="79"/>
      <c r="T73" s="79" t="s">
        <v>483</v>
      </c>
      <c r="U73" s="79"/>
      <c r="V73" s="83" t="s">
        <v>580</v>
      </c>
      <c r="W73" s="81">
        <v>43532.01494212963</v>
      </c>
      <c r="X73" s="83" t="s">
        <v>700</v>
      </c>
      <c r="Y73" s="79"/>
      <c r="Z73" s="79"/>
      <c r="AA73" s="85" t="s">
        <v>894</v>
      </c>
      <c r="AB73" s="79"/>
      <c r="AC73" s="79" t="b">
        <v>0</v>
      </c>
      <c r="AD73" s="79">
        <v>0</v>
      </c>
      <c r="AE73" s="85" t="s">
        <v>1024</v>
      </c>
      <c r="AF73" s="79" t="b">
        <v>0</v>
      </c>
      <c r="AG73" s="79" t="s">
        <v>1030</v>
      </c>
      <c r="AH73" s="79"/>
      <c r="AI73" s="85" t="s">
        <v>1024</v>
      </c>
      <c r="AJ73" s="79" t="b">
        <v>0</v>
      </c>
      <c r="AK73" s="79">
        <v>21</v>
      </c>
      <c r="AL73" s="85" t="s">
        <v>881</v>
      </c>
      <c r="AM73" s="79" t="s">
        <v>1038</v>
      </c>
      <c r="AN73" s="79" t="b">
        <v>0</v>
      </c>
      <c r="AO73" s="85" t="s">
        <v>881</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v>2</v>
      </c>
      <c r="BE73" s="49">
        <v>8</v>
      </c>
      <c r="BF73" s="48">
        <v>0</v>
      </c>
      <c r="BG73" s="49">
        <v>0</v>
      </c>
      <c r="BH73" s="48">
        <v>0</v>
      </c>
      <c r="BI73" s="49">
        <v>0</v>
      </c>
      <c r="BJ73" s="48">
        <v>23</v>
      </c>
      <c r="BK73" s="49">
        <v>92</v>
      </c>
      <c r="BL73" s="48">
        <v>25</v>
      </c>
    </row>
    <row r="74" spans="1:64" ht="15">
      <c r="A74" s="64" t="s">
        <v>276</v>
      </c>
      <c r="B74" s="64" t="s">
        <v>262</v>
      </c>
      <c r="C74" s="65" t="s">
        <v>2769</v>
      </c>
      <c r="D74" s="66">
        <v>3</v>
      </c>
      <c r="E74" s="67" t="s">
        <v>132</v>
      </c>
      <c r="F74" s="68">
        <v>32</v>
      </c>
      <c r="G74" s="65"/>
      <c r="H74" s="69"/>
      <c r="I74" s="70"/>
      <c r="J74" s="70"/>
      <c r="K74" s="34" t="s">
        <v>65</v>
      </c>
      <c r="L74" s="77">
        <v>74</v>
      </c>
      <c r="M74" s="77"/>
      <c r="N74" s="72"/>
      <c r="O74" s="79" t="s">
        <v>353</v>
      </c>
      <c r="P74" s="81">
        <v>43532.02077546297</v>
      </c>
      <c r="Q74" s="79" t="s">
        <v>384</v>
      </c>
      <c r="R74" s="79"/>
      <c r="S74" s="79"/>
      <c r="T74" s="79" t="s">
        <v>483</v>
      </c>
      <c r="U74" s="79"/>
      <c r="V74" s="83" t="s">
        <v>581</v>
      </c>
      <c r="W74" s="81">
        <v>43532.02077546297</v>
      </c>
      <c r="X74" s="83" t="s">
        <v>701</v>
      </c>
      <c r="Y74" s="79"/>
      <c r="Z74" s="79"/>
      <c r="AA74" s="85" t="s">
        <v>895</v>
      </c>
      <c r="AB74" s="79"/>
      <c r="AC74" s="79" t="b">
        <v>0</v>
      </c>
      <c r="AD74" s="79">
        <v>0</v>
      </c>
      <c r="AE74" s="85" t="s">
        <v>1024</v>
      </c>
      <c r="AF74" s="79" t="b">
        <v>0</v>
      </c>
      <c r="AG74" s="79" t="s">
        <v>1030</v>
      </c>
      <c r="AH74" s="79"/>
      <c r="AI74" s="85" t="s">
        <v>1024</v>
      </c>
      <c r="AJ74" s="79" t="b">
        <v>0</v>
      </c>
      <c r="AK74" s="79">
        <v>21</v>
      </c>
      <c r="AL74" s="85" t="s">
        <v>881</v>
      </c>
      <c r="AM74" s="79" t="s">
        <v>1046</v>
      </c>
      <c r="AN74" s="79" t="b">
        <v>0</v>
      </c>
      <c r="AO74" s="85" t="s">
        <v>881</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v>2</v>
      </c>
      <c r="BE74" s="49">
        <v>8</v>
      </c>
      <c r="BF74" s="48">
        <v>0</v>
      </c>
      <c r="BG74" s="49">
        <v>0</v>
      </c>
      <c r="BH74" s="48">
        <v>0</v>
      </c>
      <c r="BI74" s="49">
        <v>0</v>
      </c>
      <c r="BJ74" s="48">
        <v>23</v>
      </c>
      <c r="BK74" s="49">
        <v>92</v>
      </c>
      <c r="BL74" s="48">
        <v>25</v>
      </c>
    </row>
    <row r="75" spans="1:64" ht="15">
      <c r="A75" s="64" t="s">
        <v>277</v>
      </c>
      <c r="B75" s="64" t="s">
        <v>262</v>
      </c>
      <c r="C75" s="65" t="s">
        <v>2769</v>
      </c>
      <c r="D75" s="66">
        <v>3</v>
      </c>
      <c r="E75" s="67" t="s">
        <v>132</v>
      </c>
      <c r="F75" s="68">
        <v>32</v>
      </c>
      <c r="G75" s="65"/>
      <c r="H75" s="69"/>
      <c r="I75" s="70"/>
      <c r="J75" s="70"/>
      <c r="K75" s="34" t="s">
        <v>65</v>
      </c>
      <c r="L75" s="77">
        <v>75</v>
      </c>
      <c r="M75" s="77"/>
      <c r="N75" s="72"/>
      <c r="O75" s="79" t="s">
        <v>353</v>
      </c>
      <c r="P75" s="81">
        <v>43532.12630787037</v>
      </c>
      <c r="Q75" s="79" t="s">
        <v>384</v>
      </c>
      <c r="R75" s="79"/>
      <c r="S75" s="79"/>
      <c r="T75" s="79" t="s">
        <v>483</v>
      </c>
      <c r="U75" s="79"/>
      <c r="V75" s="83" t="s">
        <v>582</v>
      </c>
      <c r="W75" s="81">
        <v>43532.12630787037</v>
      </c>
      <c r="X75" s="83" t="s">
        <v>702</v>
      </c>
      <c r="Y75" s="79"/>
      <c r="Z75" s="79"/>
      <c r="AA75" s="85" t="s">
        <v>896</v>
      </c>
      <c r="AB75" s="79"/>
      <c r="AC75" s="79" t="b">
        <v>0</v>
      </c>
      <c r="AD75" s="79">
        <v>0</v>
      </c>
      <c r="AE75" s="85" t="s">
        <v>1024</v>
      </c>
      <c r="AF75" s="79" t="b">
        <v>0</v>
      </c>
      <c r="AG75" s="79" t="s">
        <v>1030</v>
      </c>
      <c r="AH75" s="79"/>
      <c r="AI75" s="85" t="s">
        <v>1024</v>
      </c>
      <c r="AJ75" s="79" t="b">
        <v>0</v>
      </c>
      <c r="AK75" s="79">
        <v>21</v>
      </c>
      <c r="AL75" s="85" t="s">
        <v>881</v>
      </c>
      <c r="AM75" s="79" t="s">
        <v>1038</v>
      </c>
      <c r="AN75" s="79" t="b">
        <v>0</v>
      </c>
      <c r="AO75" s="85" t="s">
        <v>881</v>
      </c>
      <c r="AP75" s="79" t="s">
        <v>176</v>
      </c>
      <c r="AQ75" s="79">
        <v>0</v>
      </c>
      <c r="AR75" s="79">
        <v>0</v>
      </c>
      <c r="AS75" s="79"/>
      <c r="AT75" s="79"/>
      <c r="AU75" s="79"/>
      <c r="AV75" s="79"/>
      <c r="AW75" s="79"/>
      <c r="AX75" s="79"/>
      <c r="AY75" s="79"/>
      <c r="AZ75" s="79"/>
      <c r="BA75">
        <v>1</v>
      </c>
      <c r="BB75" s="78" t="str">
        <f>REPLACE(INDEX(GroupVertices[Group],MATCH(Edges[[#This Row],[Vertex 1]],GroupVertices[Vertex],0)),1,1,"")</f>
        <v>2</v>
      </c>
      <c r="BC75" s="78" t="str">
        <f>REPLACE(INDEX(GroupVertices[Group],MATCH(Edges[[#This Row],[Vertex 2]],GroupVertices[Vertex],0)),1,1,"")</f>
        <v>2</v>
      </c>
      <c r="BD75" s="48">
        <v>2</v>
      </c>
      <c r="BE75" s="49">
        <v>8</v>
      </c>
      <c r="BF75" s="48">
        <v>0</v>
      </c>
      <c r="BG75" s="49">
        <v>0</v>
      </c>
      <c r="BH75" s="48">
        <v>0</v>
      </c>
      <c r="BI75" s="49">
        <v>0</v>
      </c>
      <c r="BJ75" s="48">
        <v>23</v>
      </c>
      <c r="BK75" s="49">
        <v>92</v>
      </c>
      <c r="BL75" s="48">
        <v>25</v>
      </c>
    </row>
    <row r="76" spans="1:64" ht="15">
      <c r="A76" s="64" t="s">
        <v>278</v>
      </c>
      <c r="B76" s="64" t="s">
        <v>262</v>
      </c>
      <c r="C76" s="65" t="s">
        <v>2769</v>
      </c>
      <c r="D76" s="66">
        <v>3</v>
      </c>
      <c r="E76" s="67" t="s">
        <v>132</v>
      </c>
      <c r="F76" s="68">
        <v>32</v>
      </c>
      <c r="G76" s="65"/>
      <c r="H76" s="69"/>
      <c r="I76" s="70"/>
      <c r="J76" s="70"/>
      <c r="K76" s="34" t="s">
        <v>65</v>
      </c>
      <c r="L76" s="77">
        <v>76</v>
      </c>
      <c r="M76" s="77"/>
      <c r="N76" s="72"/>
      <c r="O76" s="79" t="s">
        <v>353</v>
      </c>
      <c r="P76" s="81">
        <v>43532.27609953703</v>
      </c>
      <c r="Q76" s="79" t="s">
        <v>384</v>
      </c>
      <c r="R76" s="79"/>
      <c r="S76" s="79"/>
      <c r="T76" s="79" t="s">
        <v>483</v>
      </c>
      <c r="U76" s="79"/>
      <c r="V76" s="83" t="s">
        <v>583</v>
      </c>
      <c r="W76" s="81">
        <v>43532.27609953703</v>
      </c>
      <c r="X76" s="83" t="s">
        <v>703</v>
      </c>
      <c r="Y76" s="79"/>
      <c r="Z76" s="79"/>
      <c r="AA76" s="85" t="s">
        <v>897</v>
      </c>
      <c r="AB76" s="79"/>
      <c r="AC76" s="79" t="b">
        <v>0</v>
      </c>
      <c r="AD76" s="79">
        <v>0</v>
      </c>
      <c r="AE76" s="85" t="s">
        <v>1024</v>
      </c>
      <c r="AF76" s="79" t="b">
        <v>0</v>
      </c>
      <c r="AG76" s="79" t="s">
        <v>1030</v>
      </c>
      <c r="AH76" s="79"/>
      <c r="AI76" s="85" t="s">
        <v>1024</v>
      </c>
      <c r="AJ76" s="79" t="b">
        <v>0</v>
      </c>
      <c r="AK76" s="79">
        <v>21</v>
      </c>
      <c r="AL76" s="85" t="s">
        <v>881</v>
      </c>
      <c r="AM76" s="79" t="s">
        <v>1038</v>
      </c>
      <c r="AN76" s="79" t="b">
        <v>0</v>
      </c>
      <c r="AO76" s="85" t="s">
        <v>881</v>
      </c>
      <c r="AP76" s="79" t="s">
        <v>176</v>
      </c>
      <c r="AQ76" s="79">
        <v>0</v>
      </c>
      <c r="AR76" s="79">
        <v>0</v>
      </c>
      <c r="AS76" s="79"/>
      <c r="AT76" s="79"/>
      <c r="AU76" s="79"/>
      <c r="AV76" s="79"/>
      <c r="AW76" s="79"/>
      <c r="AX76" s="79"/>
      <c r="AY76" s="79"/>
      <c r="AZ76" s="79"/>
      <c r="BA76">
        <v>1</v>
      </c>
      <c r="BB76" s="78" t="str">
        <f>REPLACE(INDEX(GroupVertices[Group],MATCH(Edges[[#This Row],[Vertex 1]],GroupVertices[Vertex],0)),1,1,"")</f>
        <v>2</v>
      </c>
      <c r="BC76" s="78" t="str">
        <f>REPLACE(INDEX(GroupVertices[Group],MATCH(Edges[[#This Row],[Vertex 2]],GroupVertices[Vertex],0)),1,1,"")</f>
        <v>2</v>
      </c>
      <c r="BD76" s="48">
        <v>2</v>
      </c>
      <c r="BE76" s="49">
        <v>8</v>
      </c>
      <c r="BF76" s="48">
        <v>0</v>
      </c>
      <c r="BG76" s="49">
        <v>0</v>
      </c>
      <c r="BH76" s="48">
        <v>0</v>
      </c>
      <c r="BI76" s="49">
        <v>0</v>
      </c>
      <c r="BJ76" s="48">
        <v>23</v>
      </c>
      <c r="BK76" s="49">
        <v>92</v>
      </c>
      <c r="BL76" s="48">
        <v>25</v>
      </c>
    </row>
    <row r="77" spans="1:64" ht="15">
      <c r="A77" s="64" t="s">
        <v>279</v>
      </c>
      <c r="B77" s="64" t="s">
        <v>262</v>
      </c>
      <c r="C77" s="65" t="s">
        <v>2769</v>
      </c>
      <c r="D77" s="66">
        <v>3</v>
      </c>
      <c r="E77" s="67" t="s">
        <v>132</v>
      </c>
      <c r="F77" s="68">
        <v>32</v>
      </c>
      <c r="G77" s="65"/>
      <c r="H77" s="69"/>
      <c r="I77" s="70"/>
      <c r="J77" s="70"/>
      <c r="K77" s="34" t="s">
        <v>65</v>
      </c>
      <c r="L77" s="77">
        <v>77</v>
      </c>
      <c r="M77" s="77"/>
      <c r="N77" s="72"/>
      <c r="O77" s="79" t="s">
        <v>353</v>
      </c>
      <c r="P77" s="81">
        <v>43532.28134259259</v>
      </c>
      <c r="Q77" s="79" t="s">
        <v>384</v>
      </c>
      <c r="R77" s="79"/>
      <c r="S77" s="79"/>
      <c r="T77" s="79" t="s">
        <v>483</v>
      </c>
      <c r="U77" s="79"/>
      <c r="V77" s="83" t="s">
        <v>584</v>
      </c>
      <c r="W77" s="81">
        <v>43532.28134259259</v>
      </c>
      <c r="X77" s="83" t="s">
        <v>704</v>
      </c>
      <c r="Y77" s="79"/>
      <c r="Z77" s="79"/>
      <c r="AA77" s="85" t="s">
        <v>898</v>
      </c>
      <c r="AB77" s="79"/>
      <c r="AC77" s="79" t="b">
        <v>0</v>
      </c>
      <c r="AD77" s="79">
        <v>0</v>
      </c>
      <c r="AE77" s="85" t="s">
        <v>1024</v>
      </c>
      <c r="AF77" s="79" t="b">
        <v>0</v>
      </c>
      <c r="AG77" s="79" t="s">
        <v>1030</v>
      </c>
      <c r="AH77" s="79"/>
      <c r="AI77" s="85" t="s">
        <v>1024</v>
      </c>
      <c r="AJ77" s="79" t="b">
        <v>0</v>
      </c>
      <c r="AK77" s="79">
        <v>21</v>
      </c>
      <c r="AL77" s="85" t="s">
        <v>881</v>
      </c>
      <c r="AM77" s="79" t="s">
        <v>1038</v>
      </c>
      <c r="AN77" s="79" t="b">
        <v>0</v>
      </c>
      <c r="AO77" s="85" t="s">
        <v>881</v>
      </c>
      <c r="AP77" s="79" t="s">
        <v>176</v>
      </c>
      <c r="AQ77" s="79">
        <v>0</v>
      </c>
      <c r="AR77" s="79">
        <v>0</v>
      </c>
      <c r="AS77" s="79"/>
      <c r="AT77" s="79"/>
      <c r="AU77" s="79"/>
      <c r="AV77" s="79"/>
      <c r="AW77" s="79"/>
      <c r="AX77" s="79"/>
      <c r="AY77" s="79"/>
      <c r="AZ77" s="79"/>
      <c r="BA77">
        <v>1</v>
      </c>
      <c r="BB77" s="78" t="str">
        <f>REPLACE(INDEX(GroupVertices[Group],MATCH(Edges[[#This Row],[Vertex 1]],GroupVertices[Vertex],0)),1,1,"")</f>
        <v>2</v>
      </c>
      <c r="BC77" s="78" t="str">
        <f>REPLACE(INDEX(GroupVertices[Group],MATCH(Edges[[#This Row],[Vertex 2]],GroupVertices[Vertex],0)),1,1,"")</f>
        <v>2</v>
      </c>
      <c r="BD77" s="48">
        <v>2</v>
      </c>
      <c r="BE77" s="49">
        <v>8</v>
      </c>
      <c r="BF77" s="48">
        <v>0</v>
      </c>
      <c r="BG77" s="49">
        <v>0</v>
      </c>
      <c r="BH77" s="48">
        <v>0</v>
      </c>
      <c r="BI77" s="49">
        <v>0</v>
      </c>
      <c r="BJ77" s="48">
        <v>23</v>
      </c>
      <c r="BK77" s="49">
        <v>92</v>
      </c>
      <c r="BL77" s="48">
        <v>25</v>
      </c>
    </row>
    <row r="78" spans="1:64" ht="15">
      <c r="A78" s="64" t="s">
        <v>280</v>
      </c>
      <c r="B78" s="64" t="s">
        <v>334</v>
      </c>
      <c r="C78" s="65" t="s">
        <v>2769</v>
      </c>
      <c r="D78" s="66">
        <v>3</v>
      </c>
      <c r="E78" s="67" t="s">
        <v>132</v>
      </c>
      <c r="F78" s="68">
        <v>32</v>
      </c>
      <c r="G78" s="65"/>
      <c r="H78" s="69"/>
      <c r="I78" s="70"/>
      <c r="J78" s="70"/>
      <c r="K78" s="34" t="s">
        <v>65</v>
      </c>
      <c r="L78" s="77">
        <v>78</v>
      </c>
      <c r="M78" s="77"/>
      <c r="N78" s="72"/>
      <c r="O78" s="79" t="s">
        <v>353</v>
      </c>
      <c r="P78" s="81">
        <v>43529.67899305555</v>
      </c>
      <c r="Q78" s="79" t="s">
        <v>385</v>
      </c>
      <c r="R78" s="79"/>
      <c r="S78" s="79"/>
      <c r="T78" s="79" t="s">
        <v>484</v>
      </c>
      <c r="U78" s="79"/>
      <c r="V78" s="83" t="s">
        <v>585</v>
      </c>
      <c r="W78" s="81">
        <v>43529.67899305555</v>
      </c>
      <c r="X78" s="83" t="s">
        <v>705</v>
      </c>
      <c r="Y78" s="79"/>
      <c r="Z78" s="79"/>
      <c r="AA78" s="85" t="s">
        <v>899</v>
      </c>
      <c r="AB78" s="85" t="s">
        <v>1020</v>
      </c>
      <c r="AC78" s="79" t="b">
        <v>0</v>
      </c>
      <c r="AD78" s="79">
        <v>0</v>
      </c>
      <c r="AE78" s="85" t="s">
        <v>1026</v>
      </c>
      <c r="AF78" s="79" t="b">
        <v>0</v>
      </c>
      <c r="AG78" s="79" t="s">
        <v>1030</v>
      </c>
      <c r="AH78" s="79"/>
      <c r="AI78" s="85" t="s">
        <v>1024</v>
      </c>
      <c r="AJ78" s="79" t="b">
        <v>0</v>
      </c>
      <c r="AK78" s="79">
        <v>0</v>
      </c>
      <c r="AL78" s="85" t="s">
        <v>1024</v>
      </c>
      <c r="AM78" s="79" t="s">
        <v>1036</v>
      </c>
      <c r="AN78" s="79" t="b">
        <v>0</v>
      </c>
      <c r="AO78" s="85" t="s">
        <v>1020</v>
      </c>
      <c r="AP78" s="79" t="s">
        <v>176</v>
      </c>
      <c r="AQ78" s="79">
        <v>0</v>
      </c>
      <c r="AR78" s="79">
        <v>0</v>
      </c>
      <c r="AS78" s="79"/>
      <c r="AT78" s="79"/>
      <c r="AU78" s="79"/>
      <c r="AV78" s="79"/>
      <c r="AW78" s="79"/>
      <c r="AX78" s="79"/>
      <c r="AY78" s="79"/>
      <c r="AZ78" s="79"/>
      <c r="BA78">
        <v>1</v>
      </c>
      <c r="BB78" s="78" t="str">
        <f>REPLACE(INDEX(GroupVertices[Group],MATCH(Edges[[#This Row],[Vertex 1]],GroupVertices[Vertex],0)),1,1,"")</f>
        <v>3</v>
      </c>
      <c r="BC78" s="78" t="str">
        <f>REPLACE(INDEX(GroupVertices[Group],MATCH(Edges[[#This Row],[Vertex 2]],GroupVertices[Vertex],0)),1,1,"")</f>
        <v>3</v>
      </c>
      <c r="BD78" s="48"/>
      <c r="BE78" s="49"/>
      <c r="BF78" s="48"/>
      <c r="BG78" s="49"/>
      <c r="BH78" s="48"/>
      <c r="BI78" s="49"/>
      <c r="BJ78" s="48"/>
      <c r="BK78" s="49"/>
      <c r="BL78" s="48"/>
    </row>
    <row r="79" spans="1:64" ht="15">
      <c r="A79" s="64" t="s">
        <v>280</v>
      </c>
      <c r="B79" s="64" t="s">
        <v>335</v>
      </c>
      <c r="C79" s="65" t="s">
        <v>2769</v>
      </c>
      <c r="D79" s="66">
        <v>3</v>
      </c>
      <c r="E79" s="67" t="s">
        <v>132</v>
      </c>
      <c r="F79" s="68">
        <v>32</v>
      </c>
      <c r="G79" s="65"/>
      <c r="H79" s="69"/>
      <c r="I79" s="70"/>
      <c r="J79" s="70"/>
      <c r="K79" s="34" t="s">
        <v>65</v>
      </c>
      <c r="L79" s="77">
        <v>79</v>
      </c>
      <c r="M79" s="77"/>
      <c r="N79" s="72"/>
      <c r="O79" s="79" t="s">
        <v>353</v>
      </c>
      <c r="P79" s="81">
        <v>43529.67899305555</v>
      </c>
      <c r="Q79" s="79" t="s">
        <v>385</v>
      </c>
      <c r="R79" s="79"/>
      <c r="S79" s="79"/>
      <c r="T79" s="79" t="s">
        <v>484</v>
      </c>
      <c r="U79" s="79"/>
      <c r="V79" s="83" t="s">
        <v>585</v>
      </c>
      <c r="W79" s="81">
        <v>43529.67899305555</v>
      </c>
      <c r="X79" s="83" t="s">
        <v>705</v>
      </c>
      <c r="Y79" s="79"/>
      <c r="Z79" s="79"/>
      <c r="AA79" s="85" t="s">
        <v>899</v>
      </c>
      <c r="AB79" s="85" t="s">
        <v>1020</v>
      </c>
      <c r="AC79" s="79" t="b">
        <v>0</v>
      </c>
      <c r="AD79" s="79">
        <v>0</v>
      </c>
      <c r="AE79" s="85" t="s">
        <v>1026</v>
      </c>
      <c r="AF79" s="79" t="b">
        <v>0</v>
      </c>
      <c r="AG79" s="79" t="s">
        <v>1030</v>
      </c>
      <c r="AH79" s="79"/>
      <c r="AI79" s="85" t="s">
        <v>1024</v>
      </c>
      <c r="AJ79" s="79" t="b">
        <v>0</v>
      </c>
      <c r="AK79" s="79">
        <v>0</v>
      </c>
      <c r="AL79" s="85" t="s">
        <v>1024</v>
      </c>
      <c r="AM79" s="79" t="s">
        <v>1036</v>
      </c>
      <c r="AN79" s="79" t="b">
        <v>0</v>
      </c>
      <c r="AO79" s="85" t="s">
        <v>1020</v>
      </c>
      <c r="AP79" s="79" t="s">
        <v>176</v>
      </c>
      <c r="AQ79" s="79">
        <v>0</v>
      </c>
      <c r="AR79" s="79">
        <v>0</v>
      </c>
      <c r="AS79" s="79"/>
      <c r="AT79" s="79"/>
      <c r="AU79" s="79"/>
      <c r="AV79" s="79"/>
      <c r="AW79" s="79"/>
      <c r="AX79" s="79"/>
      <c r="AY79" s="79"/>
      <c r="AZ79" s="79"/>
      <c r="BA79">
        <v>1</v>
      </c>
      <c r="BB79" s="78" t="str">
        <f>REPLACE(INDEX(GroupVertices[Group],MATCH(Edges[[#This Row],[Vertex 1]],GroupVertices[Vertex],0)),1,1,"")</f>
        <v>3</v>
      </c>
      <c r="BC79" s="78" t="str">
        <f>REPLACE(INDEX(GroupVertices[Group],MATCH(Edges[[#This Row],[Vertex 2]],GroupVertices[Vertex],0)),1,1,"")</f>
        <v>3</v>
      </c>
      <c r="BD79" s="48"/>
      <c r="BE79" s="49"/>
      <c r="BF79" s="48"/>
      <c r="BG79" s="49"/>
      <c r="BH79" s="48"/>
      <c r="BI79" s="49"/>
      <c r="BJ79" s="48"/>
      <c r="BK79" s="49"/>
      <c r="BL79" s="48"/>
    </row>
    <row r="80" spans="1:64" ht="15">
      <c r="A80" s="64" t="s">
        <v>280</v>
      </c>
      <c r="B80" s="64" t="s">
        <v>336</v>
      </c>
      <c r="C80" s="65" t="s">
        <v>2769</v>
      </c>
      <c r="D80" s="66">
        <v>3</v>
      </c>
      <c r="E80" s="67" t="s">
        <v>132</v>
      </c>
      <c r="F80" s="68">
        <v>32</v>
      </c>
      <c r="G80" s="65"/>
      <c r="H80" s="69"/>
      <c r="I80" s="70"/>
      <c r="J80" s="70"/>
      <c r="K80" s="34" t="s">
        <v>65</v>
      </c>
      <c r="L80" s="77">
        <v>80</v>
      </c>
      <c r="M80" s="77"/>
      <c r="N80" s="72"/>
      <c r="O80" s="79" t="s">
        <v>353</v>
      </c>
      <c r="P80" s="81">
        <v>43529.67899305555</v>
      </c>
      <c r="Q80" s="79" t="s">
        <v>385</v>
      </c>
      <c r="R80" s="79"/>
      <c r="S80" s="79"/>
      <c r="T80" s="79" t="s">
        <v>484</v>
      </c>
      <c r="U80" s="79"/>
      <c r="V80" s="83" t="s">
        <v>585</v>
      </c>
      <c r="W80" s="81">
        <v>43529.67899305555</v>
      </c>
      <c r="X80" s="83" t="s">
        <v>705</v>
      </c>
      <c r="Y80" s="79"/>
      <c r="Z80" s="79"/>
      <c r="AA80" s="85" t="s">
        <v>899</v>
      </c>
      <c r="AB80" s="85" t="s">
        <v>1020</v>
      </c>
      <c r="AC80" s="79" t="b">
        <v>0</v>
      </c>
      <c r="AD80" s="79">
        <v>0</v>
      </c>
      <c r="AE80" s="85" t="s">
        <v>1026</v>
      </c>
      <c r="AF80" s="79" t="b">
        <v>0</v>
      </c>
      <c r="AG80" s="79" t="s">
        <v>1030</v>
      </c>
      <c r="AH80" s="79"/>
      <c r="AI80" s="85" t="s">
        <v>1024</v>
      </c>
      <c r="AJ80" s="79" t="b">
        <v>0</v>
      </c>
      <c r="AK80" s="79">
        <v>0</v>
      </c>
      <c r="AL80" s="85" t="s">
        <v>1024</v>
      </c>
      <c r="AM80" s="79" t="s">
        <v>1036</v>
      </c>
      <c r="AN80" s="79" t="b">
        <v>0</v>
      </c>
      <c r="AO80" s="85" t="s">
        <v>1020</v>
      </c>
      <c r="AP80" s="79" t="s">
        <v>176</v>
      </c>
      <c r="AQ80" s="79">
        <v>0</v>
      </c>
      <c r="AR80" s="79">
        <v>0</v>
      </c>
      <c r="AS80" s="79"/>
      <c r="AT80" s="79"/>
      <c r="AU80" s="79"/>
      <c r="AV80" s="79"/>
      <c r="AW80" s="79"/>
      <c r="AX80" s="79"/>
      <c r="AY80" s="79"/>
      <c r="AZ80" s="79"/>
      <c r="BA80">
        <v>1</v>
      </c>
      <c r="BB80" s="78" t="str">
        <f>REPLACE(INDEX(GroupVertices[Group],MATCH(Edges[[#This Row],[Vertex 1]],GroupVertices[Vertex],0)),1,1,"")</f>
        <v>3</v>
      </c>
      <c r="BC80" s="78" t="str">
        <f>REPLACE(INDEX(GroupVertices[Group],MATCH(Edges[[#This Row],[Vertex 2]],GroupVertices[Vertex],0)),1,1,"")</f>
        <v>3</v>
      </c>
      <c r="BD80" s="48"/>
      <c r="BE80" s="49"/>
      <c r="BF80" s="48"/>
      <c r="BG80" s="49"/>
      <c r="BH80" s="48"/>
      <c r="BI80" s="49"/>
      <c r="BJ80" s="48"/>
      <c r="BK80" s="49"/>
      <c r="BL80" s="48"/>
    </row>
    <row r="81" spans="1:64" ht="15">
      <c r="A81" s="64" t="s">
        <v>280</v>
      </c>
      <c r="B81" s="64" t="s">
        <v>337</v>
      </c>
      <c r="C81" s="65" t="s">
        <v>2769</v>
      </c>
      <c r="D81" s="66">
        <v>3</v>
      </c>
      <c r="E81" s="67" t="s">
        <v>132</v>
      </c>
      <c r="F81" s="68">
        <v>32</v>
      </c>
      <c r="G81" s="65"/>
      <c r="H81" s="69"/>
      <c r="I81" s="70"/>
      <c r="J81" s="70"/>
      <c r="K81" s="34" t="s">
        <v>65</v>
      </c>
      <c r="L81" s="77">
        <v>81</v>
      </c>
      <c r="M81" s="77"/>
      <c r="N81" s="72"/>
      <c r="O81" s="79" t="s">
        <v>353</v>
      </c>
      <c r="P81" s="81">
        <v>43529.67899305555</v>
      </c>
      <c r="Q81" s="79" t="s">
        <v>385</v>
      </c>
      <c r="R81" s="79"/>
      <c r="S81" s="79"/>
      <c r="T81" s="79" t="s">
        <v>484</v>
      </c>
      <c r="U81" s="79"/>
      <c r="V81" s="83" t="s">
        <v>585</v>
      </c>
      <c r="W81" s="81">
        <v>43529.67899305555</v>
      </c>
      <c r="X81" s="83" t="s">
        <v>705</v>
      </c>
      <c r="Y81" s="79"/>
      <c r="Z81" s="79"/>
      <c r="AA81" s="85" t="s">
        <v>899</v>
      </c>
      <c r="AB81" s="85" t="s">
        <v>1020</v>
      </c>
      <c r="AC81" s="79" t="b">
        <v>0</v>
      </c>
      <c r="AD81" s="79">
        <v>0</v>
      </c>
      <c r="AE81" s="85" t="s">
        <v>1026</v>
      </c>
      <c r="AF81" s="79" t="b">
        <v>0</v>
      </c>
      <c r="AG81" s="79" t="s">
        <v>1030</v>
      </c>
      <c r="AH81" s="79"/>
      <c r="AI81" s="85" t="s">
        <v>1024</v>
      </c>
      <c r="AJ81" s="79" t="b">
        <v>0</v>
      </c>
      <c r="AK81" s="79">
        <v>0</v>
      </c>
      <c r="AL81" s="85" t="s">
        <v>1024</v>
      </c>
      <c r="AM81" s="79" t="s">
        <v>1036</v>
      </c>
      <c r="AN81" s="79" t="b">
        <v>0</v>
      </c>
      <c r="AO81" s="85" t="s">
        <v>1020</v>
      </c>
      <c r="AP81" s="79" t="s">
        <v>176</v>
      </c>
      <c r="AQ81" s="79">
        <v>0</v>
      </c>
      <c r="AR81" s="79">
        <v>0</v>
      </c>
      <c r="AS81" s="79"/>
      <c r="AT81" s="79"/>
      <c r="AU81" s="79"/>
      <c r="AV81" s="79"/>
      <c r="AW81" s="79"/>
      <c r="AX81" s="79"/>
      <c r="AY81" s="79"/>
      <c r="AZ81" s="79"/>
      <c r="BA81">
        <v>1</v>
      </c>
      <c r="BB81" s="78" t="str">
        <f>REPLACE(INDEX(GroupVertices[Group],MATCH(Edges[[#This Row],[Vertex 1]],GroupVertices[Vertex],0)),1,1,"")</f>
        <v>3</v>
      </c>
      <c r="BC81" s="78" t="str">
        <f>REPLACE(INDEX(GroupVertices[Group],MATCH(Edges[[#This Row],[Vertex 2]],GroupVertices[Vertex],0)),1,1,"")</f>
        <v>3</v>
      </c>
      <c r="BD81" s="48"/>
      <c r="BE81" s="49"/>
      <c r="BF81" s="48"/>
      <c r="BG81" s="49"/>
      <c r="BH81" s="48"/>
      <c r="BI81" s="49"/>
      <c r="BJ81" s="48"/>
      <c r="BK81" s="49"/>
      <c r="BL81" s="48"/>
    </row>
    <row r="82" spans="1:64" ht="15">
      <c r="A82" s="64" t="s">
        <v>280</v>
      </c>
      <c r="B82" s="64" t="s">
        <v>338</v>
      </c>
      <c r="C82" s="65" t="s">
        <v>2769</v>
      </c>
      <c r="D82" s="66">
        <v>3</v>
      </c>
      <c r="E82" s="67" t="s">
        <v>132</v>
      </c>
      <c r="F82" s="68">
        <v>32</v>
      </c>
      <c r="G82" s="65"/>
      <c r="H82" s="69"/>
      <c r="I82" s="70"/>
      <c r="J82" s="70"/>
      <c r="K82" s="34" t="s">
        <v>65</v>
      </c>
      <c r="L82" s="77">
        <v>82</v>
      </c>
      <c r="M82" s="77"/>
      <c r="N82" s="72"/>
      <c r="O82" s="79" t="s">
        <v>353</v>
      </c>
      <c r="P82" s="81">
        <v>43529.67899305555</v>
      </c>
      <c r="Q82" s="79" t="s">
        <v>385</v>
      </c>
      <c r="R82" s="79"/>
      <c r="S82" s="79"/>
      <c r="T82" s="79" t="s">
        <v>484</v>
      </c>
      <c r="U82" s="79"/>
      <c r="V82" s="83" t="s">
        <v>585</v>
      </c>
      <c r="W82" s="81">
        <v>43529.67899305555</v>
      </c>
      <c r="X82" s="83" t="s">
        <v>705</v>
      </c>
      <c r="Y82" s="79"/>
      <c r="Z82" s="79"/>
      <c r="AA82" s="85" t="s">
        <v>899</v>
      </c>
      <c r="AB82" s="85" t="s">
        <v>1020</v>
      </c>
      <c r="AC82" s="79" t="b">
        <v>0</v>
      </c>
      <c r="AD82" s="79">
        <v>0</v>
      </c>
      <c r="AE82" s="85" t="s">
        <v>1026</v>
      </c>
      <c r="AF82" s="79" t="b">
        <v>0</v>
      </c>
      <c r="AG82" s="79" t="s">
        <v>1030</v>
      </c>
      <c r="AH82" s="79"/>
      <c r="AI82" s="85" t="s">
        <v>1024</v>
      </c>
      <c r="AJ82" s="79" t="b">
        <v>0</v>
      </c>
      <c r="AK82" s="79">
        <v>0</v>
      </c>
      <c r="AL82" s="85" t="s">
        <v>1024</v>
      </c>
      <c r="AM82" s="79" t="s">
        <v>1036</v>
      </c>
      <c r="AN82" s="79" t="b">
        <v>0</v>
      </c>
      <c r="AO82" s="85" t="s">
        <v>1020</v>
      </c>
      <c r="AP82" s="79" t="s">
        <v>176</v>
      </c>
      <c r="AQ82" s="79">
        <v>0</v>
      </c>
      <c r="AR82" s="79">
        <v>0</v>
      </c>
      <c r="AS82" s="79"/>
      <c r="AT82" s="79"/>
      <c r="AU82" s="79"/>
      <c r="AV82" s="79"/>
      <c r="AW82" s="79"/>
      <c r="AX82" s="79"/>
      <c r="AY82" s="79"/>
      <c r="AZ82" s="79"/>
      <c r="BA82">
        <v>1</v>
      </c>
      <c r="BB82" s="78" t="str">
        <f>REPLACE(INDEX(GroupVertices[Group],MATCH(Edges[[#This Row],[Vertex 1]],GroupVertices[Vertex],0)),1,1,"")</f>
        <v>3</v>
      </c>
      <c r="BC82" s="78" t="str">
        <f>REPLACE(INDEX(GroupVertices[Group],MATCH(Edges[[#This Row],[Vertex 2]],GroupVertices[Vertex],0)),1,1,"")</f>
        <v>3</v>
      </c>
      <c r="BD82" s="48"/>
      <c r="BE82" s="49"/>
      <c r="BF82" s="48"/>
      <c r="BG82" s="49"/>
      <c r="BH82" s="48"/>
      <c r="BI82" s="49"/>
      <c r="BJ82" s="48"/>
      <c r="BK82" s="49"/>
      <c r="BL82" s="48"/>
    </row>
    <row r="83" spans="1:64" ht="15">
      <c r="A83" s="64" t="s">
        <v>280</v>
      </c>
      <c r="B83" s="64" t="s">
        <v>339</v>
      </c>
      <c r="C83" s="65" t="s">
        <v>2769</v>
      </c>
      <c r="D83" s="66">
        <v>3</v>
      </c>
      <c r="E83" s="67" t="s">
        <v>132</v>
      </c>
      <c r="F83" s="68">
        <v>32</v>
      </c>
      <c r="G83" s="65"/>
      <c r="H83" s="69"/>
      <c r="I83" s="70"/>
      <c r="J83" s="70"/>
      <c r="K83" s="34" t="s">
        <v>65</v>
      </c>
      <c r="L83" s="77">
        <v>83</v>
      </c>
      <c r="M83" s="77"/>
      <c r="N83" s="72"/>
      <c r="O83" s="79" t="s">
        <v>354</v>
      </c>
      <c r="P83" s="81">
        <v>43529.67899305555</v>
      </c>
      <c r="Q83" s="79" t="s">
        <v>385</v>
      </c>
      <c r="R83" s="79"/>
      <c r="S83" s="79"/>
      <c r="T83" s="79" t="s">
        <v>484</v>
      </c>
      <c r="U83" s="79"/>
      <c r="V83" s="83" t="s">
        <v>585</v>
      </c>
      <c r="W83" s="81">
        <v>43529.67899305555</v>
      </c>
      <c r="X83" s="83" t="s">
        <v>705</v>
      </c>
      <c r="Y83" s="79"/>
      <c r="Z83" s="79"/>
      <c r="AA83" s="85" t="s">
        <v>899</v>
      </c>
      <c r="AB83" s="85" t="s">
        <v>1020</v>
      </c>
      <c r="AC83" s="79" t="b">
        <v>0</v>
      </c>
      <c r="AD83" s="79">
        <v>0</v>
      </c>
      <c r="AE83" s="85" t="s">
        <v>1026</v>
      </c>
      <c r="AF83" s="79" t="b">
        <v>0</v>
      </c>
      <c r="AG83" s="79" t="s">
        <v>1030</v>
      </c>
      <c r="AH83" s="79"/>
      <c r="AI83" s="85" t="s">
        <v>1024</v>
      </c>
      <c r="AJ83" s="79" t="b">
        <v>0</v>
      </c>
      <c r="AK83" s="79">
        <v>0</v>
      </c>
      <c r="AL83" s="85" t="s">
        <v>1024</v>
      </c>
      <c r="AM83" s="79" t="s">
        <v>1036</v>
      </c>
      <c r="AN83" s="79" t="b">
        <v>0</v>
      </c>
      <c r="AO83" s="85" t="s">
        <v>1020</v>
      </c>
      <c r="AP83" s="79" t="s">
        <v>176</v>
      </c>
      <c r="AQ83" s="79">
        <v>0</v>
      </c>
      <c r="AR83" s="79">
        <v>0</v>
      </c>
      <c r="AS83" s="79"/>
      <c r="AT83" s="79"/>
      <c r="AU83" s="79"/>
      <c r="AV83" s="79"/>
      <c r="AW83" s="79"/>
      <c r="AX83" s="79"/>
      <c r="AY83" s="79"/>
      <c r="AZ83" s="79"/>
      <c r="BA83">
        <v>1</v>
      </c>
      <c r="BB83" s="78" t="str">
        <f>REPLACE(INDEX(GroupVertices[Group],MATCH(Edges[[#This Row],[Vertex 1]],GroupVertices[Vertex],0)),1,1,"")</f>
        <v>3</v>
      </c>
      <c r="BC83" s="78" t="str">
        <f>REPLACE(INDEX(GroupVertices[Group],MATCH(Edges[[#This Row],[Vertex 2]],GroupVertices[Vertex],0)),1,1,"")</f>
        <v>3</v>
      </c>
      <c r="BD83" s="48"/>
      <c r="BE83" s="49"/>
      <c r="BF83" s="48"/>
      <c r="BG83" s="49"/>
      <c r="BH83" s="48"/>
      <c r="BI83" s="49"/>
      <c r="BJ83" s="48"/>
      <c r="BK83" s="49"/>
      <c r="BL83" s="48"/>
    </row>
    <row r="84" spans="1:64" ht="15">
      <c r="A84" s="64" t="s">
        <v>280</v>
      </c>
      <c r="B84" s="64" t="s">
        <v>340</v>
      </c>
      <c r="C84" s="65" t="s">
        <v>2769</v>
      </c>
      <c r="D84" s="66">
        <v>3</v>
      </c>
      <c r="E84" s="67" t="s">
        <v>132</v>
      </c>
      <c r="F84" s="68">
        <v>32</v>
      </c>
      <c r="G84" s="65"/>
      <c r="H84" s="69"/>
      <c r="I84" s="70"/>
      <c r="J84" s="70"/>
      <c r="K84" s="34" t="s">
        <v>65</v>
      </c>
      <c r="L84" s="77">
        <v>84</v>
      </c>
      <c r="M84" s="77"/>
      <c r="N84" s="72"/>
      <c r="O84" s="79" t="s">
        <v>353</v>
      </c>
      <c r="P84" s="81">
        <v>43529.68108796296</v>
      </c>
      <c r="Q84" s="79" t="s">
        <v>386</v>
      </c>
      <c r="R84" s="83" t="s">
        <v>458</v>
      </c>
      <c r="S84" s="79" t="s">
        <v>470</v>
      </c>
      <c r="T84" s="79" t="s">
        <v>485</v>
      </c>
      <c r="U84" s="79"/>
      <c r="V84" s="83" t="s">
        <v>585</v>
      </c>
      <c r="W84" s="81">
        <v>43529.68108796296</v>
      </c>
      <c r="X84" s="83" t="s">
        <v>706</v>
      </c>
      <c r="Y84" s="79"/>
      <c r="Z84" s="79"/>
      <c r="AA84" s="85" t="s">
        <v>900</v>
      </c>
      <c r="AB84" s="79"/>
      <c r="AC84" s="79" t="b">
        <v>0</v>
      </c>
      <c r="AD84" s="79">
        <v>1</v>
      </c>
      <c r="AE84" s="85" t="s">
        <v>1024</v>
      </c>
      <c r="AF84" s="79" t="b">
        <v>1</v>
      </c>
      <c r="AG84" s="79" t="s">
        <v>1030</v>
      </c>
      <c r="AH84" s="79"/>
      <c r="AI84" s="85" t="s">
        <v>1034</v>
      </c>
      <c r="AJ84" s="79" t="b">
        <v>0</v>
      </c>
      <c r="AK84" s="79">
        <v>0</v>
      </c>
      <c r="AL84" s="85" t="s">
        <v>1024</v>
      </c>
      <c r="AM84" s="79" t="s">
        <v>1036</v>
      </c>
      <c r="AN84" s="79" t="b">
        <v>0</v>
      </c>
      <c r="AO84" s="85" t="s">
        <v>900</v>
      </c>
      <c r="AP84" s="79" t="s">
        <v>176</v>
      </c>
      <c r="AQ84" s="79">
        <v>0</v>
      </c>
      <c r="AR84" s="79">
        <v>0</v>
      </c>
      <c r="AS84" s="79"/>
      <c r="AT84" s="79"/>
      <c r="AU84" s="79"/>
      <c r="AV84" s="79"/>
      <c r="AW84" s="79"/>
      <c r="AX84" s="79"/>
      <c r="AY84" s="79"/>
      <c r="AZ84" s="79"/>
      <c r="BA84">
        <v>1</v>
      </c>
      <c r="BB84" s="78" t="str">
        <f>REPLACE(INDEX(GroupVertices[Group],MATCH(Edges[[#This Row],[Vertex 1]],GroupVertices[Vertex],0)),1,1,"")</f>
        <v>3</v>
      </c>
      <c r="BC84" s="78" t="str">
        <f>REPLACE(INDEX(GroupVertices[Group],MATCH(Edges[[#This Row],[Vertex 2]],GroupVertices[Vertex],0)),1,1,"")</f>
        <v>3</v>
      </c>
      <c r="BD84" s="48"/>
      <c r="BE84" s="49"/>
      <c r="BF84" s="48"/>
      <c r="BG84" s="49"/>
      <c r="BH84" s="48"/>
      <c r="BI84" s="49"/>
      <c r="BJ84" s="48"/>
      <c r="BK84" s="49"/>
      <c r="BL84" s="48"/>
    </row>
    <row r="85" spans="1:64" ht="15">
      <c r="A85" s="64" t="s">
        <v>280</v>
      </c>
      <c r="B85" s="64" t="s">
        <v>332</v>
      </c>
      <c r="C85" s="65" t="s">
        <v>2769</v>
      </c>
      <c r="D85" s="66">
        <v>3</v>
      </c>
      <c r="E85" s="67" t="s">
        <v>132</v>
      </c>
      <c r="F85" s="68">
        <v>32</v>
      </c>
      <c r="G85" s="65"/>
      <c r="H85" s="69"/>
      <c r="I85" s="70"/>
      <c r="J85" s="70"/>
      <c r="K85" s="34" t="s">
        <v>65</v>
      </c>
      <c r="L85" s="77">
        <v>85</v>
      </c>
      <c r="M85" s="77"/>
      <c r="N85" s="72"/>
      <c r="O85" s="79" t="s">
        <v>353</v>
      </c>
      <c r="P85" s="81">
        <v>43529.68108796296</v>
      </c>
      <c r="Q85" s="79" t="s">
        <v>386</v>
      </c>
      <c r="R85" s="83" t="s">
        <v>458</v>
      </c>
      <c r="S85" s="79" t="s">
        <v>470</v>
      </c>
      <c r="T85" s="79" t="s">
        <v>485</v>
      </c>
      <c r="U85" s="79"/>
      <c r="V85" s="83" t="s">
        <v>585</v>
      </c>
      <c r="W85" s="81">
        <v>43529.68108796296</v>
      </c>
      <c r="X85" s="83" t="s">
        <v>706</v>
      </c>
      <c r="Y85" s="79"/>
      <c r="Z85" s="79"/>
      <c r="AA85" s="85" t="s">
        <v>900</v>
      </c>
      <c r="AB85" s="79"/>
      <c r="AC85" s="79" t="b">
        <v>0</v>
      </c>
      <c r="AD85" s="79">
        <v>1</v>
      </c>
      <c r="AE85" s="85" t="s">
        <v>1024</v>
      </c>
      <c r="AF85" s="79" t="b">
        <v>1</v>
      </c>
      <c r="AG85" s="79" t="s">
        <v>1030</v>
      </c>
      <c r="AH85" s="79"/>
      <c r="AI85" s="85" t="s">
        <v>1034</v>
      </c>
      <c r="AJ85" s="79" t="b">
        <v>0</v>
      </c>
      <c r="AK85" s="79">
        <v>0</v>
      </c>
      <c r="AL85" s="85" t="s">
        <v>1024</v>
      </c>
      <c r="AM85" s="79" t="s">
        <v>1036</v>
      </c>
      <c r="AN85" s="79" t="b">
        <v>0</v>
      </c>
      <c r="AO85" s="85" t="s">
        <v>900</v>
      </c>
      <c r="AP85" s="79" t="s">
        <v>176</v>
      </c>
      <c r="AQ85" s="79">
        <v>0</v>
      </c>
      <c r="AR85" s="79">
        <v>0</v>
      </c>
      <c r="AS85" s="79"/>
      <c r="AT85" s="79"/>
      <c r="AU85" s="79"/>
      <c r="AV85" s="79"/>
      <c r="AW85" s="79"/>
      <c r="AX85" s="79"/>
      <c r="AY85" s="79"/>
      <c r="AZ85" s="79"/>
      <c r="BA85">
        <v>1</v>
      </c>
      <c r="BB85" s="78" t="str">
        <f>REPLACE(INDEX(GroupVertices[Group],MATCH(Edges[[#This Row],[Vertex 1]],GroupVertices[Vertex],0)),1,1,"")</f>
        <v>3</v>
      </c>
      <c r="BC85" s="78" t="str">
        <f>REPLACE(INDEX(GroupVertices[Group],MATCH(Edges[[#This Row],[Vertex 2]],GroupVertices[Vertex],0)),1,1,"")</f>
        <v>3</v>
      </c>
      <c r="BD85" s="48"/>
      <c r="BE85" s="49"/>
      <c r="BF85" s="48"/>
      <c r="BG85" s="49"/>
      <c r="BH85" s="48"/>
      <c r="BI85" s="49"/>
      <c r="BJ85" s="48"/>
      <c r="BK85" s="49"/>
      <c r="BL85" s="48"/>
    </row>
    <row r="86" spans="1:64" ht="15">
      <c r="A86" s="64" t="s">
        <v>280</v>
      </c>
      <c r="B86" s="64" t="s">
        <v>341</v>
      </c>
      <c r="C86" s="65" t="s">
        <v>2769</v>
      </c>
      <c r="D86" s="66">
        <v>3</v>
      </c>
      <c r="E86" s="67" t="s">
        <v>132</v>
      </c>
      <c r="F86" s="68">
        <v>32</v>
      </c>
      <c r="G86" s="65"/>
      <c r="H86" s="69"/>
      <c r="I86" s="70"/>
      <c r="J86" s="70"/>
      <c r="K86" s="34" t="s">
        <v>65</v>
      </c>
      <c r="L86" s="77">
        <v>86</v>
      </c>
      <c r="M86" s="77"/>
      <c r="N86" s="72"/>
      <c r="O86" s="79" t="s">
        <v>353</v>
      </c>
      <c r="P86" s="81">
        <v>43529.691979166666</v>
      </c>
      <c r="Q86" s="79" t="s">
        <v>387</v>
      </c>
      <c r="R86" s="79"/>
      <c r="S86" s="79"/>
      <c r="T86" s="79" t="s">
        <v>486</v>
      </c>
      <c r="U86" s="83" t="s">
        <v>497</v>
      </c>
      <c r="V86" s="83" t="s">
        <v>497</v>
      </c>
      <c r="W86" s="81">
        <v>43529.691979166666</v>
      </c>
      <c r="X86" s="83" t="s">
        <v>707</v>
      </c>
      <c r="Y86" s="79"/>
      <c r="Z86" s="79"/>
      <c r="AA86" s="85" t="s">
        <v>901</v>
      </c>
      <c r="AB86" s="79"/>
      <c r="AC86" s="79" t="b">
        <v>0</v>
      </c>
      <c r="AD86" s="79">
        <v>6</v>
      </c>
      <c r="AE86" s="85" t="s">
        <v>1024</v>
      </c>
      <c r="AF86" s="79" t="b">
        <v>0</v>
      </c>
      <c r="AG86" s="79" t="s">
        <v>1030</v>
      </c>
      <c r="AH86" s="79"/>
      <c r="AI86" s="85" t="s">
        <v>1024</v>
      </c>
      <c r="AJ86" s="79" t="b">
        <v>0</v>
      </c>
      <c r="AK86" s="79">
        <v>1</v>
      </c>
      <c r="AL86" s="85" t="s">
        <v>1024</v>
      </c>
      <c r="AM86" s="79" t="s">
        <v>1036</v>
      </c>
      <c r="AN86" s="79" t="b">
        <v>0</v>
      </c>
      <c r="AO86" s="85" t="s">
        <v>901</v>
      </c>
      <c r="AP86" s="79" t="s">
        <v>176</v>
      </c>
      <c r="AQ86" s="79">
        <v>0</v>
      </c>
      <c r="AR86" s="79">
        <v>0</v>
      </c>
      <c r="AS86" s="79"/>
      <c r="AT86" s="79"/>
      <c r="AU86" s="79"/>
      <c r="AV86" s="79"/>
      <c r="AW86" s="79"/>
      <c r="AX86" s="79"/>
      <c r="AY86" s="79"/>
      <c r="AZ86" s="79"/>
      <c r="BA86">
        <v>1</v>
      </c>
      <c r="BB86" s="78" t="str">
        <f>REPLACE(INDEX(GroupVertices[Group],MATCH(Edges[[#This Row],[Vertex 1]],GroupVertices[Vertex],0)),1,1,"")</f>
        <v>3</v>
      </c>
      <c r="BC86" s="78" t="str">
        <f>REPLACE(INDEX(GroupVertices[Group],MATCH(Edges[[#This Row],[Vertex 2]],GroupVertices[Vertex],0)),1,1,"")</f>
        <v>3</v>
      </c>
      <c r="BD86" s="48"/>
      <c r="BE86" s="49"/>
      <c r="BF86" s="48"/>
      <c r="BG86" s="49"/>
      <c r="BH86" s="48"/>
      <c r="BI86" s="49"/>
      <c r="BJ86" s="48"/>
      <c r="BK86" s="49"/>
      <c r="BL86" s="48"/>
    </row>
    <row r="87" spans="1:64" ht="15">
      <c r="A87" s="64" t="s">
        <v>280</v>
      </c>
      <c r="B87" s="64" t="s">
        <v>342</v>
      </c>
      <c r="C87" s="65" t="s">
        <v>2771</v>
      </c>
      <c r="D87" s="66">
        <v>6.5</v>
      </c>
      <c r="E87" s="67" t="s">
        <v>136</v>
      </c>
      <c r="F87" s="68">
        <v>26.22222222222222</v>
      </c>
      <c r="G87" s="65"/>
      <c r="H87" s="69"/>
      <c r="I87" s="70"/>
      <c r="J87" s="70"/>
      <c r="K87" s="34" t="s">
        <v>65</v>
      </c>
      <c r="L87" s="77">
        <v>87</v>
      </c>
      <c r="M87" s="77"/>
      <c r="N87" s="72"/>
      <c r="O87" s="79" t="s">
        <v>353</v>
      </c>
      <c r="P87" s="81">
        <v>43529.67899305555</v>
      </c>
      <c r="Q87" s="79" t="s">
        <v>385</v>
      </c>
      <c r="R87" s="79"/>
      <c r="S87" s="79"/>
      <c r="T87" s="79" t="s">
        <v>484</v>
      </c>
      <c r="U87" s="79"/>
      <c r="V87" s="83" t="s">
        <v>585</v>
      </c>
      <c r="W87" s="81">
        <v>43529.67899305555</v>
      </c>
      <c r="X87" s="83" t="s">
        <v>705</v>
      </c>
      <c r="Y87" s="79"/>
      <c r="Z87" s="79"/>
      <c r="AA87" s="85" t="s">
        <v>899</v>
      </c>
      <c r="AB87" s="85" t="s">
        <v>1020</v>
      </c>
      <c r="AC87" s="79" t="b">
        <v>0</v>
      </c>
      <c r="AD87" s="79">
        <v>0</v>
      </c>
      <c r="AE87" s="85" t="s">
        <v>1026</v>
      </c>
      <c r="AF87" s="79" t="b">
        <v>0</v>
      </c>
      <c r="AG87" s="79" t="s">
        <v>1030</v>
      </c>
      <c r="AH87" s="79"/>
      <c r="AI87" s="85" t="s">
        <v>1024</v>
      </c>
      <c r="AJ87" s="79" t="b">
        <v>0</v>
      </c>
      <c r="AK87" s="79">
        <v>0</v>
      </c>
      <c r="AL87" s="85" t="s">
        <v>1024</v>
      </c>
      <c r="AM87" s="79" t="s">
        <v>1036</v>
      </c>
      <c r="AN87" s="79" t="b">
        <v>0</v>
      </c>
      <c r="AO87" s="85" t="s">
        <v>1020</v>
      </c>
      <c r="AP87" s="79" t="s">
        <v>176</v>
      </c>
      <c r="AQ87" s="79">
        <v>0</v>
      </c>
      <c r="AR87" s="79">
        <v>0</v>
      </c>
      <c r="AS87" s="79"/>
      <c r="AT87" s="79"/>
      <c r="AU87" s="79"/>
      <c r="AV87" s="79"/>
      <c r="AW87" s="79"/>
      <c r="AX87" s="79"/>
      <c r="AY87" s="79"/>
      <c r="AZ87" s="79"/>
      <c r="BA87">
        <v>3</v>
      </c>
      <c r="BB87" s="78" t="str">
        <f>REPLACE(INDEX(GroupVertices[Group],MATCH(Edges[[#This Row],[Vertex 1]],GroupVertices[Vertex],0)),1,1,"")</f>
        <v>3</v>
      </c>
      <c r="BC87" s="78" t="str">
        <f>REPLACE(INDEX(GroupVertices[Group],MATCH(Edges[[#This Row],[Vertex 2]],GroupVertices[Vertex],0)),1,1,"")</f>
        <v>3</v>
      </c>
      <c r="BD87" s="48">
        <v>1</v>
      </c>
      <c r="BE87" s="49">
        <v>2.0833333333333335</v>
      </c>
      <c r="BF87" s="48">
        <v>0</v>
      </c>
      <c r="BG87" s="49">
        <v>0</v>
      </c>
      <c r="BH87" s="48">
        <v>0</v>
      </c>
      <c r="BI87" s="49">
        <v>0</v>
      </c>
      <c r="BJ87" s="48">
        <v>47</v>
      </c>
      <c r="BK87" s="49">
        <v>97.91666666666667</v>
      </c>
      <c r="BL87" s="48">
        <v>48</v>
      </c>
    </row>
    <row r="88" spans="1:64" ht="15">
      <c r="A88" s="64" t="s">
        <v>280</v>
      </c>
      <c r="B88" s="64" t="s">
        <v>342</v>
      </c>
      <c r="C88" s="65" t="s">
        <v>2771</v>
      </c>
      <c r="D88" s="66">
        <v>6.5</v>
      </c>
      <c r="E88" s="67" t="s">
        <v>136</v>
      </c>
      <c r="F88" s="68">
        <v>26.22222222222222</v>
      </c>
      <c r="G88" s="65"/>
      <c r="H88" s="69"/>
      <c r="I88" s="70"/>
      <c r="J88" s="70"/>
      <c r="K88" s="34" t="s">
        <v>65</v>
      </c>
      <c r="L88" s="77">
        <v>88</v>
      </c>
      <c r="M88" s="77"/>
      <c r="N88" s="72"/>
      <c r="O88" s="79" t="s">
        <v>353</v>
      </c>
      <c r="P88" s="81">
        <v>43529.691979166666</v>
      </c>
      <c r="Q88" s="79" t="s">
        <v>387</v>
      </c>
      <c r="R88" s="79"/>
      <c r="S88" s="79"/>
      <c r="T88" s="79" t="s">
        <v>486</v>
      </c>
      <c r="U88" s="83" t="s">
        <v>497</v>
      </c>
      <c r="V88" s="83" t="s">
        <v>497</v>
      </c>
      <c r="W88" s="81">
        <v>43529.691979166666</v>
      </c>
      <c r="X88" s="83" t="s">
        <v>707</v>
      </c>
      <c r="Y88" s="79"/>
      <c r="Z88" s="79"/>
      <c r="AA88" s="85" t="s">
        <v>901</v>
      </c>
      <c r="AB88" s="79"/>
      <c r="AC88" s="79" t="b">
        <v>0</v>
      </c>
      <c r="AD88" s="79">
        <v>6</v>
      </c>
      <c r="AE88" s="85" t="s">
        <v>1024</v>
      </c>
      <c r="AF88" s="79" t="b">
        <v>0</v>
      </c>
      <c r="AG88" s="79" t="s">
        <v>1030</v>
      </c>
      <c r="AH88" s="79"/>
      <c r="AI88" s="85" t="s">
        <v>1024</v>
      </c>
      <c r="AJ88" s="79" t="b">
        <v>0</v>
      </c>
      <c r="AK88" s="79">
        <v>1</v>
      </c>
      <c r="AL88" s="85" t="s">
        <v>1024</v>
      </c>
      <c r="AM88" s="79" t="s">
        <v>1036</v>
      </c>
      <c r="AN88" s="79" t="b">
        <v>0</v>
      </c>
      <c r="AO88" s="85" t="s">
        <v>901</v>
      </c>
      <c r="AP88" s="79" t="s">
        <v>176</v>
      </c>
      <c r="AQ88" s="79">
        <v>0</v>
      </c>
      <c r="AR88" s="79">
        <v>0</v>
      </c>
      <c r="AS88" s="79"/>
      <c r="AT88" s="79"/>
      <c r="AU88" s="79"/>
      <c r="AV88" s="79"/>
      <c r="AW88" s="79"/>
      <c r="AX88" s="79"/>
      <c r="AY88" s="79"/>
      <c r="AZ88" s="79"/>
      <c r="BA88">
        <v>3</v>
      </c>
      <c r="BB88" s="78" t="str">
        <f>REPLACE(INDEX(GroupVertices[Group],MATCH(Edges[[#This Row],[Vertex 1]],GroupVertices[Vertex],0)),1,1,"")</f>
        <v>3</v>
      </c>
      <c r="BC88" s="78" t="str">
        <f>REPLACE(INDEX(GroupVertices[Group],MATCH(Edges[[#This Row],[Vertex 2]],GroupVertices[Vertex],0)),1,1,"")</f>
        <v>3</v>
      </c>
      <c r="BD88" s="48"/>
      <c r="BE88" s="49"/>
      <c r="BF88" s="48"/>
      <c r="BG88" s="49"/>
      <c r="BH88" s="48"/>
      <c r="BI88" s="49"/>
      <c r="BJ88" s="48"/>
      <c r="BK88" s="49"/>
      <c r="BL88" s="48"/>
    </row>
    <row r="89" spans="1:64" ht="15">
      <c r="A89" s="64" t="s">
        <v>280</v>
      </c>
      <c r="B89" s="64" t="s">
        <v>342</v>
      </c>
      <c r="C89" s="65" t="s">
        <v>2771</v>
      </c>
      <c r="D89" s="66">
        <v>6.5</v>
      </c>
      <c r="E89" s="67" t="s">
        <v>136</v>
      </c>
      <c r="F89" s="68">
        <v>26.22222222222222</v>
      </c>
      <c r="G89" s="65"/>
      <c r="H89" s="69"/>
      <c r="I89" s="70"/>
      <c r="J89" s="70"/>
      <c r="K89" s="34" t="s">
        <v>65</v>
      </c>
      <c r="L89" s="77">
        <v>89</v>
      </c>
      <c r="M89" s="77"/>
      <c r="N89" s="72"/>
      <c r="O89" s="79" t="s">
        <v>353</v>
      </c>
      <c r="P89" s="81">
        <v>43530.500127314815</v>
      </c>
      <c r="Q89" s="79" t="s">
        <v>388</v>
      </c>
      <c r="R89" s="79"/>
      <c r="S89" s="79"/>
      <c r="T89" s="79" t="s">
        <v>487</v>
      </c>
      <c r="U89" s="83" t="s">
        <v>498</v>
      </c>
      <c r="V89" s="83" t="s">
        <v>498</v>
      </c>
      <c r="W89" s="81">
        <v>43530.500127314815</v>
      </c>
      <c r="X89" s="83" t="s">
        <v>708</v>
      </c>
      <c r="Y89" s="79"/>
      <c r="Z89" s="79"/>
      <c r="AA89" s="85" t="s">
        <v>902</v>
      </c>
      <c r="AB89" s="79"/>
      <c r="AC89" s="79" t="b">
        <v>0</v>
      </c>
      <c r="AD89" s="79">
        <v>6</v>
      </c>
      <c r="AE89" s="85" t="s">
        <v>1024</v>
      </c>
      <c r="AF89" s="79" t="b">
        <v>0</v>
      </c>
      <c r="AG89" s="79" t="s">
        <v>1030</v>
      </c>
      <c r="AH89" s="79"/>
      <c r="AI89" s="85" t="s">
        <v>1024</v>
      </c>
      <c r="AJ89" s="79" t="b">
        <v>0</v>
      </c>
      <c r="AK89" s="79">
        <v>2</v>
      </c>
      <c r="AL89" s="85" t="s">
        <v>1024</v>
      </c>
      <c r="AM89" s="79" t="s">
        <v>1038</v>
      </c>
      <c r="AN89" s="79" t="b">
        <v>0</v>
      </c>
      <c r="AO89" s="85" t="s">
        <v>902</v>
      </c>
      <c r="AP89" s="79" t="s">
        <v>176</v>
      </c>
      <c r="AQ89" s="79">
        <v>0</v>
      </c>
      <c r="AR89" s="79">
        <v>0</v>
      </c>
      <c r="AS89" s="79" t="s">
        <v>1053</v>
      </c>
      <c r="AT89" s="79" t="s">
        <v>1055</v>
      </c>
      <c r="AU89" s="79" t="s">
        <v>1056</v>
      </c>
      <c r="AV89" s="79" t="s">
        <v>1057</v>
      </c>
      <c r="AW89" s="79" t="s">
        <v>1059</v>
      </c>
      <c r="AX89" s="79" t="s">
        <v>1061</v>
      </c>
      <c r="AY89" s="79" t="s">
        <v>1063</v>
      </c>
      <c r="AZ89" s="83" t="s">
        <v>1065</v>
      </c>
      <c r="BA89">
        <v>3</v>
      </c>
      <c r="BB89" s="78" t="str">
        <f>REPLACE(INDEX(GroupVertices[Group],MATCH(Edges[[#This Row],[Vertex 1]],GroupVertices[Vertex],0)),1,1,"")</f>
        <v>3</v>
      </c>
      <c r="BC89" s="78" t="str">
        <f>REPLACE(INDEX(GroupVertices[Group],MATCH(Edges[[#This Row],[Vertex 2]],GroupVertices[Vertex],0)),1,1,"")</f>
        <v>3</v>
      </c>
      <c r="BD89" s="48"/>
      <c r="BE89" s="49"/>
      <c r="BF89" s="48"/>
      <c r="BG89" s="49"/>
      <c r="BH89" s="48"/>
      <c r="BI89" s="49"/>
      <c r="BJ89" s="48"/>
      <c r="BK89" s="49"/>
      <c r="BL89" s="48"/>
    </row>
    <row r="90" spans="1:64" ht="15">
      <c r="A90" s="64" t="s">
        <v>280</v>
      </c>
      <c r="B90" s="64" t="s">
        <v>343</v>
      </c>
      <c r="C90" s="65" t="s">
        <v>2770</v>
      </c>
      <c r="D90" s="66">
        <v>4.75</v>
      </c>
      <c r="E90" s="67" t="s">
        <v>136</v>
      </c>
      <c r="F90" s="68">
        <v>29.11111111111111</v>
      </c>
      <c r="G90" s="65"/>
      <c r="H90" s="69"/>
      <c r="I90" s="70"/>
      <c r="J90" s="70"/>
      <c r="K90" s="34" t="s">
        <v>65</v>
      </c>
      <c r="L90" s="77">
        <v>90</v>
      </c>
      <c r="M90" s="77"/>
      <c r="N90" s="72"/>
      <c r="O90" s="79" t="s">
        <v>353</v>
      </c>
      <c r="P90" s="81">
        <v>43529.691979166666</v>
      </c>
      <c r="Q90" s="79" t="s">
        <v>387</v>
      </c>
      <c r="R90" s="79"/>
      <c r="S90" s="79"/>
      <c r="T90" s="79" t="s">
        <v>486</v>
      </c>
      <c r="U90" s="83" t="s">
        <v>497</v>
      </c>
      <c r="V90" s="83" t="s">
        <v>497</v>
      </c>
      <c r="W90" s="81">
        <v>43529.691979166666</v>
      </c>
      <c r="X90" s="83" t="s">
        <v>707</v>
      </c>
      <c r="Y90" s="79"/>
      <c r="Z90" s="79"/>
      <c r="AA90" s="85" t="s">
        <v>901</v>
      </c>
      <c r="AB90" s="79"/>
      <c r="AC90" s="79" t="b">
        <v>0</v>
      </c>
      <c r="AD90" s="79">
        <v>6</v>
      </c>
      <c r="AE90" s="85" t="s">
        <v>1024</v>
      </c>
      <c r="AF90" s="79" t="b">
        <v>0</v>
      </c>
      <c r="AG90" s="79" t="s">
        <v>1030</v>
      </c>
      <c r="AH90" s="79"/>
      <c r="AI90" s="85" t="s">
        <v>1024</v>
      </c>
      <c r="AJ90" s="79" t="b">
        <v>0</v>
      </c>
      <c r="AK90" s="79">
        <v>1</v>
      </c>
      <c r="AL90" s="85" t="s">
        <v>1024</v>
      </c>
      <c r="AM90" s="79" t="s">
        <v>1036</v>
      </c>
      <c r="AN90" s="79" t="b">
        <v>0</v>
      </c>
      <c r="AO90" s="85" t="s">
        <v>901</v>
      </c>
      <c r="AP90" s="79" t="s">
        <v>176</v>
      </c>
      <c r="AQ90" s="79">
        <v>0</v>
      </c>
      <c r="AR90" s="79">
        <v>0</v>
      </c>
      <c r="AS90" s="79"/>
      <c r="AT90" s="79"/>
      <c r="AU90" s="79"/>
      <c r="AV90" s="79"/>
      <c r="AW90" s="79"/>
      <c r="AX90" s="79"/>
      <c r="AY90" s="79"/>
      <c r="AZ90" s="79"/>
      <c r="BA90">
        <v>2</v>
      </c>
      <c r="BB90" s="78" t="str">
        <f>REPLACE(INDEX(GroupVertices[Group],MATCH(Edges[[#This Row],[Vertex 1]],GroupVertices[Vertex],0)),1,1,"")</f>
        <v>3</v>
      </c>
      <c r="BC90" s="78" t="str">
        <f>REPLACE(INDEX(GroupVertices[Group],MATCH(Edges[[#This Row],[Vertex 2]],GroupVertices[Vertex],0)),1,1,"")</f>
        <v>3</v>
      </c>
      <c r="BD90" s="48"/>
      <c r="BE90" s="49"/>
      <c r="BF90" s="48"/>
      <c r="BG90" s="49"/>
      <c r="BH90" s="48"/>
      <c r="BI90" s="49"/>
      <c r="BJ90" s="48"/>
      <c r="BK90" s="49"/>
      <c r="BL90" s="48"/>
    </row>
    <row r="91" spans="1:64" ht="15">
      <c r="A91" s="64" t="s">
        <v>280</v>
      </c>
      <c r="B91" s="64" t="s">
        <v>343</v>
      </c>
      <c r="C91" s="65" t="s">
        <v>2770</v>
      </c>
      <c r="D91" s="66">
        <v>4.75</v>
      </c>
      <c r="E91" s="67" t="s">
        <v>136</v>
      </c>
      <c r="F91" s="68">
        <v>29.11111111111111</v>
      </c>
      <c r="G91" s="65"/>
      <c r="H91" s="69"/>
      <c r="I91" s="70"/>
      <c r="J91" s="70"/>
      <c r="K91" s="34" t="s">
        <v>65</v>
      </c>
      <c r="L91" s="77">
        <v>91</v>
      </c>
      <c r="M91" s="77"/>
      <c r="N91" s="72"/>
      <c r="O91" s="79" t="s">
        <v>353</v>
      </c>
      <c r="P91" s="81">
        <v>43532.28680555556</v>
      </c>
      <c r="Q91" s="79" t="s">
        <v>389</v>
      </c>
      <c r="R91" s="79"/>
      <c r="S91" s="79"/>
      <c r="T91" s="79" t="s">
        <v>488</v>
      </c>
      <c r="U91" s="83" t="s">
        <v>499</v>
      </c>
      <c r="V91" s="83" t="s">
        <v>499</v>
      </c>
      <c r="W91" s="81">
        <v>43532.28680555556</v>
      </c>
      <c r="X91" s="83" t="s">
        <v>709</v>
      </c>
      <c r="Y91" s="79"/>
      <c r="Z91" s="79"/>
      <c r="AA91" s="85" t="s">
        <v>903</v>
      </c>
      <c r="AB91" s="79"/>
      <c r="AC91" s="79" t="b">
        <v>0</v>
      </c>
      <c r="AD91" s="79">
        <v>2</v>
      </c>
      <c r="AE91" s="85" t="s">
        <v>1024</v>
      </c>
      <c r="AF91" s="79" t="b">
        <v>0</v>
      </c>
      <c r="AG91" s="79" t="s">
        <v>1030</v>
      </c>
      <c r="AH91" s="79"/>
      <c r="AI91" s="85" t="s">
        <v>1024</v>
      </c>
      <c r="AJ91" s="79" t="b">
        <v>0</v>
      </c>
      <c r="AK91" s="79">
        <v>0</v>
      </c>
      <c r="AL91" s="85" t="s">
        <v>1024</v>
      </c>
      <c r="AM91" s="79" t="s">
        <v>1038</v>
      </c>
      <c r="AN91" s="79" t="b">
        <v>0</v>
      </c>
      <c r="AO91" s="85" t="s">
        <v>903</v>
      </c>
      <c r="AP91" s="79" t="s">
        <v>176</v>
      </c>
      <c r="AQ91" s="79">
        <v>0</v>
      </c>
      <c r="AR91" s="79">
        <v>0</v>
      </c>
      <c r="AS91" s="79"/>
      <c r="AT91" s="79"/>
      <c r="AU91" s="79"/>
      <c r="AV91" s="79"/>
      <c r="AW91" s="79"/>
      <c r="AX91" s="79"/>
      <c r="AY91" s="79"/>
      <c r="AZ91" s="79"/>
      <c r="BA91">
        <v>2</v>
      </c>
      <c r="BB91" s="78" t="str">
        <f>REPLACE(INDEX(GroupVertices[Group],MATCH(Edges[[#This Row],[Vertex 1]],GroupVertices[Vertex],0)),1,1,"")</f>
        <v>3</v>
      </c>
      <c r="BC91" s="78" t="str">
        <f>REPLACE(INDEX(GroupVertices[Group],MATCH(Edges[[#This Row],[Vertex 2]],GroupVertices[Vertex],0)),1,1,"")</f>
        <v>3</v>
      </c>
      <c r="BD91" s="48"/>
      <c r="BE91" s="49"/>
      <c r="BF91" s="48"/>
      <c r="BG91" s="49"/>
      <c r="BH91" s="48"/>
      <c r="BI91" s="49"/>
      <c r="BJ91" s="48"/>
      <c r="BK91" s="49"/>
      <c r="BL91" s="48"/>
    </row>
    <row r="92" spans="1:64" ht="15">
      <c r="A92" s="64" t="s">
        <v>280</v>
      </c>
      <c r="B92" s="64" t="s">
        <v>344</v>
      </c>
      <c r="C92" s="65" t="s">
        <v>2769</v>
      </c>
      <c r="D92" s="66">
        <v>3</v>
      </c>
      <c r="E92" s="67" t="s">
        <v>132</v>
      </c>
      <c r="F92" s="68">
        <v>32</v>
      </c>
      <c r="G92" s="65"/>
      <c r="H92" s="69"/>
      <c r="I92" s="70"/>
      <c r="J92" s="70"/>
      <c r="K92" s="34" t="s">
        <v>65</v>
      </c>
      <c r="L92" s="77">
        <v>92</v>
      </c>
      <c r="M92" s="77"/>
      <c r="N92" s="72"/>
      <c r="O92" s="79" t="s">
        <v>353</v>
      </c>
      <c r="P92" s="81">
        <v>43532.28680555556</v>
      </c>
      <c r="Q92" s="79" t="s">
        <v>389</v>
      </c>
      <c r="R92" s="79"/>
      <c r="S92" s="79"/>
      <c r="T92" s="79" t="s">
        <v>488</v>
      </c>
      <c r="U92" s="83" t="s">
        <v>499</v>
      </c>
      <c r="V92" s="83" t="s">
        <v>499</v>
      </c>
      <c r="W92" s="81">
        <v>43532.28680555556</v>
      </c>
      <c r="X92" s="83" t="s">
        <v>709</v>
      </c>
      <c r="Y92" s="79"/>
      <c r="Z92" s="79"/>
      <c r="AA92" s="85" t="s">
        <v>903</v>
      </c>
      <c r="AB92" s="79"/>
      <c r="AC92" s="79" t="b">
        <v>0</v>
      </c>
      <c r="AD92" s="79">
        <v>2</v>
      </c>
      <c r="AE92" s="85" t="s">
        <v>1024</v>
      </c>
      <c r="AF92" s="79" t="b">
        <v>0</v>
      </c>
      <c r="AG92" s="79" t="s">
        <v>1030</v>
      </c>
      <c r="AH92" s="79"/>
      <c r="AI92" s="85" t="s">
        <v>1024</v>
      </c>
      <c r="AJ92" s="79" t="b">
        <v>0</v>
      </c>
      <c r="AK92" s="79">
        <v>0</v>
      </c>
      <c r="AL92" s="85" t="s">
        <v>1024</v>
      </c>
      <c r="AM92" s="79" t="s">
        <v>1038</v>
      </c>
      <c r="AN92" s="79" t="b">
        <v>0</v>
      </c>
      <c r="AO92" s="85" t="s">
        <v>903</v>
      </c>
      <c r="AP92" s="79" t="s">
        <v>176</v>
      </c>
      <c r="AQ92" s="79">
        <v>0</v>
      </c>
      <c r="AR92" s="79">
        <v>0</v>
      </c>
      <c r="AS92" s="79"/>
      <c r="AT92" s="79"/>
      <c r="AU92" s="79"/>
      <c r="AV92" s="79"/>
      <c r="AW92" s="79"/>
      <c r="AX92" s="79"/>
      <c r="AY92" s="79"/>
      <c r="AZ92" s="79"/>
      <c r="BA92">
        <v>1</v>
      </c>
      <c r="BB92" s="78" t="str">
        <f>REPLACE(INDEX(GroupVertices[Group],MATCH(Edges[[#This Row],[Vertex 1]],GroupVertices[Vertex],0)),1,1,"")</f>
        <v>3</v>
      </c>
      <c r="BC92" s="78" t="str">
        <f>REPLACE(INDEX(GroupVertices[Group],MATCH(Edges[[#This Row],[Vertex 2]],GroupVertices[Vertex],0)),1,1,"")</f>
        <v>3</v>
      </c>
      <c r="BD92" s="48"/>
      <c r="BE92" s="49"/>
      <c r="BF92" s="48"/>
      <c r="BG92" s="49"/>
      <c r="BH92" s="48"/>
      <c r="BI92" s="49"/>
      <c r="BJ92" s="48"/>
      <c r="BK92" s="49"/>
      <c r="BL92" s="48"/>
    </row>
    <row r="93" spans="1:64" ht="15">
      <c r="A93" s="64" t="s">
        <v>280</v>
      </c>
      <c r="B93" s="64" t="s">
        <v>345</v>
      </c>
      <c r="C93" s="65" t="s">
        <v>2769</v>
      </c>
      <c r="D93" s="66">
        <v>3</v>
      </c>
      <c r="E93" s="67" t="s">
        <v>132</v>
      </c>
      <c r="F93" s="68">
        <v>32</v>
      </c>
      <c r="G93" s="65"/>
      <c r="H93" s="69"/>
      <c r="I93" s="70"/>
      <c r="J93" s="70"/>
      <c r="K93" s="34" t="s">
        <v>65</v>
      </c>
      <c r="L93" s="77">
        <v>93</v>
      </c>
      <c r="M93" s="77"/>
      <c r="N93" s="72"/>
      <c r="O93" s="79" t="s">
        <v>353</v>
      </c>
      <c r="P93" s="81">
        <v>43532.28680555556</v>
      </c>
      <c r="Q93" s="79" t="s">
        <v>389</v>
      </c>
      <c r="R93" s="79"/>
      <c r="S93" s="79"/>
      <c r="T93" s="79" t="s">
        <v>488</v>
      </c>
      <c r="U93" s="83" t="s">
        <v>499</v>
      </c>
      <c r="V93" s="83" t="s">
        <v>499</v>
      </c>
      <c r="W93" s="81">
        <v>43532.28680555556</v>
      </c>
      <c r="X93" s="83" t="s">
        <v>709</v>
      </c>
      <c r="Y93" s="79"/>
      <c r="Z93" s="79"/>
      <c r="AA93" s="85" t="s">
        <v>903</v>
      </c>
      <c r="AB93" s="79"/>
      <c r="AC93" s="79" t="b">
        <v>0</v>
      </c>
      <c r="AD93" s="79">
        <v>2</v>
      </c>
      <c r="AE93" s="85" t="s">
        <v>1024</v>
      </c>
      <c r="AF93" s="79" t="b">
        <v>0</v>
      </c>
      <c r="AG93" s="79" t="s">
        <v>1030</v>
      </c>
      <c r="AH93" s="79"/>
      <c r="AI93" s="85" t="s">
        <v>1024</v>
      </c>
      <c r="AJ93" s="79" t="b">
        <v>0</v>
      </c>
      <c r="AK93" s="79">
        <v>0</v>
      </c>
      <c r="AL93" s="85" t="s">
        <v>1024</v>
      </c>
      <c r="AM93" s="79" t="s">
        <v>1038</v>
      </c>
      <c r="AN93" s="79" t="b">
        <v>0</v>
      </c>
      <c r="AO93" s="85" t="s">
        <v>903</v>
      </c>
      <c r="AP93" s="79" t="s">
        <v>176</v>
      </c>
      <c r="AQ93" s="79">
        <v>0</v>
      </c>
      <c r="AR93" s="79">
        <v>0</v>
      </c>
      <c r="AS93" s="79"/>
      <c r="AT93" s="79"/>
      <c r="AU93" s="79"/>
      <c r="AV93" s="79"/>
      <c r="AW93" s="79"/>
      <c r="AX93" s="79"/>
      <c r="AY93" s="79"/>
      <c r="AZ93" s="79"/>
      <c r="BA93">
        <v>1</v>
      </c>
      <c r="BB93" s="78" t="str">
        <f>REPLACE(INDEX(GroupVertices[Group],MATCH(Edges[[#This Row],[Vertex 1]],GroupVertices[Vertex],0)),1,1,"")</f>
        <v>3</v>
      </c>
      <c r="BC93" s="78" t="str">
        <f>REPLACE(INDEX(GroupVertices[Group],MATCH(Edges[[#This Row],[Vertex 2]],GroupVertices[Vertex],0)),1,1,"")</f>
        <v>3</v>
      </c>
      <c r="BD93" s="48"/>
      <c r="BE93" s="49"/>
      <c r="BF93" s="48"/>
      <c r="BG93" s="49"/>
      <c r="BH93" s="48"/>
      <c r="BI93" s="49"/>
      <c r="BJ93" s="48"/>
      <c r="BK93" s="49"/>
      <c r="BL93" s="48"/>
    </row>
    <row r="94" spans="1:64" ht="15">
      <c r="A94" s="64" t="s">
        <v>280</v>
      </c>
      <c r="B94" s="64" t="s">
        <v>346</v>
      </c>
      <c r="C94" s="65" t="s">
        <v>2772</v>
      </c>
      <c r="D94" s="66">
        <v>8.25</v>
      </c>
      <c r="E94" s="67" t="s">
        <v>136</v>
      </c>
      <c r="F94" s="68">
        <v>23.333333333333336</v>
      </c>
      <c r="G94" s="65"/>
      <c r="H94" s="69"/>
      <c r="I94" s="70"/>
      <c r="J94" s="70"/>
      <c r="K94" s="34" t="s">
        <v>65</v>
      </c>
      <c r="L94" s="77">
        <v>94</v>
      </c>
      <c r="M94" s="77"/>
      <c r="N94" s="72"/>
      <c r="O94" s="79" t="s">
        <v>353</v>
      </c>
      <c r="P94" s="81">
        <v>43529.68108796296</v>
      </c>
      <c r="Q94" s="79" t="s">
        <v>386</v>
      </c>
      <c r="R94" s="83" t="s">
        <v>458</v>
      </c>
      <c r="S94" s="79" t="s">
        <v>470</v>
      </c>
      <c r="T94" s="79" t="s">
        <v>485</v>
      </c>
      <c r="U94" s="79"/>
      <c r="V94" s="83" t="s">
        <v>585</v>
      </c>
      <c r="W94" s="81">
        <v>43529.68108796296</v>
      </c>
      <c r="X94" s="83" t="s">
        <v>706</v>
      </c>
      <c r="Y94" s="79"/>
      <c r="Z94" s="79"/>
      <c r="AA94" s="85" t="s">
        <v>900</v>
      </c>
      <c r="AB94" s="79"/>
      <c r="AC94" s="79" t="b">
        <v>0</v>
      </c>
      <c r="AD94" s="79">
        <v>1</v>
      </c>
      <c r="AE94" s="85" t="s">
        <v>1024</v>
      </c>
      <c r="AF94" s="79" t="b">
        <v>1</v>
      </c>
      <c r="AG94" s="79" t="s">
        <v>1030</v>
      </c>
      <c r="AH94" s="79"/>
      <c r="AI94" s="85" t="s">
        <v>1034</v>
      </c>
      <c r="AJ94" s="79" t="b">
        <v>0</v>
      </c>
      <c r="AK94" s="79">
        <v>0</v>
      </c>
      <c r="AL94" s="85" t="s">
        <v>1024</v>
      </c>
      <c r="AM94" s="79" t="s">
        <v>1036</v>
      </c>
      <c r="AN94" s="79" t="b">
        <v>0</v>
      </c>
      <c r="AO94" s="85" t="s">
        <v>900</v>
      </c>
      <c r="AP94" s="79" t="s">
        <v>176</v>
      </c>
      <c r="AQ94" s="79">
        <v>0</v>
      </c>
      <c r="AR94" s="79">
        <v>0</v>
      </c>
      <c r="AS94" s="79"/>
      <c r="AT94" s="79"/>
      <c r="AU94" s="79"/>
      <c r="AV94" s="79"/>
      <c r="AW94" s="79"/>
      <c r="AX94" s="79"/>
      <c r="AY94" s="79"/>
      <c r="AZ94" s="79"/>
      <c r="BA94">
        <v>4</v>
      </c>
      <c r="BB94" s="78" t="str">
        <f>REPLACE(INDEX(GroupVertices[Group],MATCH(Edges[[#This Row],[Vertex 1]],GroupVertices[Vertex],0)),1,1,"")</f>
        <v>3</v>
      </c>
      <c r="BC94" s="78" t="str">
        <f>REPLACE(INDEX(GroupVertices[Group],MATCH(Edges[[#This Row],[Vertex 2]],GroupVertices[Vertex],0)),1,1,"")</f>
        <v>3</v>
      </c>
      <c r="BD94" s="48">
        <v>3</v>
      </c>
      <c r="BE94" s="49">
        <v>7.317073170731708</v>
      </c>
      <c r="BF94" s="48">
        <v>0</v>
      </c>
      <c r="BG94" s="49">
        <v>0</v>
      </c>
      <c r="BH94" s="48">
        <v>0</v>
      </c>
      <c r="BI94" s="49">
        <v>0</v>
      </c>
      <c r="BJ94" s="48">
        <v>38</v>
      </c>
      <c r="BK94" s="49">
        <v>92.6829268292683</v>
      </c>
      <c r="BL94" s="48">
        <v>41</v>
      </c>
    </row>
    <row r="95" spans="1:64" ht="15">
      <c r="A95" s="64" t="s">
        <v>280</v>
      </c>
      <c r="B95" s="64" t="s">
        <v>346</v>
      </c>
      <c r="C95" s="65" t="s">
        <v>2772</v>
      </c>
      <c r="D95" s="66">
        <v>8.25</v>
      </c>
      <c r="E95" s="67" t="s">
        <v>136</v>
      </c>
      <c r="F95" s="68">
        <v>23.333333333333336</v>
      </c>
      <c r="G95" s="65"/>
      <c r="H95" s="69"/>
      <c r="I95" s="70"/>
      <c r="J95" s="70"/>
      <c r="K95" s="34" t="s">
        <v>65</v>
      </c>
      <c r="L95" s="77">
        <v>95</v>
      </c>
      <c r="M95" s="77"/>
      <c r="N95" s="72"/>
      <c r="O95" s="79" t="s">
        <v>353</v>
      </c>
      <c r="P95" s="81">
        <v>43529.691979166666</v>
      </c>
      <c r="Q95" s="79" t="s">
        <v>387</v>
      </c>
      <c r="R95" s="79"/>
      <c r="S95" s="79"/>
      <c r="T95" s="79" t="s">
        <v>486</v>
      </c>
      <c r="U95" s="83" t="s">
        <v>497</v>
      </c>
      <c r="V95" s="83" t="s">
        <v>497</v>
      </c>
      <c r="W95" s="81">
        <v>43529.691979166666</v>
      </c>
      <c r="X95" s="83" t="s">
        <v>707</v>
      </c>
      <c r="Y95" s="79"/>
      <c r="Z95" s="79"/>
      <c r="AA95" s="85" t="s">
        <v>901</v>
      </c>
      <c r="AB95" s="79"/>
      <c r="AC95" s="79" t="b">
        <v>0</v>
      </c>
      <c r="AD95" s="79">
        <v>6</v>
      </c>
      <c r="AE95" s="85" t="s">
        <v>1024</v>
      </c>
      <c r="AF95" s="79" t="b">
        <v>0</v>
      </c>
      <c r="AG95" s="79" t="s">
        <v>1030</v>
      </c>
      <c r="AH95" s="79"/>
      <c r="AI95" s="85" t="s">
        <v>1024</v>
      </c>
      <c r="AJ95" s="79" t="b">
        <v>0</v>
      </c>
      <c r="AK95" s="79">
        <v>1</v>
      </c>
      <c r="AL95" s="85" t="s">
        <v>1024</v>
      </c>
      <c r="AM95" s="79" t="s">
        <v>1036</v>
      </c>
      <c r="AN95" s="79" t="b">
        <v>0</v>
      </c>
      <c r="AO95" s="85" t="s">
        <v>901</v>
      </c>
      <c r="AP95" s="79" t="s">
        <v>176</v>
      </c>
      <c r="AQ95" s="79">
        <v>0</v>
      </c>
      <c r="AR95" s="79">
        <v>0</v>
      </c>
      <c r="AS95" s="79"/>
      <c r="AT95" s="79"/>
      <c r="AU95" s="79"/>
      <c r="AV95" s="79"/>
      <c r="AW95" s="79"/>
      <c r="AX95" s="79"/>
      <c r="AY95" s="79"/>
      <c r="AZ95" s="79"/>
      <c r="BA95">
        <v>4</v>
      </c>
      <c r="BB95" s="78" t="str">
        <f>REPLACE(INDEX(GroupVertices[Group],MATCH(Edges[[#This Row],[Vertex 1]],GroupVertices[Vertex],0)),1,1,"")</f>
        <v>3</v>
      </c>
      <c r="BC95" s="78" t="str">
        <f>REPLACE(INDEX(GroupVertices[Group],MATCH(Edges[[#This Row],[Vertex 2]],GroupVertices[Vertex],0)),1,1,"")</f>
        <v>3</v>
      </c>
      <c r="BD95" s="48"/>
      <c r="BE95" s="49"/>
      <c r="BF95" s="48"/>
      <c r="BG95" s="49"/>
      <c r="BH95" s="48"/>
      <c r="BI95" s="49"/>
      <c r="BJ95" s="48"/>
      <c r="BK95" s="49"/>
      <c r="BL95" s="48"/>
    </row>
    <row r="96" spans="1:64" ht="15">
      <c r="A96" s="64" t="s">
        <v>280</v>
      </c>
      <c r="B96" s="64" t="s">
        <v>346</v>
      </c>
      <c r="C96" s="65" t="s">
        <v>2772</v>
      </c>
      <c r="D96" s="66">
        <v>8.25</v>
      </c>
      <c r="E96" s="67" t="s">
        <v>136</v>
      </c>
      <c r="F96" s="68">
        <v>23.333333333333336</v>
      </c>
      <c r="G96" s="65"/>
      <c r="H96" s="69"/>
      <c r="I96" s="70"/>
      <c r="J96" s="70"/>
      <c r="K96" s="34" t="s">
        <v>65</v>
      </c>
      <c r="L96" s="77">
        <v>96</v>
      </c>
      <c r="M96" s="77"/>
      <c r="N96" s="72"/>
      <c r="O96" s="79" t="s">
        <v>353</v>
      </c>
      <c r="P96" s="81">
        <v>43530.500127314815</v>
      </c>
      <c r="Q96" s="79" t="s">
        <v>388</v>
      </c>
      <c r="R96" s="79"/>
      <c r="S96" s="79"/>
      <c r="T96" s="79" t="s">
        <v>487</v>
      </c>
      <c r="U96" s="83" t="s">
        <v>498</v>
      </c>
      <c r="V96" s="83" t="s">
        <v>498</v>
      </c>
      <c r="W96" s="81">
        <v>43530.500127314815</v>
      </c>
      <c r="X96" s="83" t="s">
        <v>708</v>
      </c>
      <c r="Y96" s="79"/>
      <c r="Z96" s="79"/>
      <c r="AA96" s="85" t="s">
        <v>902</v>
      </c>
      <c r="AB96" s="79"/>
      <c r="AC96" s="79" t="b">
        <v>0</v>
      </c>
      <c r="AD96" s="79">
        <v>6</v>
      </c>
      <c r="AE96" s="85" t="s">
        <v>1024</v>
      </c>
      <c r="AF96" s="79" t="b">
        <v>0</v>
      </c>
      <c r="AG96" s="79" t="s">
        <v>1030</v>
      </c>
      <c r="AH96" s="79"/>
      <c r="AI96" s="85" t="s">
        <v>1024</v>
      </c>
      <c r="AJ96" s="79" t="b">
        <v>0</v>
      </c>
      <c r="AK96" s="79">
        <v>2</v>
      </c>
      <c r="AL96" s="85" t="s">
        <v>1024</v>
      </c>
      <c r="AM96" s="79" t="s">
        <v>1038</v>
      </c>
      <c r="AN96" s="79" t="b">
        <v>0</v>
      </c>
      <c r="AO96" s="85" t="s">
        <v>902</v>
      </c>
      <c r="AP96" s="79" t="s">
        <v>176</v>
      </c>
      <c r="AQ96" s="79">
        <v>0</v>
      </c>
      <c r="AR96" s="79">
        <v>0</v>
      </c>
      <c r="AS96" s="79" t="s">
        <v>1053</v>
      </c>
      <c r="AT96" s="79" t="s">
        <v>1055</v>
      </c>
      <c r="AU96" s="79" t="s">
        <v>1056</v>
      </c>
      <c r="AV96" s="79" t="s">
        <v>1057</v>
      </c>
      <c r="AW96" s="79" t="s">
        <v>1059</v>
      </c>
      <c r="AX96" s="79" t="s">
        <v>1061</v>
      </c>
      <c r="AY96" s="79" t="s">
        <v>1063</v>
      </c>
      <c r="AZ96" s="83" t="s">
        <v>1065</v>
      </c>
      <c r="BA96">
        <v>4</v>
      </c>
      <c r="BB96" s="78" t="str">
        <f>REPLACE(INDEX(GroupVertices[Group],MATCH(Edges[[#This Row],[Vertex 1]],GroupVertices[Vertex],0)),1,1,"")</f>
        <v>3</v>
      </c>
      <c r="BC96" s="78" t="str">
        <f>REPLACE(INDEX(GroupVertices[Group],MATCH(Edges[[#This Row],[Vertex 2]],GroupVertices[Vertex],0)),1,1,"")</f>
        <v>3</v>
      </c>
      <c r="BD96" s="48"/>
      <c r="BE96" s="49"/>
      <c r="BF96" s="48"/>
      <c r="BG96" s="49"/>
      <c r="BH96" s="48"/>
      <c r="BI96" s="49"/>
      <c r="BJ96" s="48"/>
      <c r="BK96" s="49"/>
      <c r="BL96" s="48"/>
    </row>
    <row r="97" spans="1:64" ht="15">
      <c r="A97" s="64" t="s">
        <v>280</v>
      </c>
      <c r="B97" s="64" t="s">
        <v>346</v>
      </c>
      <c r="C97" s="65" t="s">
        <v>2772</v>
      </c>
      <c r="D97" s="66">
        <v>8.25</v>
      </c>
      <c r="E97" s="67" t="s">
        <v>136</v>
      </c>
      <c r="F97" s="68">
        <v>23.333333333333336</v>
      </c>
      <c r="G97" s="65"/>
      <c r="H97" s="69"/>
      <c r="I97" s="70"/>
      <c r="J97" s="70"/>
      <c r="K97" s="34" t="s">
        <v>65</v>
      </c>
      <c r="L97" s="77">
        <v>97</v>
      </c>
      <c r="M97" s="77"/>
      <c r="N97" s="72"/>
      <c r="O97" s="79" t="s">
        <v>353</v>
      </c>
      <c r="P97" s="81">
        <v>43532.28680555556</v>
      </c>
      <c r="Q97" s="79" t="s">
        <v>389</v>
      </c>
      <c r="R97" s="79"/>
      <c r="S97" s="79"/>
      <c r="T97" s="79" t="s">
        <v>488</v>
      </c>
      <c r="U97" s="83" t="s">
        <v>499</v>
      </c>
      <c r="V97" s="83" t="s">
        <v>499</v>
      </c>
      <c r="W97" s="81">
        <v>43532.28680555556</v>
      </c>
      <c r="X97" s="83" t="s">
        <v>709</v>
      </c>
      <c r="Y97" s="79"/>
      <c r="Z97" s="79"/>
      <c r="AA97" s="85" t="s">
        <v>903</v>
      </c>
      <c r="AB97" s="79"/>
      <c r="AC97" s="79" t="b">
        <v>0</v>
      </c>
      <c r="AD97" s="79">
        <v>2</v>
      </c>
      <c r="AE97" s="85" t="s">
        <v>1024</v>
      </c>
      <c r="AF97" s="79" t="b">
        <v>0</v>
      </c>
      <c r="AG97" s="79" t="s">
        <v>1030</v>
      </c>
      <c r="AH97" s="79"/>
      <c r="AI97" s="85" t="s">
        <v>1024</v>
      </c>
      <c r="AJ97" s="79" t="b">
        <v>0</v>
      </c>
      <c r="AK97" s="79">
        <v>0</v>
      </c>
      <c r="AL97" s="85" t="s">
        <v>1024</v>
      </c>
      <c r="AM97" s="79" t="s">
        <v>1038</v>
      </c>
      <c r="AN97" s="79" t="b">
        <v>0</v>
      </c>
      <c r="AO97" s="85" t="s">
        <v>903</v>
      </c>
      <c r="AP97" s="79" t="s">
        <v>176</v>
      </c>
      <c r="AQ97" s="79">
        <v>0</v>
      </c>
      <c r="AR97" s="79">
        <v>0</v>
      </c>
      <c r="AS97" s="79"/>
      <c r="AT97" s="79"/>
      <c r="AU97" s="79"/>
      <c r="AV97" s="79"/>
      <c r="AW97" s="79"/>
      <c r="AX97" s="79"/>
      <c r="AY97" s="79"/>
      <c r="AZ97" s="79"/>
      <c r="BA97">
        <v>4</v>
      </c>
      <c r="BB97" s="78" t="str">
        <f>REPLACE(INDEX(GroupVertices[Group],MATCH(Edges[[#This Row],[Vertex 1]],GroupVertices[Vertex],0)),1,1,"")</f>
        <v>3</v>
      </c>
      <c r="BC97" s="78" t="str">
        <f>REPLACE(INDEX(GroupVertices[Group],MATCH(Edges[[#This Row],[Vertex 2]],GroupVertices[Vertex],0)),1,1,"")</f>
        <v>3</v>
      </c>
      <c r="BD97" s="48"/>
      <c r="BE97" s="49"/>
      <c r="BF97" s="48"/>
      <c r="BG97" s="49"/>
      <c r="BH97" s="48"/>
      <c r="BI97" s="49"/>
      <c r="BJ97" s="48"/>
      <c r="BK97" s="49"/>
      <c r="BL97" s="48"/>
    </row>
    <row r="98" spans="1:64" ht="15">
      <c r="A98" s="64" t="s">
        <v>280</v>
      </c>
      <c r="B98" s="64" t="s">
        <v>347</v>
      </c>
      <c r="C98" s="65" t="s">
        <v>2771</v>
      </c>
      <c r="D98" s="66">
        <v>6.5</v>
      </c>
      <c r="E98" s="67" t="s">
        <v>136</v>
      </c>
      <c r="F98" s="68">
        <v>26.22222222222222</v>
      </c>
      <c r="G98" s="65"/>
      <c r="H98" s="69"/>
      <c r="I98" s="70"/>
      <c r="J98" s="70"/>
      <c r="K98" s="34" t="s">
        <v>65</v>
      </c>
      <c r="L98" s="77">
        <v>98</v>
      </c>
      <c r="M98" s="77"/>
      <c r="N98" s="72"/>
      <c r="O98" s="79" t="s">
        <v>353</v>
      </c>
      <c r="P98" s="81">
        <v>43529.691979166666</v>
      </c>
      <c r="Q98" s="79" t="s">
        <v>387</v>
      </c>
      <c r="R98" s="79"/>
      <c r="S98" s="79"/>
      <c r="T98" s="79" t="s">
        <v>486</v>
      </c>
      <c r="U98" s="83" t="s">
        <v>497</v>
      </c>
      <c r="V98" s="83" t="s">
        <v>497</v>
      </c>
      <c r="W98" s="81">
        <v>43529.691979166666</v>
      </c>
      <c r="X98" s="83" t="s">
        <v>707</v>
      </c>
      <c r="Y98" s="79"/>
      <c r="Z98" s="79"/>
      <c r="AA98" s="85" t="s">
        <v>901</v>
      </c>
      <c r="AB98" s="79"/>
      <c r="AC98" s="79" t="b">
        <v>0</v>
      </c>
      <c r="AD98" s="79">
        <v>6</v>
      </c>
      <c r="AE98" s="85" t="s">
        <v>1024</v>
      </c>
      <c r="AF98" s="79" t="b">
        <v>0</v>
      </c>
      <c r="AG98" s="79" t="s">
        <v>1030</v>
      </c>
      <c r="AH98" s="79"/>
      <c r="AI98" s="85" t="s">
        <v>1024</v>
      </c>
      <c r="AJ98" s="79" t="b">
        <v>0</v>
      </c>
      <c r="AK98" s="79">
        <v>1</v>
      </c>
      <c r="AL98" s="85" t="s">
        <v>1024</v>
      </c>
      <c r="AM98" s="79" t="s">
        <v>1036</v>
      </c>
      <c r="AN98" s="79" t="b">
        <v>0</v>
      </c>
      <c r="AO98" s="85" t="s">
        <v>901</v>
      </c>
      <c r="AP98" s="79" t="s">
        <v>176</v>
      </c>
      <c r="AQ98" s="79">
        <v>0</v>
      </c>
      <c r="AR98" s="79">
        <v>0</v>
      </c>
      <c r="AS98" s="79"/>
      <c r="AT98" s="79"/>
      <c r="AU98" s="79"/>
      <c r="AV98" s="79"/>
      <c r="AW98" s="79"/>
      <c r="AX98" s="79"/>
      <c r="AY98" s="79"/>
      <c r="AZ98" s="79"/>
      <c r="BA98">
        <v>3</v>
      </c>
      <c r="BB98" s="78" t="str">
        <f>REPLACE(INDEX(GroupVertices[Group],MATCH(Edges[[#This Row],[Vertex 1]],GroupVertices[Vertex],0)),1,1,"")</f>
        <v>3</v>
      </c>
      <c r="BC98" s="78" t="str">
        <f>REPLACE(INDEX(GroupVertices[Group],MATCH(Edges[[#This Row],[Vertex 2]],GroupVertices[Vertex],0)),1,1,"")</f>
        <v>3</v>
      </c>
      <c r="BD98" s="48">
        <v>2</v>
      </c>
      <c r="BE98" s="49">
        <v>5.128205128205129</v>
      </c>
      <c r="BF98" s="48">
        <v>1</v>
      </c>
      <c r="BG98" s="49">
        <v>2.5641025641025643</v>
      </c>
      <c r="BH98" s="48">
        <v>0</v>
      </c>
      <c r="BI98" s="49">
        <v>0</v>
      </c>
      <c r="BJ98" s="48">
        <v>36</v>
      </c>
      <c r="BK98" s="49">
        <v>92.3076923076923</v>
      </c>
      <c r="BL98" s="48">
        <v>39</v>
      </c>
    </row>
    <row r="99" spans="1:64" ht="15">
      <c r="A99" s="64" t="s">
        <v>280</v>
      </c>
      <c r="B99" s="64" t="s">
        <v>347</v>
      </c>
      <c r="C99" s="65" t="s">
        <v>2771</v>
      </c>
      <c r="D99" s="66">
        <v>6.5</v>
      </c>
      <c r="E99" s="67" t="s">
        <v>136</v>
      </c>
      <c r="F99" s="68">
        <v>26.22222222222222</v>
      </c>
      <c r="G99" s="65"/>
      <c r="H99" s="69"/>
      <c r="I99" s="70"/>
      <c r="J99" s="70"/>
      <c r="K99" s="34" t="s">
        <v>65</v>
      </c>
      <c r="L99" s="77">
        <v>99</v>
      </c>
      <c r="M99" s="77"/>
      <c r="N99" s="72"/>
      <c r="O99" s="79" t="s">
        <v>353</v>
      </c>
      <c r="P99" s="81">
        <v>43530.500127314815</v>
      </c>
      <c r="Q99" s="79" t="s">
        <v>388</v>
      </c>
      <c r="R99" s="79"/>
      <c r="S99" s="79"/>
      <c r="T99" s="79" t="s">
        <v>487</v>
      </c>
      <c r="U99" s="83" t="s">
        <v>498</v>
      </c>
      <c r="V99" s="83" t="s">
        <v>498</v>
      </c>
      <c r="W99" s="81">
        <v>43530.500127314815</v>
      </c>
      <c r="X99" s="83" t="s">
        <v>708</v>
      </c>
      <c r="Y99" s="79"/>
      <c r="Z99" s="79"/>
      <c r="AA99" s="85" t="s">
        <v>902</v>
      </c>
      <c r="AB99" s="79"/>
      <c r="AC99" s="79" t="b">
        <v>0</v>
      </c>
      <c r="AD99" s="79">
        <v>6</v>
      </c>
      <c r="AE99" s="85" t="s">
        <v>1024</v>
      </c>
      <c r="AF99" s="79" t="b">
        <v>0</v>
      </c>
      <c r="AG99" s="79" t="s">
        <v>1030</v>
      </c>
      <c r="AH99" s="79"/>
      <c r="AI99" s="85" t="s">
        <v>1024</v>
      </c>
      <c r="AJ99" s="79" t="b">
        <v>0</v>
      </c>
      <c r="AK99" s="79">
        <v>2</v>
      </c>
      <c r="AL99" s="85" t="s">
        <v>1024</v>
      </c>
      <c r="AM99" s="79" t="s">
        <v>1038</v>
      </c>
      <c r="AN99" s="79" t="b">
        <v>0</v>
      </c>
      <c r="AO99" s="85" t="s">
        <v>902</v>
      </c>
      <c r="AP99" s="79" t="s">
        <v>176</v>
      </c>
      <c r="AQ99" s="79">
        <v>0</v>
      </c>
      <c r="AR99" s="79">
        <v>0</v>
      </c>
      <c r="AS99" s="79" t="s">
        <v>1053</v>
      </c>
      <c r="AT99" s="79" t="s">
        <v>1055</v>
      </c>
      <c r="AU99" s="79" t="s">
        <v>1056</v>
      </c>
      <c r="AV99" s="79" t="s">
        <v>1057</v>
      </c>
      <c r="AW99" s="79" t="s">
        <v>1059</v>
      </c>
      <c r="AX99" s="79" t="s">
        <v>1061</v>
      </c>
      <c r="AY99" s="79" t="s">
        <v>1063</v>
      </c>
      <c r="AZ99" s="83" t="s">
        <v>1065</v>
      </c>
      <c r="BA99">
        <v>3</v>
      </c>
      <c r="BB99" s="78" t="str">
        <f>REPLACE(INDEX(GroupVertices[Group],MATCH(Edges[[#This Row],[Vertex 1]],GroupVertices[Vertex],0)),1,1,"")</f>
        <v>3</v>
      </c>
      <c r="BC99" s="78" t="str">
        <f>REPLACE(INDEX(GroupVertices[Group],MATCH(Edges[[#This Row],[Vertex 2]],GroupVertices[Vertex],0)),1,1,"")</f>
        <v>3</v>
      </c>
      <c r="BD99" s="48">
        <v>1</v>
      </c>
      <c r="BE99" s="49">
        <v>3.4482758620689653</v>
      </c>
      <c r="BF99" s="48">
        <v>0</v>
      </c>
      <c r="BG99" s="49">
        <v>0</v>
      </c>
      <c r="BH99" s="48">
        <v>0</v>
      </c>
      <c r="BI99" s="49">
        <v>0</v>
      </c>
      <c r="BJ99" s="48">
        <v>28</v>
      </c>
      <c r="BK99" s="49">
        <v>96.55172413793103</v>
      </c>
      <c r="BL99" s="48">
        <v>29</v>
      </c>
    </row>
    <row r="100" spans="1:64" ht="15">
      <c r="A100" s="64" t="s">
        <v>280</v>
      </c>
      <c r="B100" s="64" t="s">
        <v>347</v>
      </c>
      <c r="C100" s="65" t="s">
        <v>2771</v>
      </c>
      <c r="D100" s="66">
        <v>6.5</v>
      </c>
      <c r="E100" s="67" t="s">
        <v>136</v>
      </c>
      <c r="F100" s="68">
        <v>26.22222222222222</v>
      </c>
      <c r="G100" s="65"/>
      <c r="H100" s="69"/>
      <c r="I100" s="70"/>
      <c r="J100" s="70"/>
      <c r="K100" s="34" t="s">
        <v>65</v>
      </c>
      <c r="L100" s="77">
        <v>100</v>
      </c>
      <c r="M100" s="77"/>
      <c r="N100" s="72"/>
      <c r="O100" s="79" t="s">
        <v>353</v>
      </c>
      <c r="P100" s="81">
        <v>43532.28680555556</v>
      </c>
      <c r="Q100" s="79" t="s">
        <v>389</v>
      </c>
      <c r="R100" s="79"/>
      <c r="S100" s="79"/>
      <c r="T100" s="79" t="s">
        <v>488</v>
      </c>
      <c r="U100" s="83" t="s">
        <v>499</v>
      </c>
      <c r="V100" s="83" t="s">
        <v>499</v>
      </c>
      <c r="W100" s="81">
        <v>43532.28680555556</v>
      </c>
      <c r="X100" s="83" t="s">
        <v>709</v>
      </c>
      <c r="Y100" s="79"/>
      <c r="Z100" s="79"/>
      <c r="AA100" s="85" t="s">
        <v>903</v>
      </c>
      <c r="AB100" s="79"/>
      <c r="AC100" s="79" t="b">
        <v>0</v>
      </c>
      <c r="AD100" s="79">
        <v>2</v>
      </c>
      <c r="AE100" s="85" t="s">
        <v>1024</v>
      </c>
      <c r="AF100" s="79" t="b">
        <v>0</v>
      </c>
      <c r="AG100" s="79" t="s">
        <v>1030</v>
      </c>
      <c r="AH100" s="79"/>
      <c r="AI100" s="85" t="s">
        <v>1024</v>
      </c>
      <c r="AJ100" s="79" t="b">
        <v>0</v>
      </c>
      <c r="AK100" s="79">
        <v>0</v>
      </c>
      <c r="AL100" s="85" t="s">
        <v>1024</v>
      </c>
      <c r="AM100" s="79" t="s">
        <v>1038</v>
      </c>
      <c r="AN100" s="79" t="b">
        <v>0</v>
      </c>
      <c r="AO100" s="85" t="s">
        <v>903</v>
      </c>
      <c r="AP100" s="79" t="s">
        <v>176</v>
      </c>
      <c r="AQ100" s="79">
        <v>0</v>
      </c>
      <c r="AR100" s="79">
        <v>0</v>
      </c>
      <c r="AS100" s="79"/>
      <c r="AT100" s="79"/>
      <c r="AU100" s="79"/>
      <c r="AV100" s="79"/>
      <c r="AW100" s="79"/>
      <c r="AX100" s="79"/>
      <c r="AY100" s="79"/>
      <c r="AZ100" s="79"/>
      <c r="BA100">
        <v>3</v>
      </c>
      <c r="BB100" s="78" t="str">
        <f>REPLACE(INDEX(GroupVertices[Group],MATCH(Edges[[#This Row],[Vertex 1]],GroupVertices[Vertex],0)),1,1,"")</f>
        <v>3</v>
      </c>
      <c r="BC100" s="78" t="str">
        <f>REPLACE(INDEX(GroupVertices[Group],MATCH(Edges[[#This Row],[Vertex 2]],GroupVertices[Vertex],0)),1,1,"")</f>
        <v>3</v>
      </c>
      <c r="BD100" s="48">
        <v>0</v>
      </c>
      <c r="BE100" s="49">
        <v>0</v>
      </c>
      <c r="BF100" s="48">
        <v>0</v>
      </c>
      <c r="BG100" s="49">
        <v>0</v>
      </c>
      <c r="BH100" s="48">
        <v>0</v>
      </c>
      <c r="BI100" s="49">
        <v>0</v>
      </c>
      <c r="BJ100" s="48">
        <v>27</v>
      </c>
      <c r="BK100" s="49">
        <v>100</v>
      </c>
      <c r="BL100" s="48">
        <v>27</v>
      </c>
    </row>
    <row r="101" spans="1:64" ht="15">
      <c r="A101" s="64" t="s">
        <v>281</v>
      </c>
      <c r="B101" s="64" t="s">
        <v>262</v>
      </c>
      <c r="C101" s="65" t="s">
        <v>2769</v>
      </c>
      <c r="D101" s="66">
        <v>3</v>
      </c>
      <c r="E101" s="67" t="s">
        <v>132</v>
      </c>
      <c r="F101" s="68">
        <v>32</v>
      </c>
      <c r="G101" s="65"/>
      <c r="H101" s="69"/>
      <c r="I101" s="70"/>
      <c r="J101" s="70"/>
      <c r="K101" s="34" t="s">
        <v>65</v>
      </c>
      <c r="L101" s="77">
        <v>101</v>
      </c>
      <c r="M101" s="77"/>
      <c r="N101" s="72"/>
      <c r="O101" s="79" t="s">
        <v>353</v>
      </c>
      <c r="P101" s="81">
        <v>43532.30851851852</v>
      </c>
      <c r="Q101" s="79" t="s">
        <v>390</v>
      </c>
      <c r="R101" s="79"/>
      <c r="S101" s="79"/>
      <c r="T101" s="79" t="s">
        <v>483</v>
      </c>
      <c r="U101" s="79"/>
      <c r="V101" s="83" t="s">
        <v>586</v>
      </c>
      <c r="W101" s="81">
        <v>43532.30851851852</v>
      </c>
      <c r="X101" s="83" t="s">
        <v>710</v>
      </c>
      <c r="Y101" s="79"/>
      <c r="Z101" s="79"/>
      <c r="AA101" s="85" t="s">
        <v>904</v>
      </c>
      <c r="AB101" s="79"/>
      <c r="AC101" s="79" t="b">
        <v>0</v>
      </c>
      <c r="AD101" s="79">
        <v>0</v>
      </c>
      <c r="AE101" s="85" t="s">
        <v>1024</v>
      </c>
      <c r="AF101" s="79" t="b">
        <v>0</v>
      </c>
      <c r="AG101" s="79" t="s">
        <v>1030</v>
      </c>
      <c r="AH101" s="79"/>
      <c r="AI101" s="85" t="s">
        <v>1024</v>
      </c>
      <c r="AJ101" s="79" t="b">
        <v>0</v>
      </c>
      <c r="AK101" s="79">
        <v>18</v>
      </c>
      <c r="AL101" s="85" t="s">
        <v>881</v>
      </c>
      <c r="AM101" s="79" t="s">
        <v>1038</v>
      </c>
      <c r="AN101" s="79" t="b">
        <v>0</v>
      </c>
      <c r="AO101" s="85" t="s">
        <v>881</v>
      </c>
      <c r="AP101" s="79" t="s">
        <v>176</v>
      </c>
      <c r="AQ101" s="79">
        <v>0</v>
      </c>
      <c r="AR101" s="79">
        <v>0</v>
      </c>
      <c r="AS101" s="79"/>
      <c r="AT101" s="79"/>
      <c r="AU101" s="79"/>
      <c r="AV101" s="79"/>
      <c r="AW101" s="79"/>
      <c r="AX101" s="79"/>
      <c r="AY101" s="79"/>
      <c r="AZ101" s="79"/>
      <c r="BA101">
        <v>1</v>
      </c>
      <c r="BB101" s="78" t="str">
        <f>REPLACE(INDEX(GroupVertices[Group],MATCH(Edges[[#This Row],[Vertex 1]],GroupVertices[Vertex],0)),1,1,"")</f>
        <v>2</v>
      </c>
      <c r="BC101" s="78" t="str">
        <f>REPLACE(INDEX(GroupVertices[Group],MATCH(Edges[[#This Row],[Vertex 2]],GroupVertices[Vertex],0)),1,1,"")</f>
        <v>2</v>
      </c>
      <c r="BD101" s="48">
        <v>2</v>
      </c>
      <c r="BE101" s="49">
        <v>8</v>
      </c>
      <c r="BF101" s="48">
        <v>0</v>
      </c>
      <c r="BG101" s="49">
        <v>0</v>
      </c>
      <c r="BH101" s="48">
        <v>0</v>
      </c>
      <c r="BI101" s="49">
        <v>0</v>
      </c>
      <c r="BJ101" s="48">
        <v>23</v>
      </c>
      <c r="BK101" s="49">
        <v>92</v>
      </c>
      <c r="BL101" s="48">
        <v>25</v>
      </c>
    </row>
    <row r="102" spans="1:64" ht="15">
      <c r="A102" s="64" t="s">
        <v>282</v>
      </c>
      <c r="B102" s="64" t="s">
        <v>262</v>
      </c>
      <c r="C102" s="65" t="s">
        <v>2769</v>
      </c>
      <c r="D102" s="66">
        <v>3</v>
      </c>
      <c r="E102" s="67" t="s">
        <v>132</v>
      </c>
      <c r="F102" s="68">
        <v>32</v>
      </c>
      <c r="G102" s="65"/>
      <c r="H102" s="69"/>
      <c r="I102" s="70"/>
      <c r="J102" s="70"/>
      <c r="K102" s="34" t="s">
        <v>65</v>
      </c>
      <c r="L102" s="77">
        <v>102</v>
      </c>
      <c r="M102" s="77"/>
      <c r="N102" s="72"/>
      <c r="O102" s="79" t="s">
        <v>353</v>
      </c>
      <c r="P102" s="81">
        <v>43532.54387731481</v>
      </c>
      <c r="Q102" s="79" t="s">
        <v>384</v>
      </c>
      <c r="R102" s="79"/>
      <c r="S102" s="79"/>
      <c r="T102" s="79" t="s">
        <v>483</v>
      </c>
      <c r="U102" s="79"/>
      <c r="V102" s="83" t="s">
        <v>587</v>
      </c>
      <c r="W102" s="81">
        <v>43532.54387731481</v>
      </c>
      <c r="X102" s="83" t="s">
        <v>711</v>
      </c>
      <c r="Y102" s="79"/>
      <c r="Z102" s="79"/>
      <c r="AA102" s="85" t="s">
        <v>905</v>
      </c>
      <c r="AB102" s="79"/>
      <c r="AC102" s="79" t="b">
        <v>0</v>
      </c>
      <c r="AD102" s="79">
        <v>0</v>
      </c>
      <c r="AE102" s="85" t="s">
        <v>1024</v>
      </c>
      <c r="AF102" s="79" t="b">
        <v>0</v>
      </c>
      <c r="AG102" s="79" t="s">
        <v>1030</v>
      </c>
      <c r="AH102" s="79"/>
      <c r="AI102" s="85" t="s">
        <v>1024</v>
      </c>
      <c r="AJ102" s="79" t="b">
        <v>0</v>
      </c>
      <c r="AK102" s="79">
        <v>21</v>
      </c>
      <c r="AL102" s="85" t="s">
        <v>881</v>
      </c>
      <c r="AM102" s="79" t="s">
        <v>1036</v>
      </c>
      <c r="AN102" s="79" t="b">
        <v>0</v>
      </c>
      <c r="AO102" s="85" t="s">
        <v>881</v>
      </c>
      <c r="AP102" s="79" t="s">
        <v>176</v>
      </c>
      <c r="AQ102" s="79">
        <v>0</v>
      </c>
      <c r="AR102" s="79">
        <v>0</v>
      </c>
      <c r="AS102" s="79"/>
      <c r="AT102" s="79"/>
      <c r="AU102" s="79"/>
      <c r="AV102" s="79"/>
      <c r="AW102" s="79"/>
      <c r="AX102" s="79"/>
      <c r="AY102" s="79"/>
      <c r="AZ102" s="79"/>
      <c r="BA102">
        <v>1</v>
      </c>
      <c r="BB102" s="78" t="str">
        <f>REPLACE(INDEX(GroupVertices[Group],MATCH(Edges[[#This Row],[Vertex 1]],GroupVertices[Vertex],0)),1,1,"")</f>
        <v>2</v>
      </c>
      <c r="BC102" s="78" t="str">
        <f>REPLACE(INDEX(GroupVertices[Group],MATCH(Edges[[#This Row],[Vertex 2]],GroupVertices[Vertex],0)),1,1,"")</f>
        <v>2</v>
      </c>
      <c r="BD102" s="48">
        <v>2</v>
      </c>
      <c r="BE102" s="49">
        <v>8</v>
      </c>
      <c r="BF102" s="48">
        <v>0</v>
      </c>
      <c r="BG102" s="49">
        <v>0</v>
      </c>
      <c r="BH102" s="48">
        <v>0</v>
      </c>
      <c r="BI102" s="49">
        <v>0</v>
      </c>
      <c r="BJ102" s="48">
        <v>23</v>
      </c>
      <c r="BK102" s="49">
        <v>92</v>
      </c>
      <c r="BL102" s="48">
        <v>25</v>
      </c>
    </row>
    <row r="103" spans="1:64" ht="15">
      <c r="A103" s="64" t="s">
        <v>283</v>
      </c>
      <c r="B103" s="64" t="s">
        <v>262</v>
      </c>
      <c r="C103" s="65" t="s">
        <v>2769</v>
      </c>
      <c r="D103" s="66">
        <v>3</v>
      </c>
      <c r="E103" s="67" t="s">
        <v>132</v>
      </c>
      <c r="F103" s="68">
        <v>32</v>
      </c>
      <c r="G103" s="65"/>
      <c r="H103" s="69"/>
      <c r="I103" s="70"/>
      <c r="J103" s="70"/>
      <c r="K103" s="34" t="s">
        <v>65</v>
      </c>
      <c r="L103" s="77">
        <v>103</v>
      </c>
      <c r="M103" s="77"/>
      <c r="N103" s="72"/>
      <c r="O103" s="79" t="s">
        <v>353</v>
      </c>
      <c r="P103" s="81">
        <v>43532.688310185185</v>
      </c>
      <c r="Q103" s="79" t="s">
        <v>384</v>
      </c>
      <c r="R103" s="79"/>
      <c r="S103" s="79"/>
      <c r="T103" s="79" t="s">
        <v>483</v>
      </c>
      <c r="U103" s="79"/>
      <c r="V103" s="83" t="s">
        <v>588</v>
      </c>
      <c r="W103" s="81">
        <v>43532.688310185185</v>
      </c>
      <c r="X103" s="83" t="s">
        <v>712</v>
      </c>
      <c r="Y103" s="79"/>
      <c r="Z103" s="79"/>
      <c r="AA103" s="85" t="s">
        <v>906</v>
      </c>
      <c r="AB103" s="79"/>
      <c r="AC103" s="79" t="b">
        <v>0</v>
      </c>
      <c r="AD103" s="79">
        <v>0</v>
      </c>
      <c r="AE103" s="85" t="s">
        <v>1024</v>
      </c>
      <c r="AF103" s="79" t="b">
        <v>0</v>
      </c>
      <c r="AG103" s="79" t="s">
        <v>1030</v>
      </c>
      <c r="AH103" s="79"/>
      <c r="AI103" s="85" t="s">
        <v>1024</v>
      </c>
      <c r="AJ103" s="79" t="b">
        <v>0</v>
      </c>
      <c r="AK103" s="79">
        <v>21</v>
      </c>
      <c r="AL103" s="85" t="s">
        <v>881</v>
      </c>
      <c r="AM103" s="79" t="s">
        <v>1036</v>
      </c>
      <c r="AN103" s="79" t="b">
        <v>0</v>
      </c>
      <c r="AO103" s="85" t="s">
        <v>881</v>
      </c>
      <c r="AP103" s="79" t="s">
        <v>176</v>
      </c>
      <c r="AQ103" s="79">
        <v>0</v>
      </c>
      <c r="AR103" s="79">
        <v>0</v>
      </c>
      <c r="AS103" s="79"/>
      <c r="AT103" s="79"/>
      <c r="AU103" s="79"/>
      <c r="AV103" s="79"/>
      <c r="AW103" s="79"/>
      <c r="AX103" s="79"/>
      <c r="AY103" s="79"/>
      <c r="AZ103" s="79"/>
      <c r="BA103">
        <v>1</v>
      </c>
      <c r="BB103" s="78" t="str">
        <f>REPLACE(INDEX(GroupVertices[Group],MATCH(Edges[[#This Row],[Vertex 1]],GroupVertices[Vertex],0)),1,1,"")</f>
        <v>2</v>
      </c>
      <c r="BC103" s="78" t="str">
        <f>REPLACE(INDEX(GroupVertices[Group],MATCH(Edges[[#This Row],[Vertex 2]],GroupVertices[Vertex],0)),1,1,"")</f>
        <v>2</v>
      </c>
      <c r="BD103" s="48">
        <v>2</v>
      </c>
      <c r="BE103" s="49">
        <v>8</v>
      </c>
      <c r="BF103" s="48">
        <v>0</v>
      </c>
      <c r="BG103" s="49">
        <v>0</v>
      </c>
      <c r="BH103" s="48">
        <v>0</v>
      </c>
      <c r="BI103" s="49">
        <v>0</v>
      </c>
      <c r="BJ103" s="48">
        <v>23</v>
      </c>
      <c r="BK103" s="49">
        <v>92</v>
      </c>
      <c r="BL103" s="48">
        <v>25</v>
      </c>
    </row>
    <row r="104" spans="1:64" ht="15">
      <c r="A104" s="64" t="s">
        <v>284</v>
      </c>
      <c r="B104" s="64" t="s">
        <v>284</v>
      </c>
      <c r="C104" s="65" t="s">
        <v>2772</v>
      </c>
      <c r="D104" s="66">
        <v>8.25</v>
      </c>
      <c r="E104" s="67" t="s">
        <v>136</v>
      </c>
      <c r="F104" s="68">
        <v>23.333333333333336</v>
      </c>
      <c r="G104" s="65"/>
      <c r="H104" s="69"/>
      <c r="I104" s="70"/>
      <c r="J104" s="70"/>
      <c r="K104" s="34" t="s">
        <v>65</v>
      </c>
      <c r="L104" s="77">
        <v>104</v>
      </c>
      <c r="M104" s="77"/>
      <c r="N104" s="72"/>
      <c r="O104" s="79" t="s">
        <v>176</v>
      </c>
      <c r="P104" s="81">
        <v>43529.53506944444</v>
      </c>
      <c r="Q104" s="79" t="s">
        <v>391</v>
      </c>
      <c r="R104" s="79"/>
      <c r="S104" s="79"/>
      <c r="T104" s="79" t="s">
        <v>484</v>
      </c>
      <c r="U104" s="83" t="s">
        <v>500</v>
      </c>
      <c r="V104" s="83" t="s">
        <v>500</v>
      </c>
      <c r="W104" s="81">
        <v>43529.53506944444</v>
      </c>
      <c r="X104" s="83" t="s">
        <v>713</v>
      </c>
      <c r="Y104" s="79"/>
      <c r="Z104" s="79"/>
      <c r="AA104" s="85" t="s">
        <v>907</v>
      </c>
      <c r="AB104" s="79"/>
      <c r="AC104" s="79" t="b">
        <v>0</v>
      </c>
      <c r="AD104" s="79">
        <v>3</v>
      </c>
      <c r="AE104" s="85" t="s">
        <v>1024</v>
      </c>
      <c r="AF104" s="79" t="b">
        <v>0</v>
      </c>
      <c r="AG104" s="79" t="s">
        <v>1030</v>
      </c>
      <c r="AH104" s="79"/>
      <c r="AI104" s="85" t="s">
        <v>1024</v>
      </c>
      <c r="AJ104" s="79" t="b">
        <v>0</v>
      </c>
      <c r="AK104" s="79">
        <v>0</v>
      </c>
      <c r="AL104" s="85" t="s">
        <v>1024</v>
      </c>
      <c r="AM104" s="79" t="s">
        <v>1038</v>
      </c>
      <c r="AN104" s="79" t="b">
        <v>0</v>
      </c>
      <c r="AO104" s="85" t="s">
        <v>907</v>
      </c>
      <c r="AP104" s="79" t="s">
        <v>176</v>
      </c>
      <c r="AQ104" s="79">
        <v>0</v>
      </c>
      <c r="AR104" s="79">
        <v>0</v>
      </c>
      <c r="AS104" s="79"/>
      <c r="AT104" s="79"/>
      <c r="AU104" s="79"/>
      <c r="AV104" s="79"/>
      <c r="AW104" s="79"/>
      <c r="AX104" s="79"/>
      <c r="AY104" s="79"/>
      <c r="AZ104" s="79"/>
      <c r="BA104">
        <v>4</v>
      </c>
      <c r="BB104" s="78" t="str">
        <f>REPLACE(INDEX(GroupVertices[Group],MATCH(Edges[[#This Row],[Vertex 1]],GroupVertices[Vertex],0)),1,1,"")</f>
        <v>11</v>
      </c>
      <c r="BC104" s="78" t="str">
        <f>REPLACE(INDEX(GroupVertices[Group],MATCH(Edges[[#This Row],[Vertex 2]],GroupVertices[Vertex],0)),1,1,"")</f>
        <v>11</v>
      </c>
      <c r="BD104" s="48">
        <v>1</v>
      </c>
      <c r="BE104" s="49">
        <v>5.555555555555555</v>
      </c>
      <c r="BF104" s="48">
        <v>0</v>
      </c>
      <c r="BG104" s="49">
        <v>0</v>
      </c>
      <c r="BH104" s="48">
        <v>0</v>
      </c>
      <c r="BI104" s="49">
        <v>0</v>
      </c>
      <c r="BJ104" s="48">
        <v>17</v>
      </c>
      <c r="BK104" s="49">
        <v>94.44444444444444</v>
      </c>
      <c r="BL104" s="48">
        <v>18</v>
      </c>
    </row>
    <row r="105" spans="1:64" ht="15">
      <c r="A105" s="64" t="s">
        <v>284</v>
      </c>
      <c r="B105" s="64" t="s">
        <v>284</v>
      </c>
      <c r="C105" s="65" t="s">
        <v>2772</v>
      </c>
      <c r="D105" s="66">
        <v>8.25</v>
      </c>
      <c r="E105" s="67" t="s">
        <v>136</v>
      </c>
      <c r="F105" s="68">
        <v>23.333333333333336</v>
      </c>
      <c r="G105" s="65"/>
      <c r="H105" s="69"/>
      <c r="I105" s="70"/>
      <c r="J105" s="70"/>
      <c r="K105" s="34" t="s">
        <v>65</v>
      </c>
      <c r="L105" s="77">
        <v>105</v>
      </c>
      <c r="M105" s="77"/>
      <c r="N105" s="72"/>
      <c r="O105" s="79" t="s">
        <v>176</v>
      </c>
      <c r="P105" s="81">
        <v>43529.69318287037</v>
      </c>
      <c r="Q105" s="79" t="s">
        <v>392</v>
      </c>
      <c r="R105" s="79"/>
      <c r="S105" s="79"/>
      <c r="T105" s="79" t="s">
        <v>489</v>
      </c>
      <c r="U105" s="83" t="s">
        <v>501</v>
      </c>
      <c r="V105" s="83" t="s">
        <v>501</v>
      </c>
      <c r="W105" s="81">
        <v>43529.69318287037</v>
      </c>
      <c r="X105" s="83" t="s">
        <v>714</v>
      </c>
      <c r="Y105" s="79"/>
      <c r="Z105" s="79"/>
      <c r="AA105" s="85" t="s">
        <v>908</v>
      </c>
      <c r="AB105" s="79"/>
      <c r="AC105" s="79" t="b">
        <v>0</v>
      </c>
      <c r="AD105" s="79">
        <v>6</v>
      </c>
      <c r="AE105" s="85" t="s">
        <v>1024</v>
      </c>
      <c r="AF105" s="79" t="b">
        <v>0</v>
      </c>
      <c r="AG105" s="79" t="s">
        <v>1030</v>
      </c>
      <c r="AH105" s="79"/>
      <c r="AI105" s="85" t="s">
        <v>1024</v>
      </c>
      <c r="AJ105" s="79" t="b">
        <v>0</v>
      </c>
      <c r="AK105" s="79">
        <v>0</v>
      </c>
      <c r="AL105" s="85" t="s">
        <v>1024</v>
      </c>
      <c r="AM105" s="79" t="s">
        <v>1038</v>
      </c>
      <c r="AN105" s="79" t="b">
        <v>0</v>
      </c>
      <c r="AO105" s="85" t="s">
        <v>908</v>
      </c>
      <c r="AP105" s="79" t="s">
        <v>176</v>
      </c>
      <c r="AQ105" s="79">
        <v>0</v>
      </c>
      <c r="AR105" s="79">
        <v>0</v>
      </c>
      <c r="AS105" s="79"/>
      <c r="AT105" s="79"/>
      <c r="AU105" s="79"/>
      <c r="AV105" s="79"/>
      <c r="AW105" s="79"/>
      <c r="AX105" s="79"/>
      <c r="AY105" s="79"/>
      <c r="AZ105" s="79"/>
      <c r="BA105">
        <v>4</v>
      </c>
      <c r="BB105" s="78" t="str">
        <f>REPLACE(INDEX(GroupVertices[Group],MATCH(Edges[[#This Row],[Vertex 1]],GroupVertices[Vertex],0)),1,1,"")</f>
        <v>11</v>
      </c>
      <c r="BC105" s="78" t="str">
        <f>REPLACE(INDEX(GroupVertices[Group],MATCH(Edges[[#This Row],[Vertex 2]],GroupVertices[Vertex],0)),1,1,"")</f>
        <v>11</v>
      </c>
      <c r="BD105" s="48">
        <v>0</v>
      </c>
      <c r="BE105" s="49">
        <v>0</v>
      </c>
      <c r="BF105" s="48">
        <v>0</v>
      </c>
      <c r="BG105" s="49">
        <v>0</v>
      </c>
      <c r="BH105" s="48">
        <v>0</v>
      </c>
      <c r="BI105" s="49">
        <v>0</v>
      </c>
      <c r="BJ105" s="48">
        <v>10</v>
      </c>
      <c r="BK105" s="49">
        <v>100</v>
      </c>
      <c r="BL105" s="48">
        <v>10</v>
      </c>
    </row>
    <row r="106" spans="1:64" ht="15">
      <c r="A106" s="64" t="s">
        <v>284</v>
      </c>
      <c r="B106" s="64" t="s">
        <v>284</v>
      </c>
      <c r="C106" s="65" t="s">
        <v>2772</v>
      </c>
      <c r="D106" s="66">
        <v>8.25</v>
      </c>
      <c r="E106" s="67" t="s">
        <v>136</v>
      </c>
      <c r="F106" s="68">
        <v>23.333333333333336</v>
      </c>
      <c r="G106" s="65"/>
      <c r="H106" s="69"/>
      <c r="I106" s="70"/>
      <c r="J106" s="70"/>
      <c r="K106" s="34" t="s">
        <v>65</v>
      </c>
      <c r="L106" s="77">
        <v>106</v>
      </c>
      <c r="M106" s="77"/>
      <c r="N106" s="72"/>
      <c r="O106" s="79" t="s">
        <v>176</v>
      </c>
      <c r="P106" s="81">
        <v>43530.543229166666</v>
      </c>
      <c r="Q106" s="79" t="s">
        <v>393</v>
      </c>
      <c r="R106" s="79"/>
      <c r="S106" s="79"/>
      <c r="T106" s="79" t="s">
        <v>480</v>
      </c>
      <c r="U106" s="83" t="s">
        <v>502</v>
      </c>
      <c r="V106" s="83" t="s">
        <v>502</v>
      </c>
      <c r="W106" s="81">
        <v>43530.543229166666</v>
      </c>
      <c r="X106" s="83" t="s">
        <v>715</v>
      </c>
      <c r="Y106" s="79"/>
      <c r="Z106" s="79"/>
      <c r="AA106" s="85" t="s">
        <v>909</v>
      </c>
      <c r="AB106" s="79"/>
      <c r="AC106" s="79" t="b">
        <v>0</v>
      </c>
      <c r="AD106" s="79">
        <v>3</v>
      </c>
      <c r="AE106" s="85" t="s">
        <v>1024</v>
      </c>
      <c r="AF106" s="79" t="b">
        <v>0</v>
      </c>
      <c r="AG106" s="79" t="s">
        <v>1030</v>
      </c>
      <c r="AH106" s="79"/>
      <c r="AI106" s="85" t="s">
        <v>1024</v>
      </c>
      <c r="AJ106" s="79" t="b">
        <v>0</v>
      </c>
      <c r="AK106" s="79">
        <v>1</v>
      </c>
      <c r="AL106" s="85" t="s">
        <v>1024</v>
      </c>
      <c r="AM106" s="79" t="s">
        <v>1038</v>
      </c>
      <c r="AN106" s="79" t="b">
        <v>0</v>
      </c>
      <c r="AO106" s="85" t="s">
        <v>909</v>
      </c>
      <c r="AP106" s="79" t="s">
        <v>176</v>
      </c>
      <c r="AQ106" s="79">
        <v>0</v>
      </c>
      <c r="AR106" s="79">
        <v>0</v>
      </c>
      <c r="AS106" s="79"/>
      <c r="AT106" s="79"/>
      <c r="AU106" s="79"/>
      <c r="AV106" s="79"/>
      <c r="AW106" s="79"/>
      <c r="AX106" s="79"/>
      <c r="AY106" s="79"/>
      <c r="AZ106" s="79"/>
      <c r="BA106">
        <v>4</v>
      </c>
      <c r="BB106" s="78" t="str">
        <f>REPLACE(INDEX(GroupVertices[Group],MATCH(Edges[[#This Row],[Vertex 1]],GroupVertices[Vertex],0)),1,1,"")</f>
        <v>11</v>
      </c>
      <c r="BC106" s="78" t="str">
        <f>REPLACE(INDEX(GroupVertices[Group],MATCH(Edges[[#This Row],[Vertex 2]],GroupVertices[Vertex],0)),1,1,"")</f>
        <v>11</v>
      </c>
      <c r="BD106" s="48">
        <v>1</v>
      </c>
      <c r="BE106" s="49">
        <v>5.2631578947368425</v>
      </c>
      <c r="BF106" s="48">
        <v>0</v>
      </c>
      <c r="BG106" s="49">
        <v>0</v>
      </c>
      <c r="BH106" s="48">
        <v>0</v>
      </c>
      <c r="BI106" s="49">
        <v>0</v>
      </c>
      <c r="BJ106" s="48">
        <v>18</v>
      </c>
      <c r="BK106" s="49">
        <v>94.73684210526316</v>
      </c>
      <c r="BL106" s="48">
        <v>19</v>
      </c>
    </row>
    <row r="107" spans="1:64" ht="15">
      <c r="A107" s="64" t="s">
        <v>284</v>
      </c>
      <c r="B107" s="64" t="s">
        <v>284</v>
      </c>
      <c r="C107" s="65" t="s">
        <v>2772</v>
      </c>
      <c r="D107" s="66">
        <v>8.25</v>
      </c>
      <c r="E107" s="67" t="s">
        <v>136</v>
      </c>
      <c r="F107" s="68">
        <v>23.333333333333336</v>
      </c>
      <c r="G107" s="65"/>
      <c r="H107" s="69"/>
      <c r="I107" s="70"/>
      <c r="J107" s="70"/>
      <c r="K107" s="34" t="s">
        <v>65</v>
      </c>
      <c r="L107" s="77">
        <v>107</v>
      </c>
      <c r="M107" s="77"/>
      <c r="N107" s="72"/>
      <c r="O107" s="79" t="s">
        <v>176</v>
      </c>
      <c r="P107" s="81">
        <v>43532.535405092596</v>
      </c>
      <c r="Q107" s="79" t="s">
        <v>394</v>
      </c>
      <c r="R107" s="79"/>
      <c r="S107" s="79"/>
      <c r="T107" s="79" t="s">
        <v>490</v>
      </c>
      <c r="U107" s="83" t="s">
        <v>503</v>
      </c>
      <c r="V107" s="83" t="s">
        <v>503</v>
      </c>
      <c r="W107" s="81">
        <v>43532.535405092596</v>
      </c>
      <c r="X107" s="83" t="s">
        <v>716</v>
      </c>
      <c r="Y107" s="79"/>
      <c r="Z107" s="79"/>
      <c r="AA107" s="85" t="s">
        <v>910</v>
      </c>
      <c r="AB107" s="79"/>
      <c r="AC107" s="79" t="b">
        <v>0</v>
      </c>
      <c r="AD107" s="79">
        <v>3</v>
      </c>
      <c r="AE107" s="85" t="s">
        <v>1024</v>
      </c>
      <c r="AF107" s="79" t="b">
        <v>0</v>
      </c>
      <c r="AG107" s="79" t="s">
        <v>1030</v>
      </c>
      <c r="AH107" s="79"/>
      <c r="AI107" s="85" t="s">
        <v>1024</v>
      </c>
      <c r="AJ107" s="79" t="b">
        <v>0</v>
      </c>
      <c r="AK107" s="79">
        <v>0</v>
      </c>
      <c r="AL107" s="85" t="s">
        <v>1024</v>
      </c>
      <c r="AM107" s="79" t="s">
        <v>1038</v>
      </c>
      <c r="AN107" s="79" t="b">
        <v>0</v>
      </c>
      <c r="AO107" s="85" t="s">
        <v>910</v>
      </c>
      <c r="AP107" s="79" t="s">
        <v>176</v>
      </c>
      <c r="AQ107" s="79">
        <v>0</v>
      </c>
      <c r="AR107" s="79">
        <v>0</v>
      </c>
      <c r="AS107" s="79"/>
      <c r="AT107" s="79"/>
      <c r="AU107" s="79"/>
      <c r="AV107" s="79"/>
      <c r="AW107" s="79"/>
      <c r="AX107" s="79"/>
      <c r="AY107" s="79"/>
      <c r="AZ107" s="79"/>
      <c r="BA107">
        <v>4</v>
      </c>
      <c r="BB107" s="78" t="str">
        <f>REPLACE(INDEX(GroupVertices[Group],MATCH(Edges[[#This Row],[Vertex 1]],GroupVertices[Vertex],0)),1,1,"")</f>
        <v>11</v>
      </c>
      <c r="BC107" s="78" t="str">
        <f>REPLACE(INDEX(GroupVertices[Group],MATCH(Edges[[#This Row],[Vertex 2]],GroupVertices[Vertex],0)),1,1,"")</f>
        <v>11</v>
      </c>
      <c r="BD107" s="48">
        <v>1</v>
      </c>
      <c r="BE107" s="49">
        <v>5.2631578947368425</v>
      </c>
      <c r="BF107" s="48">
        <v>0</v>
      </c>
      <c r="BG107" s="49">
        <v>0</v>
      </c>
      <c r="BH107" s="48">
        <v>0</v>
      </c>
      <c r="BI107" s="49">
        <v>0</v>
      </c>
      <c r="BJ107" s="48">
        <v>18</v>
      </c>
      <c r="BK107" s="49">
        <v>94.73684210526316</v>
      </c>
      <c r="BL107" s="48">
        <v>19</v>
      </c>
    </row>
    <row r="108" spans="1:64" ht="15">
      <c r="A108" s="64" t="s">
        <v>285</v>
      </c>
      <c r="B108" s="64" t="s">
        <v>284</v>
      </c>
      <c r="C108" s="65" t="s">
        <v>2769</v>
      </c>
      <c r="D108" s="66">
        <v>3</v>
      </c>
      <c r="E108" s="67" t="s">
        <v>132</v>
      </c>
      <c r="F108" s="68">
        <v>32</v>
      </c>
      <c r="G108" s="65"/>
      <c r="H108" s="69"/>
      <c r="I108" s="70"/>
      <c r="J108" s="70"/>
      <c r="K108" s="34" t="s">
        <v>65</v>
      </c>
      <c r="L108" s="77">
        <v>108</v>
      </c>
      <c r="M108" s="77"/>
      <c r="N108" s="72"/>
      <c r="O108" s="79" t="s">
        <v>354</v>
      </c>
      <c r="P108" s="81">
        <v>43532.744733796295</v>
      </c>
      <c r="Q108" s="79" t="s">
        <v>395</v>
      </c>
      <c r="R108" s="79"/>
      <c r="S108" s="79"/>
      <c r="T108" s="79" t="s">
        <v>480</v>
      </c>
      <c r="U108" s="79"/>
      <c r="V108" s="83" t="s">
        <v>589</v>
      </c>
      <c r="W108" s="81">
        <v>43532.744733796295</v>
      </c>
      <c r="X108" s="83" t="s">
        <v>717</v>
      </c>
      <c r="Y108" s="79"/>
      <c r="Z108" s="79"/>
      <c r="AA108" s="85" t="s">
        <v>911</v>
      </c>
      <c r="AB108" s="85" t="s">
        <v>910</v>
      </c>
      <c r="AC108" s="79" t="b">
        <v>0</v>
      </c>
      <c r="AD108" s="79">
        <v>1</v>
      </c>
      <c r="AE108" s="85" t="s">
        <v>1027</v>
      </c>
      <c r="AF108" s="79" t="b">
        <v>0</v>
      </c>
      <c r="AG108" s="79" t="s">
        <v>1030</v>
      </c>
      <c r="AH108" s="79"/>
      <c r="AI108" s="85" t="s">
        <v>1024</v>
      </c>
      <c r="AJ108" s="79" t="b">
        <v>0</v>
      </c>
      <c r="AK108" s="79">
        <v>0</v>
      </c>
      <c r="AL108" s="85" t="s">
        <v>1024</v>
      </c>
      <c r="AM108" s="79" t="s">
        <v>1038</v>
      </c>
      <c r="AN108" s="79" t="b">
        <v>0</v>
      </c>
      <c r="AO108" s="85" t="s">
        <v>910</v>
      </c>
      <c r="AP108" s="79" t="s">
        <v>176</v>
      </c>
      <c r="AQ108" s="79">
        <v>0</v>
      </c>
      <c r="AR108" s="79">
        <v>0</v>
      </c>
      <c r="AS108" s="79"/>
      <c r="AT108" s="79"/>
      <c r="AU108" s="79"/>
      <c r="AV108" s="79"/>
      <c r="AW108" s="79"/>
      <c r="AX108" s="79"/>
      <c r="AY108" s="79"/>
      <c r="AZ108" s="79"/>
      <c r="BA108">
        <v>1</v>
      </c>
      <c r="BB108" s="78" t="str">
        <f>REPLACE(INDEX(GroupVertices[Group],MATCH(Edges[[#This Row],[Vertex 1]],GroupVertices[Vertex],0)),1,1,"")</f>
        <v>11</v>
      </c>
      <c r="BC108" s="78" t="str">
        <f>REPLACE(INDEX(GroupVertices[Group],MATCH(Edges[[#This Row],[Vertex 2]],GroupVertices[Vertex],0)),1,1,"")</f>
        <v>11</v>
      </c>
      <c r="BD108" s="48">
        <v>1</v>
      </c>
      <c r="BE108" s="49">
        <v>4.3478260869565215</v>
      </c>
      <c r="BF108" s="48">
        <v>0</v>
      </c>
      <c r="BG108" s="49">
        <v>0</v>
      </c>
      <c r="BH108" s="48">
        <v>0</v>
      </c>
      <c r="BI108" s="49">
        <v>0</v>
      </c>
      <c r="BJ108" s="48">
        <v>22</v>
      </c>
      <c r="BK108" s="49">
        <v>95.65217391304348</v>
      </c>
      <c r="BL108" s="48">
        <v>23</v>
      </c>
    </row>
    <row r="109" spans="1:64" ht="15">
      <c r="A109" s="64" t="s">
        <v>286</v>
      </c>
      <c r="B109" s="64" t="s">
        <v>262</v>
      </c>
      <c r="C109" s="65" t="s">
        <v>2769</v>
      </c>
      <c r="D109" s="66">
        <v>3</v>
      </c>
      <c r="E109" s="67" t="s">
        <v>132</v>
      </c>
      <c r="F109" s="68">
        <v>32</v>
      </c>
      <c r="G109" s="65"/>
      <c r="H109" s="69"/>
      <c r="I109" s="70"/>
      <c r="J109" s="70"/>
      <c r="K109" s="34" t="s">
        <v>65</v>
      </c>
      <c r="L109" s="77">
        <v>109</v>
      </c>
      <c r="M109" s="77"/>
      <c r="N109" s="72"/>
      <c r="O109" s="79" t="s">
        <v>353</v>
      </c>
      <c r="P109" s="81">
        <v>43532.884884259256</v>
      </c>
      <c r="Q109" s="79" t="s">
        <v>384</v>
      </c>
      <c r="R109" s="79"/>
      <c r="S109" s="79"/>
      <c r="T109" s="79" t="s">
        <v>483</v>
      </c>
      <c r="U109" s="79"/>
      <c r="V109" s="83" t="s">
        <v>590</v>
      </c>
      <c r="W109" s="81">
        <v>43532.884884259256</v>
      </c>
      <c r="X109" s="83" t="s">
        <v>718</v>
      </c>
      <c r="Y109" s="79"/>
      <c r="Z109" s="79"/>
      <c r="AA109" s="85" t="s">
        <v>912</v>
      </c>
      <c r="AB109" s="79"/>
      <c r="AC109" s="79" t="b">
        <v>0</v>
      </c>
      <c r="AD109" s="79">
        <v>0</v>
      </c>
      <c r="AE109" s="85" t="s">
        <v>1024</v>
      </c>
      <c r="AF109" s="79" t="b">
        <v>0</v>
      </c>
      <c r="AG109" s="79" t="s">
        <v>1030</v>
      </c>
      <c r="AH109" s="79"/>
      <c r="AI109" s="85" t="s">
        <v>1024</v>
      </c>
      <c r="AJ109" s="79" t="b">
        <v>0</v>
      </c>
      <c r="AK109" s="79">
        <v>21</v>
      </c>
      <c r="AL109" s="85" t="s">
        <v>881</v>
      </c>
      <c r="AM109" s="79" t="s">
        <v>1038</v>
      </c>
      <c r="AN109" s="79" t="b">
        <v>0</v>
      </c>
      <c r="AO109" s="85" t="s">
        <v>881</v>
      </c>
      <c r="AP109" s="79" t="s">
        <v>176</v>
      </c>
      <c r="AQ109" s="79">
        <v>0</v>
      </c>
      <c r="AR109" s="79">
        <v>0</v>
      </c>
      <c r="AS109" s="79"/>
      <c r="AT109" s="79"/>
      <c r="AU109" s="79"/>
      <c r="AV109" s="79"/>
      <c r="AW109" s="79"/>
      <c r="AX109" s="79"/>
      <c r="AY109" s="79"/>
      <c r="AZ109" s="79"/>
      <c r="BA109">
        <v>1</v>
      </c>
      <c r="BB109" s="78" t="str">
        <f>REPLACE(INDEX(GroupVertices[Group],MATCH(Edges[[#This Row],[Vertex 1]],GroupVertices[Vertex],0)),1,1,"")</f>
        <v>2</v>
      </c>
      <c r="BC109" s="78" t="str">
        <f>REPLACE(INDEX(GroupVertices[Group],MATCH(Edges[[#This Row],[Vertex 2]],GroupVertices[Vertex],0)),1,1,"")</f>
        <v>2</v>
      </c>
      <c r="BD109" s="48">
        <v>2</v>
      </c>
      <c r="BE109" s="49">
        <v>8</v>
      </c>
      <c r="BF109" s="48">
        <v>0</v>
      </c>
      <c r="BG109" s="49">
        <v>0</v>
      </c>
      <c r="BH109" s="48">
        <v>0</v>
      </c>
      <c r="BI109" s="49">
        <v>0</v>
      </c>
      <c r="BJ109" s="48">
        <v>23</v>
      </c>
      <c r="BK109" s="49">
        <v>92</v>
      </c>
      <c r="BL109" s="48">
        <v>25</v>
      </c>
    </row>
    <row r="110" spans="1:64" ht="15">
      <c r="A110" s="64" t="s">
        <v>287</v>
      </c>
      <c r="B110" s="64" t="s">
        <v>262</v>
      </c>
      <c r="C110" s="65" t="s">
        <v>2769</v>
      </c>
      <c r="D110" s="66">
        <v>3</v>
      </c>
      <c r="E110" s="67" t="s">
        <v>132</v>
      </c>
      <c r="F110" s="68">
        <v>32</v>
      </c>
      <c r="G110" s="65"/>
      <c r="H110" s="69"/>
      <c r="I110" s="70"/>
      <c r="J110" s="70"/>
      <c r="K110" s="34" t="s">
        <v>65</v>
      </c>
      <c r="L110" s="77">
        <v>110</v>
      </c>
      <c r="M110" s="77"/>
      <c r="N110" s="72"/>
      <c r="O110" s="79" t="s">
        <v>353</v>
      </c>
      <c r="P110" s="81">
        <v>43534.542974537035</v>
      </c>
      <c r="Q110" s="79" t="s">
        <v>384</v>
      </c>
      <c r="R110" s="79"/>
      <c r="S110" s="79"/>
      <c r="T110" s="79" t="s">
        <v>483</v>
      </c>
      <c r="U110" s="79"/>
      <c r="V110" s="83" t="s">
        <v>591</v>
      </c>
      <c r="W110" s="81">
        <v>43534.542974537035</v>
      </c>
      <c r="X110" s="83" t="s">
        <v>719</v>
      </c>
      <c r="Y110" s="79"/>
      <c r="Z110" s="79"/>
      <c r="AA110" s="85" t="s">
        <v>913</v>
      </c>
      <c r="AB110" s="79"/>
      <c r="AC110" s="79" t="b">
        <v>0</v>
      </c>
      <c r="AD110" s="79">
        <v>0</v>
      </c>
      <c r="AE110" s="85" t="s">
        <v>1024</v>
      </c>
      <c r="AF110" s="79" t="b">
        <v>0</v>
      </c>
      <c r="AG110" s="79" t="s">
        <v>1030</v>
      </c>
      <c r="AH110" s="79"/>
      <c r="AI110" s="85" t="s">
        <v>1024</v>
      </c>
      <c r="AJ110" s="79" t="b">
        <v>0</v>
      </c>
      <c r="AK110" s="79">
        <v>23</v>
      </c>
      <c r="AL110" s="85" t="s">
        <v>881</v>
      </c>
      <c r="AM110" s="79" t="s">
        <v>1040</v>
      </c>
      <c r="AN110" s="79" t="b">
        <v>0</v>
      </c>
      <c r="AO110" s="85" t="s">
        <v>881</v>
      </c>
      <c r="AP110" s="79" t="s">
        <v>176</v>
      </c>
      <c r="AQ110" s="79">
        <v>0</v>
      </c>
      <c r="AR110" s="79">
        <v>0</v>
      </c>
      <c r="AS110" s="79"/>
      <c r="AT110" s="79"/>
      <c r="AU110" s="79"/>
      <c r="AV110" s="79"/>
      <c r="AW110" s="79"/>
      <c r="AX110" s="79"/>
      <c r="AY110" s="79"/>
      <c r="AZ110" s="79"/>
      <c r="BA110">
        <v>1</v>
      </c>
      <c r="BB110" s="78" t="str">
        <f>REPLACE(INDEX(GroupVertices[Group],MATCH(Edges[[#This Row],[Vertex 1]],GroupVertices[Vertex],0)),1,1,"")</f>
        <v>2</v>
      </c>
      <c r="BC110" s="78" t="str">
        <f>REPLACE(INDEX(GroupVertices[Group],MATCH(Edges[[#This Row],[Vertex 2]],GroupVertices[Vertex],0)),1,1,"")</f>
        <v>2</v>
      </c>
      <c r="BD110" s="48">
        <v>2</v>
      </c>
      <c r="BE110" s="49">
        <v>8</v>
      </c>
      <c r="BF110" s="48">
        <v>0</v>
      </c>
      <c r="BG110" s="49">
        <v>0</v>
      </c>
      <c r="BH110" s="48">
        <v>0</v>
      </c>
      <c r="BI110" s="49">
        <v>0</v>
      </c>
      <c r="BJ110" s="48">
        <v>23</v>
      </c>
      <c r="BK110" s="49">
        <v>92</v>
      </c>
      <c r="BL110" s="48">
        <v>25</v>
      </c>
    </row>
    <row r="111" spans="1:64" ht="15">
      <c r="A111" s="64" t="s">
        <v>288</v>
      </c>
      <c r="B111" s="64" t="s">
        <v>262</v>
      </c>
      <c r="C111" s="65" t="s">
        <v>2769</v>
      </c>
      <c r="D111" s="66">
        <v>3</v>
      </c>
      <c r="E111" s="67" t="s">
        <v>132</v>
      </c>
      <c r="F111" s="68">
        <v>32</v>
      </c>
      <c r="G111" s="65"/>
      <c r="H111" s="69"/>
      <c r="I111" s="70"/>
      <c r="J111" s="70"/>
      <c r="K111" s="34" t="s">
        <v>65</v>
      </c>
      <c r="L111" s="77">
        <v>111</v>
      </c>
      <c r="M111" s="77"/>
      <c r="N111" s="72"/>
      <c r="O111" s="79" t="s">
        <v>353</v>
      </c>
      <c r="P111" s="81">
        <v>43534.74842592593</v>
      </c>
      <c r="Q111" s="79" t="s">
        <v>384</v>
      </c>
      <c r="R111" s="79"/>
      <c r="S111" s="79"/>
      <c r="T111" s="79" t="s">
        <v>483</v>
      </c>
      <c r="U111" s="79"/>
      <c r="V111" s="83" t="s">
        <v>592</v>
      </c>
      <c r="W111" s="81">
        <v>43534.74842592593</v>
      </c>
      <c r="X111" s="83" t="s">
        <v>720</v>
      </c>
      <c r="Y111" s="79"/>
      <c r="Z111" s="79"/>
      <c r="AA111" s="85" t="s">
        <v>914</v>
      </c>
      <c r="AB111" s="79"/>
      <c r="AC111" s="79" t="b">
        <v>0</v>
      </c>
      <c r="AD111" s="79">
        <v>0</v>
      </c>
      <c r="AE111" s="85" t="s">
        <v>1024</v>
      </c>
      <c r="AF111" s="79" t="b">
        <v>0</v>
      </c>
      <c r="AG111" s="79" t="s">
        <v>1030</v>
      </c>
      <c r="AH111" s="79"/>
      <c r="AI111" s="85" t="s">
        <v>1024</v>
      </c>
      <c r="AJ111" s="79" t="b">
        <v>0</v>
      </c>
      <c r="AK111" s="79">
        <v>23</v>
      </c>
      <c r="AL111" s="85" t="s">
        <v>881</v>
      </c>
      <c r="AM111" s="79" t="s">
        <v>1036</v>
      </c>
      <c r="AN111" s="79" t="b">
        <v>0</v>
      </c>
      <c r="AO111" s="85" t="s">
        <v>881</v>
      </c>
      <c r="AP111" s="79" t="s">
        <v>176</v>
      </c>
      <c r="AQ111" s="79">
        <v>0</v>
      </c>
      <c r="AR111" s="79">
        <v>0</v>
      </c>
      <c r="AS111" s="79"/>
      <c r="AT111" s="79"/>
      <c r="AU111" s="79"/>
      <c r="AV111" s="79"/>
      <c r="AW111" s="79"/>
      <c r="AX111" s="79"/>
      <c r="AY111" s="79"/>
      <c r="AZ111" s="79"/>
      <c r="BA111">
        <v>1</v>
      </c>
      <c r="BB111" s="78" t="str">
        <f>REPLACE(INDEX(GroupVertices[Group],MATCH(Edges[[#This Row],[Vertex 1]],GroupVertices[Vertex],0)),1,1,"")</f>
        <v>2</v>
      </c>
      <c r="BC111" s="78" t="str">
        <f>REPLACE(INDEX(GroupVertices[Group],MATCH(Edges[[#This Row],[Vertex 2]],GroupVertices[Vertex],0)),1,1,"")</f>
        <v>2</v>
      </c>
      <c r="BD111" s="48">
        <v>2</v>
      </c>
      <c r="BE111" s="49">
        <v>8</v>
      </c>
      <c r="BF111" s="48">
        <v>0</v>
      </c>
      <c r="BG111" s="49">
        <v>0</v>
      </c>
      <c r="BH111" s="48">
        <v>0</v>
      </c>
      <c r="BI111" s="49">
        <v>0</v>
      </c>
      <c r="BJ111" s="48">
        <v>23</v>
      </c>
      <c r="BK111" s="49">
        <v>92</v>
      </c>
      <c r="BL111" s="48">
        <v>25</v>
      </c>
    </row>
    <row r="112" spans="1:64" ht="15">
      <c r="A112" s="64" t="s">
        <v>289</v>
      </c>
      <c r="B112" s="64" t="s">
        <v>320</v>
      </c>
      <c r="C112" s="65" t="s">
        <v>2769</v>
      </c>
      <c r="D112" s="66">
        <v>3</v>
      </c>
      <c r="E112" s="67" t="s">
        <v>132</v>
      </c>
      <c r="F112" s="68">
        <v>32</v>
      </c>
      <c r="G112" s="65"/>
      <c r="H112" s="69"/>
      <c r="I112" s="70"/>
      <c r="J112" s="70"/>
      <c r="K112" s="34" t="s">
        <v>65</v>
      </c>
      <c r="L112" s="77">
        <v>112</v>
      </c>
      <c r="M112" s="77"/>
      <c r="N112" s="72"/>
      <c r="O112" s="79" t="s">
        <v>353</v>
      </c>
      <c r="P112" s="81">
        <v>43536.38113425926</v>
      </c>
      <c r="Q112" s="79" t="s">
        <v>396</v>
      </c>
      <c r="R112" s="83" t="s">
        <v>459</v>
      </c>
      <c r="S112" s="79" t="s">
        <v>469</v>
      </c>
      <c r="T112" s="79" t="s">
        <v>475</v>
      </c>
      <c r="U112" s="79"/>
      <c r="V112" s="83" t="s">
        <v>593</v>
      </c>
      <c r="W112" s="81">
        <v>43536.38113425926</v>
      </c>
      <c r="X112" s="83" t="s">
        <v>721</v>
      </c>
      <c r="Y112" s="79"/>
      <c r="Z112" s="79"/>
      <c r="AA112" s="85" t="s">
        <v>915</v>
      </c>
      <c r="AB112" s="79"/>
      <c r="AC112" s="79" t="b">
        <v>0</v>
      </c>
      <c r="AD112" s="79">
        <v>0</v>
      </c>
      <c r="AE112" s="85" t="s">
        <v>1024</v>
      </c>
      <c r="AF112" s="79" t="b">
        <v>0</v>
      </c>
      <c r="AG112" s="79" t="s">
        <v>1030</v>
      </c>
      <c r="AH112" s="79"/>
      <c r="AI112" s="85" t="s">
        <v>1024</v>
      </c>
      <c r="AJ112" s="79" t="b">
        <v>0</v>
      </c>
      <c r="AK112" s="79">
        <v>1</v>
      </c>
      <c r="AL112" s="85" t="s">
        <v>972</v>
      </c>
      <c r="AM112" s="79" t="s">
        <v>1038</v>
      </c>
      <c r="AN112" s="79" t="b">
        <v>0</v>
      </c>
      <c r="AO112" s="85" t="s">
        <v>972</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1</v>
      </c>
      <c r="BC112" s="78" t="str">
        <f>REPLACE(INDEX(GroupVertices[Group],MATCH(Edges[[#This Row],[Vertex 2]],GroupVertices[Vertex],0)),1,1,"")</f>
        <v>1</v>
      </c>
      <c r="BD112" s="48"/>
      <c r="BE112" s="49"/>
      <c r="BF112" s="48"/>
      <c r="BG112" s="49"/>
      <c r="BH112" s="48"/>
      <c r="BI112" s="49"/>
      <c r="BJ112" s="48"/>
      <c r="BK112" s="49"/>
      <c r="BL112" s="48"/>
    </row>
    <row r="113" spans="1:64" ht="15">
      <c r="A113" s="64" t="s">
        <v>289</v>
      </c>
      <c r="B113" s="64" t="s">
        <v>321</v>
      </c>
      <c r="C113" s="65" t="s">
        <v>2769</v>
      </c>
      <c r="D113" s="66">
        <v>3</v>
      </c>
      <c r="E113" s="67" t="s">
        <v>132</v>
      </c>
      <c r="F113" s="68">
        <v>32</v>
      </c>
      <c r="G113" s="65"/>
      <c r="H113" s="69"/>
      <c r="I113" s="70"/>
      <c r="J113" s="70"/>
      <c r="K113" s="34" t="s">
        <v>65</v>
      </c>
      <c r="L113" s="77">
        <v>113</v>
      </c>
      <c r="M113" s="77"/>
      <c r="N113" s="72"/>
      <c r="O113" s="79" t="s">
        <v>353</v>
      </c>
      <c r="P113" s="81">
        <v>43536.38113425926</v>
      </c>
      <c r="Q113" s="79" t="s">
        <v>396</v>
      </c>
      <c r="R113" s="83" t="s">
        <v>459</v>
      </c>
      <c r="S113" s="79" t="s">
        <v>469</v>
      </c>
      <c r="T113" s="79" t="s">
        <v>475</v>
      </c>
      <c r="U113" s="79"/>
      <c r="V113" s="83" t="s">
        <v>593</v>
      </c>
      <c r="W113" s="81">
        <v>43536.38113425926</v>
      </c>
      <c r="X113" s="83" t="s">
        <v>721</v>
      </c>
      <c r="Y113" s="79"/>
      <c r="Z113" s="79"/>
      <c r="AA113" s="85" t="s">
        <v>915</v>
      </c>
      <c r="AB113" s="79"/>
      <c r="AC113" s="79" t="b">
        <v>0</v>
      </c>
      <c r="AD113" s="79">
        <v>0</v>
      </c>
      <c r="AE113" s="85" t="s">
        <v>1024</v>
      </c>
      <c r="AF113" s="79" t="b">
        <v>0</v>
      </c>
      <c r="AG113" s="79" t="s">
        <v>1030</v>
      </c>
      <c r="AH113" s="79"/>
      <c r="AI113" s="85" t="s">
        <v>1024</v>
      </c>
      <c r="AJ113" s="79" t="b">
        <v>0</v>
      </c>
      <c r="AK113" s="79">
        <v>1</v>
      </c>
      <c r="AL113" s="85" t="s">
        <v>972</v>
      </c>
      <c r="AM113" s="79" t="s">
        <v>1038</v>
      </c>
      <c r="AN113" s="79" t="b">
        <v>0</v>
      </c>
      <c r="AO113" s="85" t="s">
        <v>972</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1</v>
      </c>
      <c r="BC113" s="78" t="str">
        <f>REPLACE(INDEX(GroupVertices[Group],MATCH(Edges[[#This Row],[Vertex 2]],GroupVertices[Vertex],0)),1,1,"")</f>
        <v>1</v>
      </c>
      <c r="BD113" s="48">
        <v>1</v>
      </c>
      <c r="BE113" s="49">
        <v>4.761904761904762</v>
      </c>
      <c r="BF113" s="48">
        <v>0</v>
      </c>
      <c r="BG113" s="49">
        <v>0</v>
      </c>
      <c r="BH113" s="48">
        <v>0</v>
      </c>
      <c r="BI113" s="49">
        <v>0</v>
      </c>
      <c r="BJ113" s="48">
        <v>20</v>
      </c>
      <c r="BK113" s="49">
        <v>95.23809523809524</v>
      </c>
      <c r="BL113" s="48">
        <v>21</v>
      </c>
    </row>
    <row r="114" spans="1:64" ht="15">
      <c r="A114" s="64" t="s">
        <v>290</v>
      </c>
      <c r="B114" s="64" t="s">
        <v>290</v>
      </c>
      <c r="C114" s="65" t="s">
        <v>2769</v>
      </c>
      <c r="D114" s="66">
        <v>3</v>
      </c>
      <c r="E114" s="67" t="s">
        <v>132</v>
      </c>
      <c r="F114" s="68">
        <v>32</v>
      </c>
      <c r="G114" s="65"/>
      <c r="H114" s="69"/>
      <c r="I114" s="70"/>
      <c r="J114" s="70"/>
      <c r="K114" s="34" t="s">
        <v>65</v>
      </c>
      <c r="L114" s="77">
        <v>114</v>
      </c>
      <c r="M114" s="77"/>
      <c r="N114" s="72"/>
      <c r="O114" s="79" t="s">
        <v>176</v>
      </c>
      <c r="P114" s="81">
        <v>43536.53947916667</v>
      </c>
      <c r="Q114" s="79" t="s">
        <v>397</v>
      </c>
      <c r="R114" s="83" t="s">
        <v>460</v>
      </c>
      <c r="S114" s="79" t="s">
        <v>469</v>
      </c>
      <c r="T114" s="79" t="s">
        <v>475</v>
      </c>
      <c r="U114" s="79"/>
      <c r="V114" s="83" t="s">
        <v>594</v>
      </c>
      <c r="W114" s="81">
        <v>43536.53947916667</v>
      </c>
      <c r="X114" s="83" t="s">
        <v>722</v>
      </c>
      <c r="Y114" s="79"/>
      <c r="Z114" s="79"/>
      <c r="AA114" s="85" t="s">
        <v>916</v>
      </c>
      <c r="AB114" s="79"/>
      <c r="AC114" s="79" t="b">
        <v>0</v>
      </c>
      <c r="AD114" s="79">
        <v>3</v>
      </c>
      <c r="AE114" s="85" t="s">
        <v>1024</v>
      </c>
      <c r="AF114" s="79" t="b">
        <v>0</v>
      </c>
      <c r="AG114" s="79" t="s">
        <v>1030</v>
      </c>
      <c r="AH114" s="79"/>
      <c r="AI114" s="85" t="s">
        <v>1024</v>
      </c>
      <c r="AJ114" s="79" t="b">
        <v>0</v>
      </c>
      <c r="AK114" s="79">
        <v>0</v>
      </c>
      <c r="AL114" s="85" t="s">
        <v>1024</v>
      </c>
      <c r="AM114" s="79" t="s">
        <v>1036</v>
      </c>
      <c r="AN114" s="79" t="b">
        <v>0</v>
      </c>
      <c r="AO114" s="85" t="s">
        <v>916</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6</v>
      </c>
      <c r="BC114" s="78" t="str">
        <f>REPLACE(INDEX(GroupVertices[Group],MATCH(Edges[[#This Row],[Vertex 2]],GroupVertices[Vertex],0)),1,1,"")</f>
        <v>6</v>
      </c>
      <c r="BD114" s="48">
        <v>0</v>
      </c>
      <c r="BE114" s="49">
        <v>0</v>
      </c>
      <c r="BF114" s="48">
        <v>0</v>
      </c>
      <c r="BG114" s="49">
        <v>0</v>
      </c>
      <c r="BH114" s="48">
        <v>0</v>
      </c>
      <c r="BI114" s="49">
        <v>0</v>
      </c>
      <c r="BJ114" s="48">
        <v>31</v>
      </c>
      <c r="BK114" s="49">
        <v>100</v>
      </c>
      <c r="BL114" s="48">
        <v>31</v>
      </c>
    </row>
    <row r="115" spans="1:64" ht="15">
      <c r="A115" s="64" t="s">
        <v>291</v>
      </c>
      <c r="B115" s="64" t="s">
        <v>327</v>
      </c>
      <c r="C115" s="65" t="s">
        <v>2769</v>
      </c>
      <c r="D115" s="66">
        <v>3</v>
      </c>
      <c r="E115" s="67" t="s">
        <v>132</v>
      </c>
      <c r="F115" s="68">
        <v>32</v>
      </c>
      <c r="G115" s="65"/>
      <c r="H115" s="69"/>
      <c r="I115" s="70"/>
      <c r="J115" s="70"/>
      <c r="K115" s="34" t="s">
        <v>65</v>
      </c>
      <c r="L115" s="77">
        <v>115</v>
      </c>
      <c r="M115" s="77"/>
      <c r="N115" s="72"/>
      <c r="O115" s="79" t="s">
        <v>353</v>
      </c>
      <c r="P115" s="81">
        <v>43536.588055555556</v>
      </c>
      <c r="Q115" s="79" t="s">
        <v>398</v>
      </c>
      <c r="R115" s="83" t="s">
        <v>461</v>
      </c>
      <c r="S115" s="79" t="s">
        <v>469</v>
      </c>
      <c r="T115" s="79" t="s">
        <v>475</v>
      </c>
      <c r="U115" s="79"/>
      <c r="V115" s="83" t="s">
        <v>595</v>
      </c>
      <c r="W115" s="81">
        <v>43536.588055555556</v>
      </c>
      <c r="X115" s="83" t="s">
        <v>723</v>
      </c>
      <c r="Y115" s="79"/>
      <c r="Z115" s="79"/>
      <c r="AA115" s="85" t="s">
        <v>917</v>
      </c>
      <c r="AB115" s="79"/>
      <c r="AC115" s="79" t="b">
        <v>0</v>
      </c>
      <c r="AD115" s="79">
        <v>0</v>
      </c>
      <c r="AE115" s="85" t="s">
        <v>1024</v>
      </c>
      <c r="AF115" s="79" t="b">
        <v>0</v>
      </c>
      <c r="AG115" s="79" t="s">
        <v>1030</v>
      </c>
      <c r="AH115" s="79"/>
      <c r="AI115" s="85" t="s">
        <v>1024</v>
      </c>
      <c r="AJ115" s="79" t="b">
        <v>0</v>
      </c>
      <c r="AK115" s="79">
        <v>12</v>
      </c>
      <c r="AL115" s="85" t="s">
        <v>993</v>
      </c>
      <c r="AM115" s="79" t="s">
        <v>1037</v>
      </c>
      <c r="AN115" s="79" t="b">
        <v>0</v>
      </c>
      <c r="AO115" s="85" t="s">
        <v>993</v>
      </c>
      <c r="AP115" s="79" t="s">
        <v>176</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v>0</v>
      </c>
      <c r="BE115" s="49">
        <v>0</v>
      </c>
      <c r="BF115" s="48">
        <v>0</v>
      </c>
      <c r="BG115" s="49">
        <v>0</v>
      </c>
      <c r="BH115" s="48">
        <v>0</v>
      </c>
      <c r="BI115" s="49">
        <v>0</v>
      </c>
      <c r="BJ115" s="48">
        <v>14</v>
      </c>
      <c r="BK115" s="49">
        <v>100</v>
      </c>
      <c r="BL115" s="48">
        <v>14</v>
      </c>
    </row>
    <row r="116" spans="1:64" ht="15">
      <c r="A116" s="64" t="s">
        <v>292</v>
      </c>
      <c r="B116" s="64" t="s">
        <v>327</v>
      </c>
      <c r="C116" s="65" t="s">
        <v>2769</v>
      </c>
      <c r="D116" s="66">
        <v>3</v>
      </c>
      <c r="E116" s="67" t="s">
        <v>132</v>
      </c>
      <c r="F116" s="68">
        <v>32</v>
      </c>
      <c r="G116" s="65"/>
      <c r="H116" s="69"/>
      <c r="I116" s="70"/>
      <c r="J116" s="70"/>
      <c r="K116" s="34" t="s">
        <v>65</v>
      </c>
      <c r="L116" s="77">
        <v>116</v>
      </c>
      <c r="M116" s="77"/>
      <c r="N116" s="72"/>
      <c r="O116" s="79" t="s">
        <v>353</v>
      </c>
      <c r="P116" s="81">
        <v>43536.588958333334</v>
      </c>
      <c r="Q116" s="79" t="s">
        <v>398</v>
      </c>
      <c r="R116" s="83" t="s">
        <v>461</v>
      </c>
      <c r="S116" s="79" t="s">
        <v>469</v>
      </c>
      <c r="T116" s="79" t="s">
        <v>475</v>
      </c>
      <c r="U116" s="79"/>
      <c r="V116" s="83" t="s">
        <v>596</v>
      </c>
      <c r="W116" s="81">
        <v>43536.588958333334</v>
      </c>
      <c r="X116" s="83" t="s">
        <v>724</v>
      </c>
      <c r="Y116" s="79"/>
      <c r="Z116" s="79"/>
      <c r="AA116" s="85" t="s">
        <v>918</v>
      </c>
      <c r="AB116" s="79"/>
      <c r="AC116" s="79" t="b">
        <v>0</v>
      </c>
      <c r="AD116" s="79">
        <v>0</v>
      </c>
      <c r="AE116" s="85" t="s">
        <v>1024</v>
      </c>
      <c r="AF116" s="79" t="b">
        <v>0</v>
      </c>
      <c r="AG116" s="79" t="s">
        <v>1030</v>
      </c>
      <c r="AH116" s="79"/>
      <c r="AI116" s="85" t="s">
        <v>1024</v>
      </c>
      <c r="AJ116" s="79" t="b">
        <v>0</v>
      </c>
      <c r="AK116" s="79">
        <v>12</v>
      </c>
      <c r="AL116" s="85" t="s">
        <v>993</v>
      </c>
      <c r="AM116" s="79" t="s">
        <v>1037</v>
      </c>
      <c r="AN116" s="79" t="b">
        <v>0</v>
      </c>
      <c r="AO116" s="85" t="s">
        <v>993</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5</v>
      </c>
      <c r="BD116" s="48">
        <v>0</v>
      </c>
      <c r="BE116" s="49">
        <v>0</v>
      </c>
      <c r="BF116" s="48">
        <v>0</v>
      </c>
      <c r="BG116" s="49">
        <v>0</v>
      </c>
      <c r="BH116" s="48">
        <v>0</v>
      </c>
      <c r="BI116" s="49">
        <v>0</v>
      </c>
      <c r="BJ116" s="48">
        <v>14</v>
      </c>
      <c r="BK116" s="49">
        <v>100</v>
      </c>
      <c r="BL116" s="48">
        <v>14</v>
      </c>
    </row>
    <row r="117" spans="1:64" ht="15">
      <c r="A117" s="64" t="s">
        <v>293</v>
      </c>
      <c r="B117" s="64" t="s">
        <v>327</v>
      </c>
      <c r="C117" s="65" t="s">
        <v>2769</v>
      </c>
      <c r="D117" s="66">
        <v>3</v>
      </c>
      <c r="E117" s="67" t="s">
        <v>132</v>
      </c>
      <c r="F117" s="68">
        <v>32</v>
      </c>
      <c r="G117" s="65"/>
      <c r="H117" s="69"/>
      <c r="I117" s="70"/>
      <c r="J117" s="70"/>
      <c r="K117" s="34" t="s">
        <v>65</v>
      </c>
      <c r="L117" s="77">
        <v>117</v>
      </c>
      <c r="M117" s="77"/>
      <c r="N117" s="72"/>
      <c r="O117" s="79" t="s">
        <v>353</v>
      </c>
      <c r="P117" s="81">
        <v>43536.59019675926</v>
      </c>
      <c r="Q117" s="79" t="s">
        <v>398</v>
      </c>
      <c r="R117" s="83" t="s">
        <v>461</v>
      </c>
      <c r="S117" s="79" t="s">
        <v>469</v>
      </c>
      <c r="T117" s="79" t="s">
        <v>475</v>
      </c>
      <c r="U117" s="79"/>
      <c r="V117" s="83" t="s">
        <v>597</v>
      </c>
      <c r="W117" s="81">
        <v>43536.59019675926</v>
      </c>
      <c r="X117" s="83" t="s">
        <v>725</v>
      </c>
      <c r="Y117" s="79"/>
      <c r="Z117" s="79"/>
      <c r="AA117" s="85" t="s">
        <v>919</v>
      </c>
      <c r="AB117" s="79"/>
      <c r="AC117" s="79" t="b">
        <v>0</v>
      </c>
      <c r="AD117" s="79">
        <v>0</v>
      </c>
      <c r="AE117" s="85" t="s">
        <v>1024</v>
      </c>
      <c r="AF117" s="79" t="b">
        <v>0</v>
      </c>
      <c r="AG117" s="79" t="s">
        <v>1030</v>
      </c>
      <c r="AH117" s="79"/>
      <c r="AI117" s="85" t="s">
        <v>1024</v>
      </c>
      <c r="AJ117" s="79" t="b">
        <v>0</v>
      </c>
      <c r="AK117" s="79">
        <v>12</v>
      </c>
      <c r="AL117" s="85" t="s">
        <v>993</v>
      </c>
      <c r="AM117" s="79" t="s">
        <v>1038</v>
      </c>
      <c r="AN117" s="79" t="b">
        <v>0</v>
      </c>
      <c r="AO117" s="85" t="s">
        <v>993</v>
      </c>
      <c r="AP117" s="79" t="s">
        <v>176</v>
      </c>
      <c r="AQ117" s="79">
        <v>0</v>
      </c>
      <c r="AR117" s="79">
        <v>0</v>
      </c>
      <c r="AS117" s="79"/>
      <c r="AT117" s="79"/>
      <c r="AU117" s="79"/>
      <c r="AV117" s="79"/>
      <c r="AW117" s="79"/>
      <c r="AX117" s="79"/>
      <c r="AY117" s="79"/>
      <c r="AZ117" s="79"/>
      <c r="BA117">
        <v>1</v>
      </c>
      <c r="BB117" s="78" t="str">
        <f>REPLACE(INDEX(GroupVertices[Group],MATCH(Edges[[#This Row],[Vertex 1]],GroupVertices[Vertex],0)),1,1,"")</f>
        <v>5</v>
      </c>
      <c r="BC117" s="78" t="str">
        <f>REPLACE(INDEX(GroupVertices[Group],MATCH(Edges[[#This Row],[Vertex 2]],GroupVertices[Vertex],0)),1,1,"")</f>
        <v>5</v>
      </c>
      <c r="BD117" s="48">
        <v>0</v>
      </c>
      <c r="BE117" s="49">
        <v>0</v>
      </c>
      <c r="BF117" s="48">
        <v>0</v>
      </c>
      <c r="BG117" s="49">
        <v>0</v>
      </c>
      <c r="BH117" s="48">
        <v>0</v>
      </c>
      <c r="BI117" s="49">
        <v>0</v>
      </c>
      <c r="BJ117" s="48">
        <v>14</v>
      </c>
      <c r="BK117" s="49">
        <v>100</v>
      </c>
      <c r="BL117" s="48">
        <v>14</v>
      </c>
    </row>
    <row r="118" spans="1:64" ht="15">
      <c r="A118" s="64" t="s">
        <v>294</v>
      </c>
      <c r="B118" s="64" t="s">
        <v>294</v>
      </c>
      <c r="C118" s="65" t="s">
        <v>2769</v>
      </c>
      <c r="D118" s="66">
        <v>3</v>
      </c>
      <c r="E118" s="67" t="s">
        <v>132</v>
      </c>
      <c r="F118" s="68">
        <v>32</v>
      </c>
      <c r="G118" s="65"/>
      <c r="H118" s="69"/>
      <c r="I118" s="70"/>
      <c r="J118" s="70"/>
      <c r="K118" s="34" t="s">
        <v>65</v>
      </c>
      <c r="L118" s="77">
        <v>118</v>
      </c>
      <c r="M118" s="77"/>
      <c r="N118" s="72"/>
      <c r="O118" s="79" t="s">
        <v>176</v>
      </c>
      <c r="P118" s="81">
        <v>43536.59311342592</v>
      </c>
      <c r="Q118" s="79" t="s">
        <v>399</v>
      </c>
      <c r="R118" s="83" t="s">
        <v>461</v>
      </c>
      <c r="S118" s="79" t="s">
        <v>469</v>
      </c>
      <c r="T118" s="79" t="s">
        <v>475</v>
      </c>
      <c r="U118" s="79"/>
      <c r="V118" s="83" t="s">
        <v>598</v>
      </c>
      <c r="W118" s="81">
        <v>43536.59311342592</v>
      </c>
      <c r="X118" s="83" t="s">
        <v>726</v>
      </c>
      <c r="Y118" s="79"/>
      <c r="Z118" s="79"/>
      <c r="AA118" s="85" t="s">
        <v>920</v>
      </c>
      <c r="AB118" s="79"/>
      <c r="AC118" s="79" t="b">
        <v>0</v>
      </c>
      <c r="AD118" s="79">
        <v>4</v>
      </c>
      <c r="AE118" s="85" t="s">
        <v>1024</v>
      </c>
      <c r="AF118" s="79" t="b">
        <v>0</v>
      </c>
      <c r="AG118" s="79" t="s">
        <v>1030</v>
      </c>
      <c r="AH118" s="79"/>
      <c r="AI118" s="85" t="s">
        <v>1024</v>
      </c>
      <c r="AJ118" s="79" t="b">
        <v>0</v>
      </c>
      <c r="AK118" s="79">
        <v>0</v>
      </c>
      <c r="AL118" s="85" t="s">
        <v>1024</v>
      </c>
      <c r="AM118" s="79" t="s">
        <v>1047</v>
      </c>
      <c r="AN118" s="79" t="b">
        <v>0</v>
      </c>
      <c r="AO118" s="85" t="s">
        <v>920</v>
      </c>
      <c r="AP118" s="79" t="s">
        <v>176</v>
      </c>
      <c r="AQ118" s="79">
        <v>0</v>
      </c>
      <c r="AR118" s="79">
        <v>0</v>
      </c>
      <c r="AS118" s="79"/>
      <c r="AT118" s="79"/>
      <c r="AU118" s="79"/>
      <c r="AV118" s="79"/>
      <c r="AW118" s="79"/>
      <c r="AX118" s="79"/>
      <c r="AY118" s="79"/>
      <c r="AZ118" s="79"/>
      <c r="BA118">
        <v>1</v>
      </c>
      <c r="BB118" s="78" t="str">
        <f>REPLACE(INDEX(GroupVertices[Group],MATCH(Edges[[#This Row],[Vertex 1]],GroupVertices[Vertex],0)),1,1,"")</f>
        <v>6</v>
      </c>
      <c r="BC118" s="78" t="str">
        <f>REPLACE(INDEX(GroupVertices[Group],MATCH(Edges[[#This Row],[Vertex 2]],GroupVertices[Vertex],0)),1,1,"")</f>
        <v>6</v>
      </c>
      <c r="BD118" s="48">
        <v>3</v>
      </c>
      <c r="BE118" s="49">
        <v>14.285714285714286</v>
      </c>
      <c r="BF118" s="48">
        <v>0</v>
      </c>
      <c r="BG118" s="49">
        <v>0</v>
      </c>
      <c r="BH118" s="48">
        <v>0</v>
      </c>
      <c r="BI118" s="49">
        <v>0</v>
      </c>
      <c r="BJ118" s="48">
        <v>18</v>
      </c>
      <c r="BK118" s="49">
        <v>85.71428571428571</v>
      </c>
      <c r="BL118" s="48">
        <v>21</v>
      </c>
    </row>
    <row r="119" spans="1:64" ht="15">
      <c r="A119" s="64" t="s">
        <v>295</v>
      </c>
      <c r="B119" s="64" t="s">
        <v>327</v>
      </c>
      <c r="C119" s="65" t="s">
        <v>2769</v>
      </c>
      <c r="D119" s="66">
        <v>3</v>
      </c>
      <c r="E119" s="67" t="s">
        <v>132</v>
      </c>
      <c r="F119" s="68">
        <v>32</v>
      </c>
      <c r="G119" s="65"/>
      <c r="H119" s="69"/>
      <c r="I119" s="70"/>
      <c r="J119" s="70"/>
      <c r="K119" s="34" t="s">
        <v>65</v>
      </c>
      <c r="L119" s="77">
        <v>119</v>
      </c>
      <c r="M119" s="77"/>
      <c r="N119" s="72"/>
      <c r="O119" s="79" t="s">
        <v>353</v>
      </c>
      <c r="P119" s="81">
        <v>43536.60099537037</v>
      </c>
      <c r="Q119" s="79" t="s">
        <v>398</v>
      </c>
      <c r="R119" s="83" t="s">
        <v>461</v>
      </c>
      <c r="S119" s="79" t="s">
        <v>469</v>
      </c>
      <c r="T119" s="79" t="s">
        <v>475</v>
      </c>
      <c r="U119" s="79"/>
      <c r="V119" s="83" t="s">
        <v>599</v>
      </c>
      <c r="W119" s="81">
        <v>43536.60099537037</v>
      </c>
      <c r="X119" s="83" t="s">
        <v>727</v>
      </c>
      <c r="Y119" s="79"/>
      <c r="Z119" s="79"/>
      <c r="AA119" s="85" t="s">
        <v>921</v>
      </c>
      <c r="AB119" s="79"/>
      <c r="AC119" s="79" t="b">
        <v>0</v>
      </c>
      <c r="AD119" s="79">
        <v>0</v>
      </c>
      <c r="AE119" s="85" t="s">
        <v>1024</v>
      </c>
      <c r="AF119" s="79" t="b">
        <v>0</v>
      </c>
      <c r="AG119" s="79" t="s">
        <v>1030</v>
      </c>
      <c r="AH119" s="79"/>
      <c r="AI119" s="85" t="s">
        <v>1024</v>
      </c>
      <c r="AJ119" s="79" t="b">
        <v>0</v>
      </c>
      <c r="AK119" s="79">
        <v>12</v>
      </c>
      <c r="AL119" s="85" t="s">
        <v>993</v>
      </c>
      <c r="AM119" s="79" t="s">
        <v>1047</v>
      </c>
      <c r="AN119" s="79" t="b">
        <v>0</v>
      </c>
      <c r="AO119" s="85" t="s">
        <v>993</v>
      </c>
      <c r="AP119" s="79" t="s">
        <v>176</v>
      </c>
      <c r="AQ119" s="79">
        <v>0</v>
      </c>
      <c r="AR119" s="79">
        <v>0</v>
      </c>
      <c r="AS119" s="79"/>
      <c r="AT119" s="79"/>
      <c r="AU119" s="79"/>
      <c r="AV119" s="79"/>
      <c r="AW119" s="79"/>
      <c r="AX119" s="79"/>
      <c r="AY119" s="79"/>
      <c r="AZ119" s="79"/>
      <c r="BA119">
        <v>1</v>
      </c>
      <c r="BB119" s="78" t="str">
        <f>REPLACE(INDEX(GroupVertices[Group],MATCH(Edges[[#This Row],[Vertex 1]],GroupVertices[Vertex],0)),1,1,"")</f>
        <v>5</v>
      </c>
      <c r="BC119" s="78" t="str">
        <f>REPLACE(INDEX(GroupVertices[Group],MATCH(Edges[[#This Row],[Vertex 2]],GroupVertices[Vertex],0)),1,1,"")</f>
        <v>5</v>
      </c>
      <c r="BD119" s="48">
        <v>0</v>
      </c>
      <c r="BE119" s="49">
        <v>0</v>
      </c>
      <c r="BF119" s="48">
        <v>0</v>
      </c>
      <c r="BG119" s="49">
        <v>0</v>
      </c>
      <c r="BH119" s="48">
        <v>0</v>
      </c>
      <c r="BI119" s="49">
        <v>0</v>
      </c>
      <c r="BJ119" s="48">
        <v>14</v>
      </c>
      <c r="BK119" s="49">
        <v>100</v>
      </c>
      <c r="BL119" s="48">
        <v>14</v>
      </c>
    </row>
    <row r="120" spans="1:64" ht="15">
      <c r="A120" s="64" t="s">
        <v>296</v>
      </c>
      <c r="B120" s="64" t="s">
        <v>320</v>
      </c>
      <c r="C120" s="65" t="s">
        <v>2769</v>
      </c>
      <c r="D120" s="66">
        <v>3</v>
      </c>
      <c r="E120" s="67" t="s">
        <v>132</v>
      </c>
      <c r="F120" s="68">
        <v>32</v>
      </c>
      <c r="G120" s="65"/>
      <c r="H120" s="69"/>
      <c r="I120" s="70"/>
      <c r="J120" s="70"/>
      <c r="K120" s="34" t="s">
        <v>65</v>
      </c>
      <c r="L120" s="77">
        <v>120</v>
      </c>
      <c r="M120" s="77"/>
      <c r="N120" s="72"/>
      <c r="O120" s="79" t="s">
        <v>353</v>
      </c>
      <c r="P120" s="81">
        <v>43536.60627314815</v>
      </c>
      <c r="Q120" s="79" t="s">
        <v>396</v>
      </c>
      <c r="R120" s="83" t="s">
        <v>459</v>
      </c>
      <c r="S120" s="79" t="s">
        <v>469</v>
      </c>
      <c r="T120" s="79" t="s">
        <v>475</v>
      </c>
      <c r="U120" s="79"/>
      <c r="V120" s="83" t="s">
        <v>600</v>
      </c>
      <c r="W120" s="81">
        <v>43536.60627314815</v>
      </c>
      <c r="X120" s="83" t="s">
        <v>728</v>
      </c>
      <c r="Y120" s="79"/>
      <c r="Z120" s="79"/>
      <c r="AA120" s="85" t="s">
        <v>922</v>
      </c>
      <c r="AB120" s="79"/>
      <c r="AC120" s="79" t="b">
        <v>0</v>
      </c>
      <c r="AD120" s="79">
        <v>0</v>
      </c>
      <c r="AE120" s="85" t="s">
        <v>1024</v>
      </c>
      <c r="AF120" s="79" t="b">
        <v>0</v>
      </c>
      <c r="AG120" s="79" t="s">
        <v>1030</v>
      </c>
      <c r="AH120" s="79"/>
      <c r="AI120" s="85" t="s">
        <v>1024</v>
      </c>
      <c r="AJ120" s="79" t="b">
        <v>0</v>
      </c>
      <c r="AK120" s="79">
        <v>4</v>
      </c>
      <c r="AL120" s="85" t="s">
        <v>972</v>
      </c>
      <c r="AM120" s="79" t="s">
        <v>1036</v>
      </c>
      <c r="AN120" s="79" t="b">
        <v>0</v>
      </c>
      <c r="AO120" s="85" t="s">
        <v>972</v>
      </c>
      <c r="AP120" s="79" t="s">
        <v>176</v>
      </c>
      <c r="AQ120" s="79">
        <v>0</v>
      </c>
      <c r="AR120" s="79">
        <v>0</v>
      </c>
      <c r="AS120" s="79"/>
      <c r="AT120" s="79"/>
      <c r="AU120" s="79"/>
      <c r="AV120" s="79"/>
      <c r="AW120" s="79"/>
      <c r="AX120" s="79"/>
      <c r="AY120" s="79"/>
      <c r="AZ120" s="79"/>
      <c r="BA120">
        <v>1</v>
      </c>
      <c r="BB120" s="78" t="str">
        <f>REPLACE(INDEX(GroupVertices[Group],MATCH(Edges[[#This Row],[Vertex 1]],GroupVertices[Vertex],0)),1,1,"")</f>
        <v>1</v>
      </c>
      <c r="BC120" s="78" t="str">
        <f>REPLACE(INDEX(GroupVertices[Group],MATCH(Edges[[#This Row],[Vertex 2]],GroupVertices[Vertex],0)),1,1,"")</f>
        <v>1</v>
      </c>
      <c r="BD120" s="48"/>
      <c r="BE120" s="49"/>
      <c r="BF120" s="48"/>
      <c r="BG120" s="49"/>
      <c r="BH120" s="48"/>
      <c r="BI120" s="49"/>
      <c r="BJ120" s="48"/>
      <c r="BK120" s="49"/>
      <c r="BL120" s="48"/>
    </row>
    <row r="121" spans="1:64" ht="15">
      <c r="A121" s="64" t="s">
        <v>296</v>
      </c>
      <c r="B121" s="64" t="s">
        <v>321</v>
      </c>
      <c r="C121" s="65" t="s">
        <v>2769</v>
      </c>
      <c r="D121" s="66">
        <v>3</v>
      </c>
      <c r="E121" s="67" t="s">
        <v>132</v>
      </c>
      <c r="F121" s="68">
        <v>32</v>
      </c>
      <c r="G121" s="65"/>
      <c r="H121" s="69"/>
      <c r="I121" s="70"/>
      <c r="J121" s="70"/>
      <c r="K121" s="34" t="s">
        <v>65</v>
      </c>
      <c r="L121" s="77">
        <v>121</v>
      </c>
      <c r="M121" s="77"/>
      <c r="N121" s="72"/>
      <c r="O121" s="79" t="s">
        <v>353</v>
      </c>
      <c r="P121" s="81">
        <v>43536.60627314815</v>
      </c>
      <c r="Q121" s="79" t="s">
        <v>396</v>
      </c>
      <c r="R121" s="83" t="s">
        <v>459</v>
      </c>
      <c r="S121" s="79" t="s">
        <v>469</v>
      </c>
      <c r="T121" s="79" t="s">
        <v>475</v>
      </c>
      <c r="U121" s="79"/>
      <c r="V121" s="83" t="s">
        <v>600</v>
      </c>
      <c r="W121" s="81">
        <v>43536.60627314815</v>
      </c>
      <c r="X121" s="83" t="s">
        <v>728</v>
      </c>
      <c r="Y121" s="79"/>
      <c r="Z121" s="79"/>
      <c r="AA121" s="85" t="s">
        <v>922</v>
      </c>
      <c r="AB121" s="79"/>
      <c r="AC121" s="79" t="b">
        <v>0</v>
      </c>
      <c r="AD121" s="79">
        <v>0</v>
      </c>
      <c r="AE121" s="85" t="s">
        <v>1024</v>
      </c>
      <c r="AF121" s="79" t="b">
        <v>0</v>
      </c>
      <c r="AG121" s="79" t="s">
        <v>1030</v>
      </c>
      <c r="AH121" s="79"/>
      <c r="AI121" s="85" t="s">
        <v>1024</v>
      </c>
      <c r="AJ121" s="79" t="b">
        <v>0</v>
      </c>
      <c r="AK121" s="79">
        <v>4</v>
      </c>
      <c r="AL121" s="85" t="s">
        <v>972</v>
      </c>
      <c r="AM121" s="79" t="s">
        <v>1036</v>
      </c>
      <c r="AN121" s="79" t="b">
        <v>0</v>
      </c>
      <c r="AO121" s="85" t="s">
        <v>972</v>
      </c>
      <c r="AP121" s="79" t="s">
        <v>176</v>
      </c>
      <c r="AQ121" s="79">
        <v>0</v>
      </c>
      <c r="AR121" s="79">
        <v>0</v>
      </c>
      <c r="AS121" s="79"/>
      <c r="AT121" s="79"/>
      <c r="AU121" s="79"/>
      <c r="AV121" s="79"/>
      <c r="AW121" s="79"/>
      <c r="AX121" s="79"/>
      <c r="AY121" s="79"/>
      <c r="AZ121" s="79"/>
      <c r="BA121">
        <v>1</v>
      </c>
      <c r="BB121" s="78" t="str">
        <f>REPLACE(INDEX(GroupVertices[Group],MATCH(Edges[[#This Row],[Vertex 1]],GroupVertices[Vertex],0)),1,1,"")</f>
        <v>1</v>
      </c>
      <c r="BC121" s="78" t="str">
        <f>REPLACE(INDEX(GroupVertices[Group],MATCH(Edges[[#This Row],[Vertex 2]],GroupVertices[Vertex],0)),1,1,"")</f>
        <v>1</v>
      </c>
      <c r="BD121" s="48">
        <v>1</v>
      </c>
      <c r="BE121" s="49">
        <v>4.761904761904762</v>
      </c>
      <c r="BF121" s="48">
        <v>0</v>
      </c>
      <c r="BG121" s="49">
        <v>0</v>
      </c>
      <c r="BH121" s="48">
        <v>0</v>
      </c>
      <c r="BI121" s="49">
        <v>0</v>
      </c>
      <c r="BJ121" s="48">
        <v>20</v>
      </c>
      <c r="BK121" s="49">
        <v>95.23809523809524</v>
      </c>
      <c r="BL121" s="48">
        <v>21</v>
      </c>
    </row>
    <row r="122" spans="1:64" ht="15">
      <c r="A122" s="64" t="s">
        <v>297</v>
      </c>
      <c r="B122" s="64" t="s">
        <v>327</v>
      </c>
      <c r="C122" s="65" t="s">
        <v>2769</v>
      </c>
      <c r="D122" s="66">
        <v>3</v>
      </c>
      <c r="E122" s="67" t="s">
        <v>132</v>
      </c>
      <c r="F122" s="68">
        <v>32</v>
      </c>
      <c r="G122" s="65"/>
      <c r="H122" s="69"/>
      <c r="I122" s="70"/>
      <c r="J122" s="70"/>
      <c r="K122" s="34" t="s">
        <v>65</v>
      </c>
      <c r="L122" s="77">
        <v>122</v>
      </c>
      <c r="M122" s="77"/>
      <c r="N122" s="72"/>
      <c r="O122" s="79" t="s">
        <v>353</v>
      </c>
      <c r="P122" s="81">
        <v>43536.61740740741</v>
      </c>
      <c r="Q122" s="79" t="s">
        <v>398</v>
      </c>
      <c r="R122" s="83" t="s">
        <v>461</v>
      </c>
      <c r="S122" s="79" t="s">
        <v>469</v>
      </c>
      <c r="T122" s="79" t="s">
        <v>475</v>
      </c>
      <c r="U122" s="79"/>
      <c r="V122" s="83" t="s">
        <v>601</v>
      </c>
      <c r="W122" s="81">
        <v>43536.61740740741</v>
      </c>
      <c r="X122" s="83" t="s">
        <v>729</v>
      </c>
      <c r="Y122" s="79"/>
      <c r="Z122" s="79"/>
      <c r="AA122" s="85" t="s">
        <v>923</v>
      </c>
      <c r="AB122" s="79"/>
      <c r="AC122" s="79" t="b">
        <v>0</v>
      </c>
      <c r="AD122" s="79">
        <v>0</v>
      </c>
      <c r="AE122" s="85" t="s">
        <v>1024</v>
      </c>
      <c r="AF122" s="79" t="b">
        <v>0</v>
      </c>
      <c r="AG122" s="79" t="s">
        <v>1030</v>
      </c>
      <c r="AH122" s="79"/>
      <c r="AI122" s="85" t="s">
        <v>1024</v>
      </c>
      <c r="AJ122" s="79" t="b">
        <v>0</v>
      </c>
      <c r="AK122" s="79">
        <v>12</v>
      </c>
      <c r="AL122" s="85" t="s">
        <v>993</v>
      </c>
      <c r="AM122" s="79" t="s">
        <v>1038</v>
      </c>
      <c r="AN122" s="79" t="b">
        <v>0</v>
      </c>
      <c r="AO122" s="85" t="s">
        <v>993</v>
      </c>
      <c r="AP122" s="79" t="s">
        <v>176</v>
      </c>
      <c r="AQ122" s="79">
        <v>0</v>
      </c>
      <c r="AR122" s="79">
        <v>0</v>
      </c>
      <c r="AS122" s="79"/>
      <c r="AT122" s="79"/>
      <c r="AU122" s="79"/>
      <c r="AV122" s="79"/>
      <c r="AW122" s="79"/>
      <c r="AX122" s="79"/>
      <c r="AY122" s="79"/>
      <c r="AZ122" s="79"/>
      <c r="BA122">
        <v>1</v>
      </c>
      <c r="BB122" s="78" t="str">
        <f>REPLACE(INDEX(GroupVertices[Group],MATCH(Edges[[#This Row],[Vertex 1]],GroupVertices[Vertex],0)),1,1,"")</f>
        <v>5</v>
      </c>
      <c r="BC122" s="78" t="str">
        <f>REPLACE(INDEX(GroupVertices[Group],MATCH(Edges[[#This Row],[Vertex 2]],GroupVertices[Vertex],0)),1,1,"")</f>
        <v>5</v>
      </c>
      <c r="BD122" s="48">
        <v>0</v>
      </c>
      <c r="BE122" s="49">
        <v>0</v>
      </c>
      <c r="BF122" s="48">
        <v>0</v>
      </c>
      <c r="BG122" s="49">
        <v>0</v>
      </c>
      <c r="BH122" s="48">
        <v>0</v>
      </c>
      <c r="BI122" s="49">
        <v>0</v>
      </c>
      <c r="BJ122" s="48">
        <v>14</v>
      </c>
      <c r="BK122" s="49">
        <v>100</v>
      </c>
      <c r="BL122" s="48">
        <v>14</v>
      </c>
    </row>
    <row r="123" spans="1:64" ht="15">
      <c r="A123" s="64" t="s">
        <v>298</v>
      </c>
      <c r="B123" s="64" t="s">
        <v>327</v>
      </c>
      <c r="C123" s="65" t="s">
        <v>2769</v>
      </c>
      <c r="D123" s="66">
        <v>3</v>
      </c>
      <c r="E123" s="67" t="s">
        <v>132</v>
      </c>
      <c r="F123" s="68">
        <v>32</v>
      </c>
      <c r="G123" s="65"/>
      <c r="H123" s="69"/>
      <c r="I123" s="70"/>
      <c r="J123" s="70"/>
      <c r="K123" s="34" t="s">
        <v>65</v>
      </c>
      <c r="L123" s="77">
        <v>123</v>
      </c>
      <c r="M123" s="77"/>
      <c r="N123" s="72"/>
      <c r="O123" s="79" t="s">
        <v>353</v>
      </c>
      <c r="P123" s="81">
        <v>43536.626909722225</v>
      </c>
      <c r="Q123" s="79" t="s">
        <v>398</v>
      </c>
      <c r="R123" s="83" t="s">
        <v>461</v>
      </c>
      <c r="S123" s="79" t="s">
        <v>469</v>
      </c>
      <c r="T123" s="79" t="s">
        <v>475</v>
      </c>
      <c r="U123" s="79"/>
      <c r="V123" s="83" t="s">
        <v>602</v>
      </c>
      <c r="W123" s="81">
        <v>43536.626909722225</v>
      </c>
      <c r="X123" s="83" t="s">
        <v>730</v>
      </c>
      <c r="Y123" s="79"/>
      <c r="Z123" s="79"/>
      <c r="AA123" s="85" t="s">
        <v>924</v>
      </c>
      <c r="AB123" s="79"/>
      <c r="AC123" s="79" t="b">
        <v>0</v>
      </c>
      <c r="AD123" s="79">
        <v>0</v>
      </c>
      <c r="AE123" s="85" t="s">
        <v>1024</v>
      </c>
      <c r="AF123" s="79" t="b">
        <v>0</v>
      </c>
      <c r="AG123" s="79" t="s">
        <v>1030</v>
      </c>
      <c r="AH123" s="79"/>
      <c r="AI123" s="85" t="s">
        <v>1024</v>
      </c>
      <c r="AJ123" s="79" t="b">
        <v>0</v>
      </c>
      <c r="AK123" s="79">
        <v>12</v>
      </c>
      <c r="AL123" s="85" t="s">
        <v>993</v>
      </c>
      <c r="AM123" s="79" t="s">
        <v>1038</v>
      </c>
      <c r="AN123" s="79" t="b">
        <v>0</v>
      </c>
      <c r="AO123" s="85" t="s">
        <v>993</v>
      </c>
      <c r="AP123" s="79" t="s">
        <v>176</v>
      </c>
      <c r="AQ123" s="79">
        <v>0</v>
      </c>
      <c r="AR123" s="79">
        <v>0</v>
      </c>
      <c r="AS123" s="79"/>
      <c r="AT123" s="79"/>
      <c r="AU123" s="79"/>
      <c r="AV123" s="79"/>
      <c r="AW123" s="79"/>
      <c r="AX123" s="79"/>
      <c r="AY123" s="79"/>
      <c r="AZ123" s="79"/>
      <c r="BA123">
        <v>1</v>
      </c>
      <c r="BB123" s="78" t="str">
        <f>REPLACE(INDEX(GroupVertices[Group],MATCH(Edges[[#This Row],[Vertex 1]],GroupVertices[Vertex],0)),1,1,"")</f>
        <v>5</v>
      </c>
      <c r="BC123" s="78" t="str">
        <f>REPLACE(INDEX(GroupVertices[Group],MATCH(Edges[[#This Row],[Vertex 2]],GroupVertices[Vertex],0)),1,1,"")</f>
        <v>5</v>
      </c>
      <c r="BD123" s="48">
        <v>0</v>
      </c>
      <c r="BE123" s="49">
        <v>0</v>
      </c>
      <c r="BF123" s="48">
        <v>0</v>
      </c>
      <c r="BG123" s="49">
        <v>0</v>
      </c>
      <c r="BH123" s="48">
        <v>0</v>
      </c>
      <c r="BI123" s="49">
        <v>0</v>
      </c>
      <c r="BJ123" s="48">
        <v>14</v>
      </c>
      <c r="BK123" s="49">
        <v>100</v>
      </c>
      <c r="BL123" s="48">
        <v>14</v>
      </c>
    </row>
    <row r="124" spans="1:64" ht="15">
      <c r="A124" s="64" t="s">
        <v>299</v>
      </c>
      <c r="B124" s="64" t="s">
        <v>320</v>
      </c>
      <c r="C124" s="65" t="s">
        <v>2769</v>
      </c>
      <c r="D124" s="66">
        <v>3</v>
      </c>
      <c r="E124" s="67" t="s">
        <v>132</v>
      </c>
      <c r="F124" s="68">
        <v>32</v>
      </c>
      <c r="G124" s="65"/>
      <c r="H124" s="69"/>
      <c r="I124" s="70"/>
      <c r="J124" s="70"/>
      <c r="K124" s="34" t="s">
        <v>65</v>
      </c>
      <c r="L124" s="77">
        <v>124</v>
      </c>
      <c r="M124" s="77"/>
      <c r="N124" s="72"/>
      <c r="O124" s="79" t="s">
        <v>353</v>
      </c>
      <c r="P124" s="81">
        <v>43473.243842592594</v>
      </c>
      <c r="Q124" s="79" t="s">
        <v>357</v>
      </c>
      <c r="R124" s="79"/>
      <c r="S124" s="79"/>
      <c r="T124" s="79" t="s">
        <v>475</v>
      </c>
      <c r="U124" s="79"/>
      <c r="V124" s="83" t="s">
        <v>603</v>
      </c>
      <c r="W124" s="81">
        <v>43473.243842592594</v>
      </c>
      <c r="X124" s="83" t="s">
        <v>731</v>
      </c>
      <c r="Y124" s="79"/>
      <c r="Z124" s="79"/>
      <c r="AA124" s="85" t="s">
        <v>925</v>
      </c>
      <c r="AB124" s="79"/>
      <c r="AC124" s="79" t="b">
        <v>0</v>
      </c>
      <c r="AD124" s="79">
        <v>0</v>
      </c>
      <c r="AE124" s="85" t="s">
        <v>1024</v>
      </c>
      <c r="AF124" s="79" t="b">
        <v>0</v>
      </c>
      <c r="AG124" s="79" t="s">
        <v>1030</v>
      </c>
      <c r="AH124" s="79"/>
      <c r="AI124" s="85" t="s">
        <v>1024</v>
      </c>
      <c r="AJ124" s="79" t="b">
        <v>0</v>
      </c>
      <c r="AK124" s="79">
        <v>8</v>
      </c>
      <c r="AL124" s="85" t="s">
        <v>997</v>
      </c>
      <c r="AM124" s="79" t="s">
        <v>1040</v>
      </c>
      <c r="AN124" s="79" t="b">
        <v>0</v>
      </c>
      <c r="AO124" s="85" t="s">
        <v>997</v>
      </c>
      <c r="AP124" s="79" t="s">
        <v>176</v>
      </c>
      <c r="AQ124" s="79">
        <v>0</v>
      </c>
      <c r="AR124" s="79">
        <v>0</v>
      </c>
      <c r="AS124" s="79"/>
      <c r="AT124" s="79"/>
      <c r="AU124" s="79"/>
      <c r="AV124" s="79"/>
      <c r="AW124" s="79"/>
      <c r="AX124" s="79"/>
      <c r="AY124" s="79"/>
      <c r="AZ124" s="79"/>
      <c r="BA124">
        <v>1</v>
      </c>
      <c r="BB124" s="78" t="str">
        <f>REPLACE(INDEX(GroupVertices[Group],MATCH(Edges[[#This Row],[Vertex 1]],GroupVertices[Vertex],0)),1,1,"")</f>
        <v>7</v>
      </c>
      <c r="BC124" s="78" t="str">
        <f>REPLACE(INDEX(GroupVertices[Group],MATCH(Edges[[#This Row],[Vertex 2]],GroupVertices[Vertex],0)),1,1,"")</f>
        <v>1</v>
      </c>
      <c r="BD124" s="48">
        <v>0</v>
      </c>
      <c r="BE124" s="49">
        <v>0</v>
      </c>
      <c r="BF124" s="48">
        <v>0</v>
      </c>
      <c r="BG124" s="49">
        <v>0</v>
      </c>
      <c r="BH124" s="48">
        <v>0</v>
      </c>
      <c r="BI124" s="49">
        <v>0</v>
      </c>
      <c r="BJ124" s="48">
        <v>24</v>
      </c>
      <c r="BK124" s="49">
        <v>100</v>
      </c>
      <c r="BL124" s="48">
        <v>24</v>
      </c>
    </row>
    <row r="125" spans="1:64" ht="15">
      <c r="A125" s="64" t="s">
        <v>299</v>
      </c>
      <c r="B125" s="64" t="s">
        <v>299</v>
      </c>
      <c r="C125" s="65" t="s">
        <v>2769</v>
      </c>
      <c r="D125" s="66">
        <v>3</v>
      </c>
      <c r="E125" s="67" t="s">
        <v>132</v>
      </c>
      <c r="F125" s="68">
        <v>32</v>
      </c>
      <c r="G125" s="65"/>
      <c r="H125" s="69"/>
      <c r="I125" s="70"/>
      <c r="J125" s="70"/>
      <c r="K125" s="34" t="s">
        <v>65</v>
      </c>
      <c r="L125" s="77">
        <v>125</v>
      </c>
      <c r="M125" s="77"/>
      <c r="N125" s="72"/>
      <c r="O125" s="79" t="s">
        <v>176</v>
      </c>
      <c r="P125" s="81">
        <v>43484.85815972222</v>
      </c>
      <c r="Q125" s="79" t="s">
        <v>400</v>
      </c>
      <c r="R125" s="83" t="s">
        <v>452</v>
      </c>
      <c r="S125" s="79" t="s">
        <v>469</v>
      </c>
      <c r="T125" s="79" t="s">
        <v>475</v>
      </c>
      <c r="U125" s="79"/>
      <c r="V125" s="83" t="s">
        <v>603</v>
      </c>
      <c r="W125" s="81">
        <v>43484.85815972222</v>
      </c>
      <c r="X125" s="83" t="s">
        <v>732</v>
      </c>
      <c r="Y125" s="79"/>
      <c r="Z125" s="79"/>
      <c r="AA125" s="85" t="s">
        <v>926</v>
      </c>
      <c r="AB125" s="79"/>
      <c r="AC125" s="79" t="b">
        <v>0</v>
      </c>
      <c r="AD125" s="79">
        <v>4</v>
      </c>
      <c r="AE125" s="85" t="s">
        <v>1024</v>
      </c>
      <c r="AF125" s="79" t="b">
        <v>0</v>
      </c>
      <c r="AG125" s="79" t="s">
        <v>1030</v>
      </c>
      <c r="AH125" s="79"/>
      <c r="AI125" s="85" t="s">
        <v>1024</v>
      </c>
      <c r="AJ125" s="79" t="b">
        <v>0</v>
      </c>
      <c r="AK125" s="79">
        <v>2</v>
      </c>
      <c r="AL125" s="85" t="s">
        <v>1024</v>
      </c>
      <c r="AM125" s="79" t="s">
        <v>1040</v>
      </c>
      <c r="AN125" s="79" t="b">
        <v>0</v>
      </c>
      <c r="AO125" s="85" t="s">
        <v>926</v>
      </c>
      <c r="AP125" s="79" t="s">
        <v>176</v>
      </c>
      <c r="AQ125" s="79">
        <v>0</v>
      </c>
      <c r="AR125" s="79">
        <v>0</v>
      </c>
      <c r="AS125" s="79"/>
      <c r="AT125" s="79"/>
      <c r="AU125" s="79"/>
      <c r="AV125" s="79"/>
      <c r="AW125" s="79"/>
      <c r="AX125" s="79"/>
      <c r="AY125" s="79"/>
      <c r="AZ125" s="79"/>
      <c r="BA125">
        <v>1</v>
      </c>
      <c r="BB125" s="78" t="str">
        <f>REPLACE(INDEX(GroupVertices[Group],MATCH(Edges[[#This Row],[Vertex 1]],GroupVertices[Vertex],0)),1,1,"")</f>
        <v>7</v>
      </c>
      <c r="BC125" s="78" t="str">
        <f>REPLACE(INDEX(GroupVertices[Group],MATCH(Edges[[#This Row],[Vertex 2]],GroupVertices[Vertex],0)),1,1,"")</f>
        <v>7</v>
      </c>
      <c r="BD125" s="48">
        <v>0</v>
      </c>
      <c r="BE125" s="49">
        <v>0</v>
      </c>
      <c r="BF125" s="48">
        <v>0</v>
      </c>
      <c r="BG125" s="49">
        <v>0</v>
      </c>
      <c r="BH125" s="48">
        <v>0</v>
      </c>
      <c r="BI125" s="49">
        <v>0</v>
      </c>
      <c r="BJ125" s="48">
        <v>11</v>
      </c>
      <c r="BK125" s="49">
        <v>100</v>
      </c>
      <c r="BL125" s="48">
        <v>11</v>
      </c>
    </row>
    <row r="126" spans="1:64" ht="15">
      <c r="A126" s="64" t="s">
        <v>299</v>
      </c>
      <c r="B126" s="64" t="s">
        <v>318</v>
      </c>
      <c r="C126" s="65" t="s">
        <v>2769</v>
      </c>
      <c r="D126" s="66">
        <v>3</v>
      </c>
      <c r="E126" s="67" t="s">
        <v>132</v>
      </c>
      <c r="F126" s="68">
        <v>32</v>
      </c>
      <c r="G126" s="65"/>
      <c r="H126" s="69"/>
      <c r="I126" s="70"/>
      <c r="J126" s="70"/>
      <c r="K126" s="34" t="s">
        <v>65</v>
      </c>
      <c r="L126" s="77">
        <v>126</v>
      </c>
      <c r="M126" s="77"/>
      <c r="N126" s="72"/>
      <c r="O126" s="79" t="s">
        <v>353</v>
      </c>
      <c r="P126" s="81">
        <v>43484.85824074074</v>
      </c>
      <c r="Q126" s="79" t="s">
        <v>362</v>
      </c>
      <c r="R126" s="83" t="s">
        <v>452</v>
      </c>
      <c r="S126" s="79" t="s">
        <v>469</v>
      </c>
      <c r="T126" s="79" t="s">
        <v>475</v>
      </c>
      <c r="U126" s="79"/>
      <c r="V126" s="83" t="s">
        <v>603</v>
      </c>
      <c r="W126" s="81">
        <v>43484.85824074074</v>
      </c>
      <c r="X126" s="83" t="s">
        <v>733</v>
      </c>
      <c r="Y126" s="79"/>
      <c r="Z126" s="79"/>
      <c r="AA126" s="85" t="s">
        <v>927</v>
      </c>
      <c r="AB126" s="79"/>
      <c r="AC126" s="79" t="b">
        <v>0</v>
      </c>
      <c r="AD126" s="79">
        <v>0</v>
      </c>
      <c r="AE126" s="85" t="s">
        <v>1024</v>
      </c>
      <c r="AF126" s="79" t="b">
        <v>0</v>
      </c>
      <c r="AG126" s="79" t="s">
        <v>1030</v>
      </c>
      <c r="AH126" s="79"/>
      <c r="AI126" s="85" t="s">
        <v>1024</v>
      </c>
      <c r="AJ126" s="79" t="b">
        <v>0</v>
      </c>
      <c r="AK126" s="79">
        <v>7</v>
      </c>
      <c r="AL126" s="85" t="s">
        <v>952</v>
      </c>
      <c r="AM126" s="79" t="s">
        <v>1040</v>
      </c>
      <c r="AN126" s="79" t="b">
        <v>0</v>
      </c>
      <c r="AO126" s="85" t="s">
        <v>952</v>
      </c>
      <c r="AP126" s="79" t="s">
        <v>176</v>
      </c>
      <c r="AQ126" s="79">
        <v>0</v>
      </c>
      <c r="AR126" s="79">
        <v>0</v>
      </c>
      <c r="AS126" s="79"/>
      <c r="AT126" s="79"/>
      <c r="AU126" s="79"/>
      <c r="AV126" s="79"/>
      <c r="AW126" s="79"/>
      <c r="AX126" s="79"/>
      <c r="AY126" s="79"/>
      <c r="AZ126" s="79"/>
      <c r="BA126">
        <v>1</v>
      </c>
      <c r="BB126" s="78" t="str">
        <f>REPLACE(INDEX(GroupVertices[Group],MATCH(Edges[[#This Row],[Vertex 1]],GroupVertices[Vertex],0)),1,1,"")</f>
        <v>7</v>
      </c>
      <c r="BC126" s="78" t="str">
        <f>REPLACE(INDEX(GroupVertices[Group],MATCH(Edges[[#This Row],[Vertex 2]],GroupVertices[Vertex],0)),1,1,"")</f>
        <v>7</v>
      </c>
      <c r="BD126" s="48">
        <v>0</v>
      </c>
      <c r="BE126" s="49">
        <v>0</v>
      </c>
      <c r="BF126" s="48">
        <v>0</v>
      </c>
      <c r="BG126" s="49">
        <v>0</v>
      </c>
      <c r="BH126" s="48">
        <v>0</v>
      </c>
      <c r="BI126" s="49">
        <v>0</v>
      </c>
      <c r="BJ126" s="48">
        <v>23</v>
      </c>
      <c r="BK126" s="49">
        <v>100</v>
      </c>
      <c r="BL126" s="48">
        <v>23</v>
      </c>
    </row>
    <row r="127" spans="1:64" ht="15">
      <c r="A127" s="64" t="s">
        <v>300</v>
      </c>
      <c r="B127" s="64" t="s">
        <v>299</v>
      </c>
      <c r="C127" s="65" t="s">
        <v>2769</v>
      </c>
      <c r="D127" s="66">
        <v>3</v>
      </c>
      <c r="E127" s="67" t="s">
        <v>132</v>
      </c>
      <c r="F127" s="68">
        <v>32</v>
      </c>
      <c r="G127" s="65"/>
      <c r="H127" s="69"/>
      <c r="I127" s="70"/>
      <c r="J127" s="70"/>
      <c r="K127" s="34" t="s">
        <v>65</v>
      </c>
      <c r="L127" s="77">
        <v>127</v>
      </c>
      <c r="M127" s="77"/>
      <c r="N127" s="72"/>
      <c r="O127" s="79" t="s">
        <v>353</v>
      </c>
      <c r="P127" s="81">
        <v>43484.8674537037</v>
      </c>
      <c r="Q127" s="79" t="s">
        <v>363</v>
      </c>
      <c r="R127" s="83" t="s">
        <v>452</v>
      </c>
      <c r="S127" s="79" t="s">
        <v>469</v>
      </c>
      <c r="T127" s="79" t="s">
        <v>475</v>
      </c>
      <c r="U127" s="79"/>
      <c r="V127" s="83" t="s">
        <v>604</v>
      </c>
      <c r="W127" s="81">
        <v>43484.8674537037</v>
      </c>
      <c r="X127" s="83" t="s">
        <v>734</v>
      </c>
      <c r="Y127" s="79"/>
      <c r="Z127" s="79"/>
      <c r="AA127" s="85" t="s">
        <v>928</v>
      </c>
      <c r="AB127" s="79"/>
      <c r="AC127" s="79" t="b">
        <v>0</v>
      </c>
      <c r="AD127" s="79">
        <v>0</v>
      </c>
      <c r="AE127" s="85" t="s">
        <v>1024</v>
      </c>
      <c r="AF127" s="79" t="b">
        <v>0</v>
      </c>
      <c r="AG127" s="79" t="s">
        <v>1030</v>
      </c>
      <c r="AH127" s="79"/>
      <c r="AI127" s="85" t="s">
        <v>1024</v>
      </c>
      <c r="AJ127" s="79" t="b">
        <v>0</v>
      </c>
      <c r="AK127" s="79">
        <v>2</v>
      </c>
      <c r="AL127" s="85" t="s">
        <v>926</v>
      </c>
      <c r="AM127" s="79" t="s">
        <v>1036</v>
      </c>
      <c r="AN127" s="79" t="b">
        <v>0</v>
      </c>
      <c r="AO127" s="85" t="s">
        <v>926</v>
      </c>
      <c r="AP127" s="79" t="s">
        <v>176</v>
      </c>
      <c r="AQ127" s="79">
        <v>0</v>
      </c>
      <c r="AR127" s="79">
        <v>0</v>
      </c>
      <c r="AS127" s="79"/>
      <c r="AT127" s="79"/>
      <c r="AU127" s="79"/>
      <c r="AV127" s="79"/>
      <c r="AW127" s="79"/>
      <c r="AX127" s="79"/>
      <c r="AY127" s="79"/>
      <c r="AZ127" s="79"/>
      <c r="BA127">
        <v>1</v>
      </c>
      <c r="BB127" s="78" t="str">
        <f>REPLACE(INDEX(GroupVertices[Group],MATCH(Edges[[#This Row],[Vertex 1]],GroupVertices[Vertex],0)),1,1,"")</f>
        <v>7</v>
      </c>
      <c r="BC127" s="78" t="str">
        <f>REPLACE(INDEX(GroupVertices[Group],MATCH(Edges[[#This Row],[Vertex 2]],GroupVertices[Vertex],0)),1,1,"")</f>
        <v>7</v>
      </c>
      <c r="BD127" s="48">
        <v>0</v>
      </c>
      <c r="BE127" s="49">
        <v>0</v>
      </c>
      <c r="BF127" s="48">
        <v>0</v>
      </c>
      <c r="BG127" s="49">
        <v>0</v>
      </c>
      <c r="BH127" s="48">
        <v>0</v>
      </c>
      <c r="BI127" s="49">
        <v>0</v>
      </c>
      <c r="BJ127" s="48">
        <v>13</v>
      </c>
      <c r="BK127" s="49">
        <v>100</v>
      </c>
      <c r="BL127" s="48">
        <v>13</v>
      </c>
    </row>
    <row r="128" spans="1:64" ht="15">
      <c r="A128" s="64" t="s">
        <v>300</v>
      </c>
      <c r="B128" s="64" t="s">
        <v>320</v>
      </c>
      <c r="C128" s="65" t="s">
        <v>2771</v>
      </c>
      <c r="D128" s="66">
        <v>6.5</v>
      </c>
      <c r="E128" s="67" t="s">
        <v>136</v>
      </c>
      <c r="F128" s="68">
        <v>26.22222222222222</v>
      </c>
      <c r="G128" s="65"/>
      <c r="H128" s="69"/>
      <c r="I128" s="70"/>
      <c r="J128" s="70"/>
      <c r="K128" s="34" t="s">
        <v>65</v>
      </c>
      <c r="L128" s="77">
        <v>128</v>
      </c>
      <c r="M128" s="77"/>
      <c r="N128" s="72"/>
      <c r="O128" s="79" t="s">
        <v>353</v>
      </c>
      <c r="P128" s="81">
        <v>43484.651041666664</v>
      </c>
      <c r="Q128" s="79" t="s">
        <v>361</v>
      </c>
      <c r="R128" s="79"/>
      <c r="S128" s="79"/>
      <c r="T128" s="79"/>
      <c r="U128" s="79"/>
      <c r="V128" s="83" t="s">
        <v>604</v>
      </c>
      <c r="W128" s="81">
        <v>43484.651041666664</v>
      </c>
      <c r="X128" s="83" t="s">
        <v>735</v>
      </c>
      <c r="Y128" s="79"/>
      <c r="Z128" s="79"/>
      <c r="AA128" s="85" t="s">
        <v>929</v>
      </c>
      <c r="AB128" s="79"/>
      <c r="AC128" s="79" t="b">
        <v>0</v>
      </c>
      <c r="AD128" s="79">
        <v>0</v>
      </c>
      <c r="AE128" s="85" t="s">
        <v>1024</v>
      </c>
      <c r="AF128" s="79" t="b">
        <v>0</v>
      </c>
      <c r="AG128" s="79" t="s">
        <v>1030</v>
      </c>
      <c r="AH128" s="79"/>
      <c r="AI128" s="85" t="s">
        <v>1024</v>
      </c>
      <c r="AJ128" s="79" t="b">
        <v>0</v>
      </c>
      <c r="AK128" s="79">
        <v>6</v>
      </c>
      <c r="AL128" s="85" t="s">
        <v>999</v>
      </c>
      <c r="AM128" s="79" t="s">
        <v>1038</v>
      </c>
      <c r="AN128" s="79" t="b">
        <v>0</v>
      </c>
      <c r="AO128" s="85" t="s">
        <v>999</v>
      </c>
      <c r="AP128" s="79" t="s">
        <v>176</v>
      </c>
      <c r="AQ128" s="79">
        <v>0</v>
      </c>
      <c r="AR128" s="79">
        <v>0</v>
      </c>
      <c r="AS128" s="79"/>
      <c r="AT128" s="79"/>
      <c r="AU128" s="79"/>
      <c r="AV128" s="79"/>
      <c r="AW128" s="79"/>
      <c r="AX128" s="79"/>
      <c r="AY128" s="79"/>
      <c r="AZ128" s="79"/>
      <c r="BA128">
        <v>3</v>
      </c>
      <c r="BB128" s="78" t="str">
        <f>REPLACE(INDEX(GroupVertices[Group],MATCH(Edges[[#This Row],[Vertex 1]],GroupVertices[Vertex],0)),1,1,"")</f>
        <v>7</v>
      </c>
      <c r="BC128" s="78" t="str">
        <f>REPLACE(INDEX(GroupVertices[Group],MATCH(Edges[[#This Row],[Vertex 2]],GroupVertices[Vertex],0)),1,1,"")</f>
        <v>1</v>
      </c>
      <c r="BD128" s="48">
        <v>1</v>
      </c>
      <c r="BE128" s="49">
        <v>4</v>
      </c>
      <c r="BF128" s="48">
        <v>0</v>
      </c>
      <c r="BG128" s="49">
        <v>0</v>
      </c>
      <c r="BH128" s="48">
        <v>0</v>
      </c>
      <c r="BI128" s="49">
        <v>0</v>
      </c>
      <c r="BJ128" s="48">
        <v>24</v>
      </c>
      <c r="BK128" s="49">
        <v>96</v>
      </c>
      <c r="BL128" s="48">
        <v>25</v>
      </c>
    </row>
    <row r="129" spans="1:64" ht="15">
      <c r="A129" s="64" t="s">
        <v>300</v>
      </c>
      <c r="B129" s="64" t="s">
        <v>320</v>
      </c>
      <c r="C129" s="65" t="s">
        <v>2771</v>
      </c>
      <c r="D129" s="66">
        <v>6.5</v>
      </c>
      <c r="E129" s="67" t="s">
        <v>136</v>
      </c>
      <c r="F129" s="68">
        <v>26.22222222222222</v>
      </c>
      <c r="G129" s="65"/>
      <c r="H129" s="69"/>
      <c r="I129" s="70"/>
      <c r="J129" s="70"/>
      <c r="K129" s="34" t="s">
        <v>65</v>
      </c>
      <c r="L129" s="77">
        <v>129</v>
      </c>
      <c r="M129" s="77"/>
      <c r="N129" s="72"/>
      <c r="O129" s="79" t="s">
        <v>353</v>
      </c>
      <c r="P129" s="81">
        <v>43516.51400462963</v>
      </c>
      <c r="Q129" s="79" t="s">
        <v>369</v>
      </c>
      <c r="R129" s="79"/>
      <c r="S129" s="79"/>
      <c r="T129" s="79" t="s">
        <v>475</v>
      </c>
      <c r="U129" s="79"/>
      <c r="V129" s="83" t="s">
        <v>604</v>
      </c>
      <c r="W129" s="81">
        <v>43516.51400462963</v>
      </c>
      <c r="X129" s="83" t="s">
        <v>736</v>
      </c>
      <c r="Y129" s="79"/>
      <c r="Z129" s="79"/>
      <c r="AA129" s="85" t="s">
        <v>930</v>
      </c>
      <c r="AB129" s="79"/>
      <c r="AC129" s="79" t="b">
        <v>0</v>
      </c>
      <c r="AD129" s="79">
        <v>0</v>
      </c>
      <c r="AE129" s="85" t="s">
        <v>1024</v>
      </c>
      <c r="AF129" s="79" t="b">
        <v>0</v>
      </c>
      <c r="AG129" s="79" t="s">
        <v>1030</v>
      </c>
      <c r="AH129" s="79"/>
      <c r="AI129" s="85" t="s">
        <v>1024</v>
      </c>
      <c r="AJ129" s="79" t="b">
        <v>0</v>
      </c>
      <c r="AK129" s="79">
        <v>3</v>
      </c>
      <c r="AL129" s="85" t="s">
        <v>1001</v>
      </c>
      <c r="AM129" s="79" t="s">
        <v>1038</v>
      </c>
      <c r="AN129" s="79" t="b">
        <v>0</v>
      </c>
      <c r="AO129" s="85" t="s">
        <v>1001</v>
      </c>
      <c r="AP129" s="79" t="s">
        <v>176</v>
      </c>
      <c r="AQ129" s="79">
        <v>0</v>
      </c>
      <c r="AR129" s="79">
        <v>0</v>
      </c>
      <c r="AS129" s="79"/>
      <c r="AT129" s="79"/>
      <c r="AU129" s="79"/>
      <c r="AV129" s="79"/>
      <c r="AW129" s="79"/>
      <c r="AX129" s="79"/>
      <c r="AY129" s="79"/>
      <c r="AZ129" s="79"/>
      <c r="BA129">
        <v>3</v>
      </c>
      <c r="BB129" s="78" t="str">
        <f>REPLACE(INDEX(GroupVertices[Group],MATCH(Edges[[#This Row],[Vertex 1]],GroupVertices[Vertex],0)),1,1,"")</f>
        <v>7</v>
      </c>
      <c r="BC129" s="78" t="str">
        <f>REPLACE(INDEX(GroupVertices[Group],MATCH(Edges[[#This Row],[Vertex 2]],GroupVertices[Vertex],0)),1,1,"")</f>
        <v>1</v>
      </c>
      <c r="BD129" s="48">
        <v>1</v>
      </c>
      <c r="BE129" s="49">
        <v>3.7037037037037037</v>
      </c>
      <c r="BF129" s="48">
        <v>0</v>
      </c>
      <c r="BG129" s="49">
        <v>0</v>
      </c>
      <c r="BH129" s="48">
        <v>0</v>
      </c>
      <c r="BI129" s="49">
        <v>0</v>
      </c>
      <c r="BJ129" s="48">
        <v>26</v>
      </c>
      <c r="BK129" s="49">
        <v>96.29629629629629</v>
      </c>
      <c r="BL129" s="48">
        <v>27</v>
      </c>
    </row>
    <row r="130" spans="1:64" ht="15">
      <c r="A130" s="64" t="s">
        <v>300</v>
      </c>
      <c r="B130" s="64" t="s">
        <v>327</v>
      </c>
      <c r="C130" s="65" t="s">
        <v>2769</v>
      </c>
      <c r="D130" s="66">
        <v>3</v>
      </c>
      <c r="E130" s="67" t="s">
        <v>132</v>
      </c>
      <c r="F130" s="68">
        <v>32</v>
      </c>
      <c r="G130" s="65"/>
      <c r="H130" s="69"/>
      <c r="I130" s="70"/>
      <c r="J130" s="70"/>
      <c r="K130" s="34" t="s">
        <v>65</v>
      </c>
      <c r="L130" s="77">
        <v>130</v>
      </c>
      <c r="M130" s="77"/>
      <c r="N130" s="72"/>
      <c r="O130" s="79" t="s">
        <v>353</v>
      </c>
      <c r="P130" s="81">
        <v>43536.69265046297</v>
      </c>
      <c r="Q130" s="79" t="s">
        <v>398</v>
      </c>
      <c r="R130" s="83" t="s">
        <v>461</v>
      </c>
      <c r="S130" s="79" t="s">
        <v>469</v>
      </c>
      <c r="T130" s="79" t="s">
        <v>475</v>
      </c>
      <c r="U130" s="79"/>
      <c r="V130" s="83" t="s">
        <v>604</v>
      </c>
      <c r="W130" s="81">
        <v>43536.69265046297</v>
      </c>
      <c r="X130" s="83" t="s">
        <v>737</v>
      </c>
      <c r="Y130" s="79"/>
      <c r="Z130" s="79"/>
      <c r="AA130" s="85" t="s">
        <v>931</v>
      </c>
      <c r="AB130" s="79"/>
      <c r="AC130" s="79" t="b">
        <v>0</v>
      </c>
      <c r="AD130" s="79">
        <v>0</v>
      </c>
      <c r="AE130" s="85" t="s">
        <v>1024</v>
      </c>
      <c r="AF130" s="79" t="b">
        <v>0</v>
      </c>
      <c r="AG130" s="79" t="s">
        <v>1030</v>
      </c>
      <c r="AH130" s="79"/>
      <c r="AI130" s="85" t="s">
        <v>1024</v>
      </c>
      <c r="AJ130" s="79" t="b">
        <v>0</v>
      </c>
      <c r="AK130" s="79">
        <v>12</v>
      </c>
      <c r="AL130" s="85" t="s">
        <v>993</v>
      </c>
      <c r="AM130" s="79" t="s">
        <v>1036</v>
      </c>
      <c r="AN130" s="79" t="b">
        <v>0</v>
      </c>
      <c r="AO130" s="85" t="s">
        <v>993</v>
      </c>
      <c r="AP130" s="79" t="s">
        <v>176</v>
      </c>
      <c r="AQ130" s="79">
        <v>0</v>
      </c>
      <c r="AR130" s="79">
        <v>0</v>
      </c>
      <c r="AS130" s="79"/>
      <c r="AT130" s="79"/>
      <c r="AU130" s="79"/>
      <c r="AV130" s="79"/>
      <c r="AW130" s="79"/>
      <c r="AX130" s="79"/>
      <c r="AY130" s="79"/>
      <c r="AZ130" s="79"/>
      <c r="BA130">
        <v>1</v>
      </c>
      <c r="BB130" s="78" t="str">
        <f>REPLACE(INDEX(GroupVertices[Group],MATCH(Edges[[#This Row],[Vertex 1]],GroupVertices[Vertex],0)),1,1,"")</f>
        <v>7</v>
      </c>
      <c r="BC130" s="78" t="str">
        <f>REPLACE(INDEX(GroupVertices[Group],MATCH(Edges[[#This Row],[Vertex 2]],GroupVertices[Vertex],0)),1,1,"")</f>
        <v>5</v>
      </c>
      <c r="BD130" s="48">
        <v>0</v>
      </c>
      <c r="BE130" s="49">
        <v>0</v>
      </c>
      <c r="BF130" s="48">
        <v>0</v>
      </c>
      <c r="BG130" s="49">
        <v>0</v>
      </c>
      <c r="BH130" s="48">
        <v>0</v>
      </c>
      <c r="BI130" s="49">
        <v>0</v>
      </c>
      <c r="BJ130" s="48">
        <v>14</v>
      </c>
      <c r="BK130" s="49">
        <v>100</v>
      </c>
      <c r="BL130" s="48">
        <v>14</v>
      </c>
    </row>
    <row r="131" spans="1:64" ht="15">
      <c r="A131" s="64" t="s">
        <v>300</v>
      </c>
      <c r="B131" s="64" t="s">
        <v>320</v>
      </c>
      <c r="C131" s="65" t="s">
        <v>2771</v>
      </c>
      <c r="D131" s="66">
        <v>6.5</v>
      </c>
      <c r="E131" s="67" t="s">
        <v>136</v>
      </c>
      <c r="F131" s="68">
        <v>26.22222222222222</v>
      </c>
      <c r="G131" s="65"/>
      <c r="H131" s="69"/>
      <c r="I131" s="70"/>
      <c r="J131" s="70"/>
      <c r="K131" s="34" t="s">
        <v>65</v>
      </c>
      <c r="L131" s="77">
        <v>131</v>
      </c>
      <c r="M131" s="77"/>
      <c r="N131" s="72"/>
      <c r="O131" s="79" t="s">
        <v>353</v>
      </c>
      <c r="P131" s="81">
        <v>43536.692824074074</v>
      </c>
      <c r="Q131" s="79" t="s">
        <v>396</v>
      </c>
      <c r="R131" s="83" t="s">
        <v>459</v>
      </c>
      <c r="S131" s="79" t="s">
        <v>469</v>
      </c>
      <c r="T131" s="79" t="s">
        <v>475</v>
      </c>
      <c r="U131" s="79"/>
      <c r="V131" s="83" t="s">
        <v>604</v>
      </c>
      <c r="W131" s="81">
        <v>43536.692824074074</v>
      </c>
      <c r="X131" s="83" t="s">
        <v>738</v>
      </c>
      <c r="Y131" s="79"/>
      <c r="Z131" s="79"/>
      <c r="AA131" s="85" t="s">
        <v>932</v>
      </c>
      <c r="AB131" s="79"/>
      <c r="AC131" s="79" t="b">
        <v>0</v>
      </c>
      <c r="AD131" s="79">
        <v>0</v>
      </c>
      <c r="AE131" s="85" t="s">
        <v>1024</v>
      </c>
      <c r="AF131" s="79" t="b">
        <v>0</v>
      </c>
      <c r="AG131" s="79" t="s">
        <v>1030</v>
      </c>
      <c r="AH131" s="79"/>
      <c r="AI131" s="85" t="s">
        <v>1024</v>
      </c>
      <c r="AJ131" s="79" t="b">
        <v>0</v>
      </c>
      <c r="AK131" s="79">
        <v>4</v>
      </c>
      <c r="AL131" s="85" t="s">
        <v>972</v>
      </c>
      <c r="AM131" s="79" t="s">
        <v>1036</v>
      </c>
      <c r="AN131" s="79" t="b">
        <v>0</v>
      </c>
      <c r="AO131" s="85" t="s">
        <v>972</v>
      </c>
      <c r="AP131" s="79" t="s">
        <v>176</v>
      </c>
      <c r="AQ131" s="79">
        <v>0</v>
      </c>
      <c r="AR131" s="79">
        <v>0</v>
      </c>
      <c r="AS131" s="79"/>
      <c r="AT131" s="79"/>
      <c r="AU131" s="79"/>
      <c r="AV131" s="79"/>
      <c r="AW131" s="79"/>
      <c r="AX131" s="79"/>
      <c r="AY131" s="79"/>
      <c r="AZ131" s="79"/>
      <c r="BA131">
        <v>3</v>
      </c>
      <c r="BB131" s="78" t="str">
        <f>REPLACE(INDEX(GroupVertices[Group],MATCH(Edges[[#This Row],[Vertex 1]],GroupVertices[Vertex],0)),1,1,"")</f>
        <v>7</v>
      </c>
      <c r="BC131" s="78" t="str">
        <f>REPLACE(INDEX(GroupVertices[Group],MATCH(Edges[[#This Row],[Vertex 2]],GroupVertices[Vertex],0)),1,1,"")</f>
        <v>1</v>
      </c>
      <c r="BD131" s="48"/>
      <c r="BE131" s="49"/>
      <c r="BF131" s="48"/>
      <c r="BG131" s="49"/>
      <c r="BH131" s="48"/>
      <c r="BI131" s="49"/>
      <c r="BJ131" s="48"/>
      <c r="BK131" s="49"/>
      <c r="BL131" s="48"/>
    </row>
    <row r="132" spans="1:64" ht="15">
      <c r="A132" s="64" t="s">
        <v>300</v>
      </c>
      <c r="B132" s="64" t="s">
        <v>321</v>
      </c>
      <c r="C132" s="65" t="s">
        <v>2769</v>
      </c>
      <c r="D132" s="66">
        <v>3</v>
      </c>
      <c r="E132" s="67" t="s">
        <v>132</v>
      </c>
      <c r="F132" s="68">
        <v>32</v>
      </c>
      <c r="G132" s="65"/>
      <c r="H132" s="69"/>
      <c r="I132" s="70"/>
      <c r="J132" s="70"/>
      <c r="K132" s="34" t="s">
        <v>65</v>
      </c>
      <c r="L132" s="77">
        <v>132</v>
      </c>
      <c r="M132" s="77"/>
      <c r="N132" s="72"/>
      <c r="O132" s="79" t="s">
        <v>353</v>
      </c>
      <c r="P132" s="81">
        <v>43536.692824074074</v>
      </c>
      <c r="Q132" s="79" t="s">
        <v>396</v>
      </c>
      <c r="R132" s="83" t="s">
        <v>459</v>
      </c>
      <c r="S132" s="79" t="s">
        <v>469</v>
      </c>
      <c r="T132" s="79" t="s">
        <v>475</v>
      </c>
      <c r="U132" s="79"/>
      <c r="V132" s="83" t="s">
        <v>604</v>
      </c>
      <c r="W132" s="81">
        <v>43536.692824074074</v>
      </c>
      <c r="X132" s="83" t="s">
        <v>738</v>
      </c>
      <c r="Y132" s="79"/>
      <c r="Z132" s="79"/>
      <c r="AA132" s="85" t="s">
        <v>932</v>
      </c>
      <c r="AB132" s="79"/>
      <c r="AC132" s="79" t="b">
        <v>0</v>
      </c>
      <c r="AD132" s="79">
        <v>0</v>
      </c>
      <c r="AE132" s="85" t="s">
        <v>1024</v>
      </c>
      <c r="AF132" s="79" t="b">
        <v>0</v>
      </c>
      <c r="AG132" s="79" t="s">
        <v>1030</v>
      </c>
      <c r="AH132" s="79"/>
      <c r="AI132" s="85" t="s">
        <v>1024</v>
      </c>
      <c r="AJ132" s="79" t="b">
        <v>0</v>
      </c>
      <c r="AK132" s="79">
        <v>4</v>
      </c>
      <c r="AL132" s="85" t="s">
        <v>972</v>
      </c>
      <c r="AM132" s="79" t="s">
        <v>1036</v>
      </c>
      <c r="AN132" s="79" t="b">
        <v>0</v>
      </c>
      <c r="AO132" s="85" t="s">
        <v>972</v>
      </c>
      <c r="AP132" s="79" t="s">
        <v>176</v>
      </c>
      <c r="AQ132" s="79">
        <v>0</v>
      </c>
      <c r="AR132" s="79">
        <v>0</v>
      </c>
      <c r="AS132" s="79"/>
      <c r="AT132" s="79"/>
      <c r="AU132" s="79"/>
      <c r="AV132" s="79"/>
      <c r="AW132" s="79"/>
      <c r="AX132" s="79"/>
      <c r="AY132" s="79"/>
      <c r="AZ132" s="79"/>
      <c r="BA132">
        <v>1</v>
      </c>
      <c r="BB132" s="78" t="str">
        <f>REPLACE(INDEX(GroupVertices[Group],MATCH(Edges[[#This Row],[Vertex 1]],GroupVertices[Vertex],0)),1,1,"")</f>
        <v>7</v>
      </c>
      <c r="BC132" s="78" t="str">
        <f>REPLACE(INDEX(GroupVertices[Group],MATCH(Edges[[#This Row],[Vertex 2]],GroupVertices[Vertex],0)),1,1,"")</f>
        <v>1</v>
      </c>
      <c r="BD132" s="48">
        <v>1</v>
      </c>
      <c r="BE132" s="49">
        <v>4.761904761904762</v>
      </c>
      <c r="BF132" s="48">
        <v>0</v>
      </c>
      <c r="BG132" s="49">
        <v>0</v>
      </c>
      <c r="BH132" s="48">
        <v>0</v>
      </c>
      <c r="BI132" s="49">
        <v>0</v>
      </c>
      <c r="BJ132" s="48">
        <v>20</v>
      </c>
      <c r="BK132" s="49">
        <v>95.23809523809524</v>
      </c>
      <c r="BL132" s="48">
        <v>21</v>
      </c>
    </row>
    <row r="133" spans="1:64" ht="15">
      <c r="A133" s="64" t="s">
        <v>301</v>
      </c>
      <c r="B133" s="64" t="s">
        <v>327</v>
      </c>
      <c r="C133" s="65" t="s">
        <v>2769</v>
      </c>
      <c r="D133" s="66">
        <v>3</v>
      </c>
      <c r="E133" s="67" t="s">
        <v>132</v>
      </c>
      <c r="F133" s="68">
        <v>32</v>
      </c>
      <c r="G133" s="65"/>
      <c r="H133" s="69"/>
      <c r="I133" s="70"/>
      <c r="J133" s="70"/>
      <c r="K133" s="34" t="s">
        <v>65</v>
      </c>
      <c r="L133" s="77">
        <v>133</v>
      </c>
      <c r="M133" s="77"/>
      <c r="N133" s="72"/>
      <c r="O133" s="79" t="s">
        <v>353</v>
      </c>
      <c r="P133" s="81">
        <v>43536.766689814816</v>
      </c>
      <c r="Q133" s="79" t="s">
        <v>398</v>
      </c>
      <c r="R133" s="83" t="s">
        <v>461</v>
      </c>
      <c r="S133" s="79" t="s">
        <v>469</v>
      </c>
      <c r="T133" s="79" t="s">
        <v>475</v>
      </c>
      <c r="U133" s="79"/>
      <c r="V133" s="83" t="s">
        <v>605</v>
      </c>
      <c r="W133" s="81">
        <v>43536.766689814816</v>
      </c>
      <c r="X133" s="83" t="s">
        <v>739</v>
      </c>
      <c r="Y133" s="79"/>
      <c r="Z133" s="79"/>
      <c r="AA133" s="85" t="s">
        <v>933</v>
      </c>
      <c r="AB133" s="79"/>
      <c r="AC133" s="79" t="b">
        <v>0</v>
      </c>
      <c r="AD133" s="79">
        <v>0</v>
      </c>
      <c r="AE133" s="85" t="s">
        <v>1024</v>
      </c>
      <c r="AF133" s="79" t="b">
        <v>0</v>
      </c>
      <c r="AG133" s="79" t="s">
        <v>1030</v>
      </c>
      <c r="AH133" s="79"/>
      <c r="AI133" s="85" t="s">
        <v>1024</v>
      </c>
      <c r="AJ133" s="79" t="b">
        <v>0</v>
      </c>
      <c r="AK133" s="79">
        <v>12</v>
      </c>
      <c r="AL133" s="85" t="s">
        <v>993</v>
      </c>
      <c r="AM133" s="79" t="s">
        <v>1040</v>
      </c>
      <c r="AN133" s="79" t="b">
        <v>0</v>
      </c>
      <c r="AO133" s="85" t="s">
        <v>993</v>
      </c>
      <c r="AP133" s="79" t="s">
        <v>176</v>
      </c>
      <c r="AQ133" s="79">
        <v>0</v>
      </c>
      <c r="AR133" s="79">
        <v>0</v>
      </c>
      <c r="AS133" s="79"/>
      <c r="AT133" s="79"/>
      <c r="AU133" s="79"/>
      <c r="AV133" s="79"/>
      <c r="AW133" s="79"/>
      <c r="AX133" s="79"/>
      <c r="AY133" s="79"/>
      <c r="AZ133" s="79"/>
      <c r="BA133">
        <v>1</v>
      </c>
      <c r="BB133" s="78" t="str">
        <f>REPLACE(INDEX(GroupVertices[Group],MATCH(Edges[[#This Row],[Vertex 1]],GroupVertices[Vertex],0)),1,1,"")</f>
        <v>5</v>
      </c>
      <c r="BC133" s="78" t="str">
        <f>REPLACE(INDEX(GroupVertices[Group],MATCH(Edges[[#This Row],[Vertex 2]],GroupVertices[Vertex],0)),1,1,"")</f>
        <v>5</v>
      </c>
      <c r="BD133" s="48">
        <v>0</v>
      </c>
      <c r="BE133" s="49">
        <v>0</v>
      </c>
      <c r="BF133" s="48">
        <v>0</v>
      </c>
      <c r="BG133" s="49">
        <v>0</v>
      </c>
      <c r="BH133" s="48">
        <v>0</v>
      </c>
      <c r="BI133" s="49">
        <v>0</v>
      </c>
      <c r="BJ133" s="48">
        <v>14</v>
      </c>
      <c r="BK133" s="49">
        <v>100</v>
      </c>
      <c r="BL133" s="48">
        <v>14</v>
      </c>
    </row>
    <row r="134" spans="1:64" ht="15">
      <c r="A134" s="64" t="s">
        <v>302</v>
      </c>
      <c r="B134" s="64" t="s">
        <v>348</v>
      </c>
      <c r="C134" s="65" t="s">
        <v>2769</v>
      </c>
      <c r="D134" s="66">
        <v>3</v>
      </c>
      <c r="E134" s="67" t="s">
        <v>132</v>
      </c>
      <c r="F134" s="68">
        <v>32</v>
      </c>
      <c r="G134" s="65"/>
      <c r="H134" s="69"/>
      <c r="I134" s="70"/>
      <c r="J134" s="70"/>
      <c r="K134" s="34" t="s">
        <v>65</v>
      </c>
      <c r="L134" s="77">
        <v>134</v>
      </c>
      <c r="M134" s="77"/>
      <c r="N134" s="72"/>
      <c r="O134" s="79" t="s">
        <v>353</v>
      </c>
      <c r="P134" s="81">
        <v>43536.954733796294</v>
      </c>
      <c r="Q134" s="79" t="s">
        <v>401</v>
      </c>
      <c r="R134" s="83" t="s">
        <v>460</v>
      </c>
      <c r="S134" s="79" t="s">
        <v>469</v>
      </c>
      <c r="T134" s="79" t="s">
        <v>475</v>
      </c>
      <c r="U134" s="79"/>
      <c r="V134" s="83" t="s">
        <v>606</v>
      </c>
      <c r="W134" s="81">
        <v>43536.954733796294</v>
      </c>
      <c r="X134" s="83" t="s">
        <v>740</v>
      </c>
      <c r="Y134" s="79"/>
      <c r="Z134" s="79"/>
      <c r="AA134" s="85" t="s">
        <v>934</v>
      </c>
      <c r="AB134" s="79"/>
      <c r="AC134" s="79" t="b">
        <v>0</v>
      </c>
      <c r="AD134" s="79">
        <v>7</v>
      </c>
      <c r="AE134" s="85" t="s">
        <v>1024</v>
      </c>
      <c r="AF134" s="79" t="b">
        <v>0</v>
      </c>
      <c r="AG134" s="79" t="s">
        <v>1030</v>
      </c>
      <c r="AH134" s="79"/>
      <c r="AI134" s="85" t="s">
        <v>1024</v>
      </c>
      <c r="AJ134" s="79" t="b">
        <v>0</v>
      </c>
      <c r="AK134" s="79">
        <v>1</v>
      </c>
      <c r="AL134" s="85" t="s">
        <v>1024</v>
      </c>
      <c r="AM134" s="79" t="s">
        <v>1036</v>
      </c>
      <c r="AN134" s="79" t="b">
        <v>0</v>
      </c>
      <c r="AO134" s="85" t="s">
        <v>934</v>
      </c>
      <c r="AP134" s="79" t="s">
        <v>176</v>
      </c>
      <c r="AQ134" s="79">
        <v>0</v>
      </c>
      <c r="AR134" s="79">
        <v>0</v>
      </c>
      <c r="AS134" s="79"/>
      <c r="AT134" s="79"/>
      <c r="AU134" s="79"/>
      <c r="AV134" s="79"/>
      <c r="AW134" s="79"/>
      <c r="AX134" s="79"/>
      <c r="AY134" s="79"/>
      <c r="AZ134" s="79"/>
      <c r="BA134">
        <v>1</v>
      </c>
      <c r="BB134" s="78" t="str">
        <f>REPLACE(INDEX(GroupVertices[Group],MATCH(Edges[[#This Row],[Vertex 1]],GroupVertices[Vertex],0)),1,1,"")</f>
        <v>10</v>
      </c>
      <c r="BC134" s="78" t="str">
        <f>REPLACE(INDEX(GroupVertices[Group],MATCH(Edges[[#This Row],[Vertex 2]],GroupVertices[Vertex],0)),1,1,"")</f>
        <v>10</v>
      </c>
      <c r="BD134" s="48">
        <v>2</v>
      </c>
      <c r="BE134" s="49">
        <v>5.128205128205129</v>
      </c>
      <c r="BF134" s="48">
        <v>0</v>
      </c>
      <c r="BG134" s="49">
        <v>0</v>
      </c>
      <c r="BH134" s="48">
        <v>0</v>
      </c>
      <c r="BI134" s="49">
        <v>0</v>
      </c>
      <c r="BJ134" s="48">
        <v>37</v>
      </c>
      <c r="BK134" s="49">
        <v>94.87179487179488</v>
      </c>
      <c r="BL134" s="48">
        <v>39</v>
      </c>
    </row>
    <row r="135" spans="1:64" ht="15">
      <c r="A135" s="64" t="s">
        <v>303</v>
      </c>
      <c r="B135" s="64" t="s">
        <v>327</v>
      </c>
      <c r="C135" s="65" t="s">
        <v>2769</v>
      </c>
      <c r="D135" s="66">
        <v>3</v>
      </c>
      <c r="E135" s="67" t="s">
        <v>132</v>
      </c>
      <c r="F135" s="68">
        <v>32</v>
      </c>
      <c r="G135" s="65"/>
      <c r="H135" s="69"/>
      <c r="I135" s="70"/>
      <c r="J135" s="70"/>
      <c r="K135" s="34" t="s">
        <v>65</v>
      </c>
      <c r="L135" s="77">
        <v>135</v>
      </c>
      <c r="M135" s="77"/>
      <c r="N135" s="72"/>
      <c r="O135" s="79" t="s">
        <v>353</v>
      </c>
      <c r="P135" s="81">
        <v>43537.00510416667</v>
      </c>
      <c r="Q135" s="79" t="s">
        <v>398</v>
      </c>
      <c r="R135" s="83" t="s">
        <v>461</v>
      </c>
      <c r="S135" s="79" t="s">
        <v>469</v>
      </c>
      <c r="T135" s="79" t="s">
        <v>475</v>
      </c>
      <c r="U135" s="79"/>
      <c r="V135" s="83" t="s">
        <v>607</v>
      </c>
      <c r="W135" s="81">
        <v>43537.00510416667</v>
      </c>
      <c r="X135" s="83" t="s">
        <v>741</v>
      </c>
      <c r="Y135" s="79"/>
      <c r="Z135" s="79"/>
      <c r="AA135" s="85" t="s">
        <v>935</v>
      </c>
      <c r="AB135" s="79"/>
      <c r="AC135" s="79" t="b">
        <v>0</v>
      </c>
      <c r="AD135" s="79">
        <v>0</v>
      </c>
      <c r="AE135" s="85" t="s">
        <v>1024</v>
      </c>
      <c r="AF135" s="79" t="b">
        <v>0</v>
      </c>
      <c r="AG135" s="79" t="s">
        <v>1030</v>
      </c>
      <c r="AH135" s="79"/>
      <c r="AI135" s="85" t="s">
        <v>1024</v>
      </c>
      <c r="AJ135" s="79" t="b">
        <v>0</v>
      </c>
      <c r="AK135" s="79">
        <v>12</v>
      </c>
      <c r="AL135" s="85" t="s">
        <v>993</v>
      </c>
      <c r="AM135" s="79" t="s">
        <v>1040</v>
      </c>
      <c r="AN135" s="79" t="b">
        <v>0</v>
      </c>
      <c r="AO135" s="85" t="s">
        <v>993</v>
      </c>
      <c r="AP135" s="79" t="s">
        <v>176</v>
      </c>
      <c r="AQ135" s="79">
        <v>0</v>
      </c>
      <c r="AR135" s="79">
        <v>0</v>
      </c>
      <c r="AS135" s="79"/>
      <c r="AT135" s="79"/>
      <c r="AU135" s="79"/>
      <c r="AV135" s="79"/>
      <c r="AW135" s="79"/>
      <c r="AX135" s="79"/>
      <c r="AY135" s="79"/>
      <c r="AZ135" s="79"/>
      <c r="BA135">
        <v>1</v>
      </c>
      <c r="BB135" s="78" t="str">
        <f>REPLACE(INDEX(GroupVertices[Group],MATCH(Edges[[#This Row],[Vertex 1]],GroupVertices[Vertex],0)),1,1,"")</f>
        <v>5</v>
      </c>
      <c r="BC135" s="78" t="str">
        <f>REPLACE(INDEX(GroupVertices[Group],MATCH(Edges[[#This Row],[Vertex 2]],GroupVertices[Vertex],0)),1,1,"")</f>
        <v>5</v>
      </c>
      <c r="BD135" s="48">
        <v>0</v>
      </c>
      <c r="BE135" s="49">
        <v>0</v>
      </c>
      <c r="BF135" s="48">
        <v>0</v>
      </c>
      <c r="BG135" s="49">
        <v>0</v>
      </c>
      <c r="BH135" s="48">
        <v>0</v>
      </c>
      <c r="BI135" s="49">
        <v>0</v>
      </c>
      <c r="BJ135" s="48">
        <v>14</v>
      </c>
      <c r="BK135" s="49">
        <v>100</v>
      </c>
      <c r="BL135" s="48">
        <v>14</v>
      </c>
    </row>
    <row r="136" spans="1:64" ht="15">
      <c r="A136" s="64" t="s">
        <v>304</v>
      </c>
      <c r="B136" s="64" t="s">
        <v>302</v>
      </c>
      <c r="C136" s="65" t="s">
        <v>2769</v>
      </c>
      <c r="D136" s="66">
        <v>3</v>
      </c>
      <c r="E136" s="67" t="s">
        <v>132</v>
      </c>
      <c r="F136" s="68">
        <v>32</v>
      </c>
      <c r="G136" s="65"/>
      <c r="H136" s="69"/>
      <c r="I136" s="70"/>
      <c r="J136" s="70"/>
      <c r="K136" s="34" t="s">
        <v>65</v>
      </c>
      <c r="L136" s="77">
        <v>136</v>
      </c>
      <c r="M136" s="77"/>
      <c r="N136" s="72"/>
      <c r="O136" s="79" t="s">
        <v>353</v>
      </c>
      <c r="P136" s="81">
        <v>43537.09127314815</v>
      </c>
      <c r="Q136" s="79" t="s">
        <v>402</v>
      </c>
      <c r="R136" s="79"/>
      <c r="S136" s="79"/>
      <c r="T136" s="79"/>
      <c r="U136" s="79"/>
      <c r="V136" s="83" t="s">
        <v>608</v>
      </c>
      <c r="W136" s="81">
        <v>43537.09127314815</v>
      </c>
      <c r="X136" s="83" t="s">
        <v>742</v>
      </c>
      <c r="Y136" s="79"/>
      <c r="Z136" s="79"/>
      <c r="AA136" s="85" t="s">
        <v>936</v>
      </c>
      <c r="AB136" s="79"/>
      <c r="AC136" s="79" t="b">
        <v>0</v>
      </c>
      <c r="AD136" s="79">
        <v>0</v>
      </c>
      <c r="AE136" s="85" t="s">
        <v>1024</v>
      </c>
      <c r="AF136" s="79" t="b">
        <v>0</v>
      </c>
      <c r="AG136" s="79" t="s">
        <v>1030</v>
      </c>
      <c r="AH136" s="79"/>
      <c r="AI136" s="85" t="s">
        <v>1024</v>
      </c>
      <c r="AJ136" s="79" t="b">
        <v>0</v>
      </c>
      <c r="AK136" s="79">
        <v>1</v>
      </c>
      <c r="AL136" s="85" t="s">
        <v>934</v>
      </c>
      <c r="AM136" s="79" t="s">
        <v>1038</v>
      </c>
      <c r="AN136" s="79" t="b">
        <v>0</v>
      </c>
      <c r="AO136" s="85" t="s">
        <v>934</v>
      </c>
      <c r="AP136" s="79" t="s">
        <v>176</v>
      </c>
      <c r="AQ136" s="79">
        <v>0</v>
      </c>
      <c r="AR136" s="79">
        <v>0</v>
      </c>
      <c r="AS136" s="79"/>
      <c r="AT136" s="79"/>
      <c r="AU136" s="79"/>
      <c r="AV136" s="79"/>
      <c r="AW136" s="79"/>
      <c r="AX136" s="79"/>
      <c r="AY136" s="79"/>
      <c r="AZ136" s="79"/>
      <c r="BA136">
        <v>1</v>
      </c>
      <c r="BB136" s="78" t="str">
        <f>REPLACE(INDEX(GroupVertices[Group],MATCH(Edges[[#This Row],[Vertex 1]],GroupVertices[Vertex],0)),1,1,"")</f>
        <v>10</v>
      </c>
      <c r="BC136" s="78" t="str">
        <f>REPLACE(INDEX(GroupVertices[Group],MATCH(Edges[[#This Row],[Vertex 2]],GroupVertices[Vertex],0)),1,1,"")</f>
        <v>10</v>
      </c>
      <c r="BD136" s="48">
        <v>1</v>
      </c>
      <c r="BE136" s="49">
        <v>4.166666666666667</v>
      </c>
      <c r="BF136" s="48">
        <v>0</v>
      </c>
      <c r="BG136" s="49">
        <v>0</v>
      </c>
      <c r="BH136" s="48">
        <v>0</v>
      </c>
      <c r="BI136" s="49">
        <v>0</v>
      </c>
      <c r="BJ136" s="48">
        <v>23</v>
      </c>
      <c r="BK136" s="49">
        <v>95.83333333333333</v>
      </c>
      <c r="BL136" s="48">
        <v>24</v>
      </c>
    </row>
    <row r="137" spans="1:64" ht="15">
      <c r="A137" s="64" t="s">
        <v>305</v>
      </c>
      <c r="B137" s="64" t="s">
        <v>327</v>
      </c>
      <c r="C137" s="65" t="s">
        <v>2769</v>
      </c>
      <c r="D137" s="66">
        <v>3</v>
      </c>
      <c r="E137" s="67" t="s">
        <v>132</v>
      </c>
      <c r="F137" s="68">
        <v>32</v>
      </c>
      <c r="G137" s="65"/>
      <c r="H137" s="69"/>
      <c r="I137" s="70"/>
      <c r="J137" s="70"/>
      <c r="K137" s="34" t="s">
        <v>65</v>
      </c>
      <c r="L137" s="77">
        <v>137</v>
      </c>
      <c r="M137" s="77"/>
      <c r="N137" s="72"/>
      <c r="O137" s="79" t="s">
        <v>353</v>
      </c>
      <c r="P137" s="81">
        <v>43537.12567129629</v>
      </c>
      <c r="Q137" s="79" t="s">
        <v>398</v>
      </c>
      <c r="R137" s="83" t="s">
        <v>461</v>
      </c>
      <c r="S137" s="79" t="s">
        <v>469</v>
      </c>
      <c r="T137" s="79" t="s">
        <v>475</v>
      </c>
      <c r="U137" s="79"/>
      <c r="V137" s="83" t="s">
        <v>609</v>
      </c>
      <c r="W137" s="81">
        <v>43537.12567129629</v>
      </c>
      <c r="X137" s="83" t="s">
        <v>743</v>
      </c>
      <c r="Y137" s="79"/>
      <c r="Z137" s="79"/>
      <c r="AA137" s="85" t="s">
        <v>937</v>
      </c>
      <c r="AB137" s="79"/>
      <c r="AC137" s="79" t="b">
        <v>0</v>
      </c>
      <c r="AD137" s="79">
        <v>0</v>
      </c>
      <c r="AE137" s="85" t="s">
        <v>1024</v>
      </c>
      <c r="AF137" s="79" t="b">
        <v>0</v>
      </c>
      <c r="AG137" s="79" t="s">
        <v>1030</v>
      </c>
      <c r="AH137" s="79"/>
      <c r="AI137" s="85" t="s">
        <v>1024</v>
      </c>
      <c r="AJ137" s="79" t="b">
        <v>0</v>
      </c>
      <c r="AK137" s="79">
        <v>12</v>
      </c>
      <c r="AL137" s="85" t="s">
        <v>993</v>
      </c>
      <c r="AM137" s="79" t="s">
        <v>1038</v>
      </c>
      <c r="AN137" s="79" t="b">
        <v>0</v>
      </c>
      <c r="AO137" s="85" t="s">
        <v>993</v>
      </c>
      <c r="AP137" s="79" t="s">
        <v>176</v>
      </c>
      <c r="AQ137" s="79">
        <v>0</v>
      </c>
      <c r="AR137" s="79">
        <v>0</v>
      </c>
      <c r="AS137" s="79"/>
      <c r="AT137" s="79"/>
      <c r="AU137" s="79"/>
      <c r="AV137" s="79"/>
      <c r="AW137" s="79"/>
      <c r="AX137" s="79"/>
      <c r="AY137" s="79"/>
      <c r="AZ137" s="79"/>
      <c r="BA137">
        <v>1</v>
      </c>
      <c r="BB137" s="78" t="str">
        <f>REPLACE(INDEX(GroupVertices[Group],MATCH(Edges[[#This Row],[Vertex 1]],GroupVertices[Vertex],0)),1,1,"")</f>
        <v>5</v>
      </c>
      <c r="BC137" s="78" t="str">
        <f>REPLACE(INDEX(GroupVertices[Group],MATCH(Edges[[#This Row],[Vertex 2]],GroupVertices[Vertex],0)),1,1,"")</f>
        <v>5</v>
      </c>
      <c r="BD137" s="48">
        <v>0</v>
      </c>
      <c r="BE137" s="49">
        <v>0</v>
      </c>
      <c r="BF137" s="48">
        <v>0</v>
      </c>
      <c r="BG137" s="49">
        <v>0</v>
      </c>
      <c r="BH137" s="48">
        <v>0</v>
      </c>
      <c r="BI137" s="49">
        <v>0</v>
      </c>
      <c r="BJ137" s="48">
        <v>14</v>
      </c>
      <c r="BK137" s="49">
        <v>100</v>
      </c>
      <c r="BL137" s="48">
        <v>14</v>
      </c>
    </row>
    <row r="138" spans="1:64" ht="15">
      <c r="A138" s="64" t="s">
        <v>306</v>
      </c>
      <c r="B138" s="64" t="s">
        <v>349</v>
      </c>
      <c r="C138" s="65" t="s">
        <v>2769</v>
      </c>
      <c r="D138" s="66">
        <v>3</v>
      </c>
      <c r="E138" s="67" t="s">
        <v>132</v>
      </c>
      <c r="F138" s="68">
        <v>32</v>
      </c>
      <c r="G138" s="65"/>
      <c r="H138" s="69"/>
      <c r="I138" s="70"/>
      <c r="J138" s="70"/>
      <c r="K138" s="34" t="s">
        <v>65</v>
      </c>
      <c r="L138" s="77">
        <v>138</v>
      </c>
      <c r="M138" s="77"/>
      <c r="N138" s="72"/>
      <c r="O138" s="79" t="s">
        <v>353</v>
      </c>
      <c r="P138" s="81">
        <v>43537.59993055555</v>
      </c>
      <c r="Q138" s="79" t="s">
        <v>403</v>
      </c>
      <c r="R138" s="79"/>
      <c r="S138" s="79"/>
      <c r="T138" s="79" t="s">
        <v>475</v>
      </c>
      <c r="U138" s="83" t="s">
        <v>504</v>
      </c>
      <c r="V138" s="83" t="s">
        <v>504</v>
      </c>
      <c r="W138" s="81">
        <v>43537.59993055555</v>
      </c>
      <c r="X138" s="83" t="s">
        <v>744</v>
      </c>
      <c r="Y138" s="79"/>
      <c r="Z138" s="79"/>
      <c r="AA138" s="85" t="s">
        <v>938</v>
      </c>
      <c r="AB138" s="79"/>
      <c r="AC138" s="79" t="b">
        <v>0</v>
      </c>
      <c r="AD138" s="79">
        <v>1</v>
      </c>
      <c r="AE138" s="85" t="s">
        <v>1024</v>
      </c>
      <c r="AF138" s="79" t="b">
        <v>0</v>
      </c>
      <c r="AG138" s="79" t="s">
        <v>1030</v>
      </c>
      <c r="AH138" s="79"/>
      <c r="AI138" s="85" t="s">
        <v>1024</v>
      </c>
      <c r="AJ138" s="79" t="b">
        <v>0</v>
      </c>
      <c r="AK138" s="79">
        <v>0</v>
      </c>
      <c r="AL138" s="85" t="s">
        <v>1024</v>
      </c>
      <c r="AM138" s="79" t="s">
        <v>1040</v>
      </c>
      <c r="AN138" s="79" t="b">
        <v>0</v>
      </c>
      <c r="AO138" s="85" t="s">
        <v>938</v>
      </c>
      <c r="AP138" s="79" t="s">
        <v>176</v>
      </c>
      <c r="AQ138" s="79">
        <v>0</v>
      </c>
      <c r="AR138" s="79">
        <v>0</v>
      </c>
      <c r="AS138" s="79"/>
      <c r="AT138" s="79"/>
      <c r="AU138" s="79"/>
      <c r="AV138" s="79"/>
      <c r="AW138" s="79"/>
      <c r="AX138" s="79"/>
      <c r="AY138" s="79"/>
      <c r="AZ138" s="79"/>
      <c r="BA138">
        <v>1</v>
      </c>
      <c r="BB138" s="78" t="str">
        <f>REPLACE(INDEX(GroupVertices[Group],MATCH(Edges[[#This Row],[Vertex 1]],GroupVertices[Vertex],0)),1,1,"")</f>
        <v>12</v>
      </c>
      <c r="BC138" s="78" t="str">
        <f>REPLACE(INDEX(GroupVertices[Group],MATCH(Edges[[#This Row],[Vertex 2]],GroupVertices[Vertex],0)),1,1,"")</f>
        <v>12</v>
      </c>
      <c r="BD138" s="48">
        <v>2</v>
      </c>
      <c r="BE138" s="49">
        <v>28.571428571428573</v>
      </c>
      <c r="BF138" s="48">
        <v>0</v>
      </c>
      <c r="BG138" s="49">
        <v>0</v>
      </c>
      <c r="BH138" s="48">
        <v>0</v>
      </c>
      <c r="BI138" s="49">
        <v>0</v>
      </c>
      <c r="BJ138" s="48">
        <v>5</v>
      </c>
      <c r="BK138" s="49">
        <v>71.42857142857143</v>
      </c>
      <c r="BL138" s="48">
        <v>7</v>
      </c>
    </row>
    <row r="139" spans="1:64" ht="15">
      <c r="A139" s="64" t="s">
        <v>307</v>
      </c>
      <c r="B139" s="64" t="s">
        <v>350</v>
      </c>
      <c r="C139" s="65" t="s">
        <v>2769</v>
      </c>
      <c r="D139" s="66">
        <v>3</v>
      </c>
      <c r="E139" s="67" t="s">
        <v>132</v>
      </c>
      <c r="F139" s="68">
        <v>32</v>
      </c>
      <c r="G139" s="65"/>
      <c r="H139" s="69"/>
      <c r="I139" s="70"/>
      <c r="J139" s="70"/>
      <c r="K139" s="34" t="s">
        <v>65</v>
      </c>
      <c r="L139" s="77">
        <v>139</v>
      </c>
      <c r="M139" s="77"/>
      <c r="N139" s="72"/>
      <c r="O139" s="79" t="s">
        <v>353</v>
      </c>
      <c r="P139" s="81">
        <v>43537.58673611111</v>
      </c>
      <c r="Q139" s="79" t="s">
        <v>404</v>
      </c>
      <c r="R139" s="79"/>
      <c r="S139" s="79"/>
      <c r="T139" s="79" t="s">
        <v>475</v>
      </c>
      <c r="U139" s="79"/>
      <c r="V139" s="83" t="s">
        <v>610</v>
      </c>
      <c r="W139" s="81">
        <v>43537.58673611111</v>
      </c>
      <c r="X139" s="83" t="s">
        <v>745</v>
      </c>
      <c r="Y139" s="79"/>
      <c r="Z139" s="79"/>
      <c r="AA139" s="85" t="s">
        <v>939</v>
      </c>
      <c r="AB139" s="85" t="s">
        <v>1021</v>
      </c>
      <c r="AC139" s="79" t="b">
        <v>0</v>
      </c>
      <c r="AD139" s="79">
        <v>2</v>
      </c>
      <c r="AE139" s="85" t="s">
        <v>1028</v>
      </c>
      <c r="AF139" s="79" t="b">
        <v>0</v>
      </c>
      <c r="AG139" s="79" t="s">
        <v>1030</v>
      </c>
      <c r="AH139" s="79"/>
      <c r="AI139" s="85" t="s">
        <v>1024</v>
      </c>
      <c r="AJ139" s="79" t="b">
        <v>0</v>
      </c>
      <c r="AK139" s="79">
        <v>0</v>
      </c>
      <c r="AL139" s="85" t="s">
        <v>1024</v>
      </c>
      <c r="AM139" s="79" t="s">
        <v>1036</v>
      </c>
      <c r="AN139" s="79" t="b">
        <v>0</v>
      </c>
      <c r="AO139" s="85" t="s">
        <v>1021</v>
      </c>
      <c r="AP139" s="79" t="s">
        <v>176</v>
      </c>
      <c r="AQ139" s="79">
        <v>0</v>
      </c>
      <c r="AR139" s="79">
        <v>0</v>
      </c>
      <c r="AS139" s="79"/>
      <c r="AT139" s="79"/>
      <c r="AU139" s="79"/>
      <c r="AV139" s="79"/>
      <c r="AW139" s="79"/>
      <c r="AX139" s="79"/>
      <c r="AY139" s="79"/>
      <c r="AZ139" s="79"/>
      <c r="BA139">
        <v>1</v>
      </c>
      <c r="BB139" s="78" t="str">
        <f>REPLACE(INDEX(GroupVertices[Group],MATCH(Edges[[#This Row],[Vertex 1]],GroupVertices[Vertex],0)),1,1,"")</f>
        <v>9</v>
      </c>
      <c r="BC139" s="78" t="str">
        <f>REPLACE(INDEX(GroupVertices[Group],MATCH(Edges[[#This Row],[Vertex 2]],GroupVertices[Vertex],0)),1,1,"")</f>
        <v>9</v>
      </c>
      <c r="BD139" s="48"/>
      <c r="BE139" s="49"/>
      <c r="BF139" s="48"/>
      <c r="BG139" s="49"/>
      <c r="BH139" s="48"/>
      <c r="BI139" s="49"/>
      <c r="BJ139" s="48"/>
      <c r="BK139" s="49"/>
      <c r="BL139" s="48"/>
    </row>
    <row r="140" spans="1:64" ht="15">
      <c r="A140" s="64" t="s">
        <v>307</v>
      </c>
      <c r="B140" s="64" t="s">
        <v>351</v>
      </c>
      <c r="C140" s="65" t="s">
        <v>2769</v>
      </c>
      <c r="D140" s="66">
        <v>3</v>
      </c>
      <c r="E140" s="67" t="s">
        <v>132</v>
      </c>
      <c r="F140" s="68">
        <v>32</v>
      </c>
      <c r="G140" s="65"/>
      <c r="H140" s="69"/>
      <c r="I140" s="70"/>
      <c r="J140" s="70"/>
      <c r="K140" s="34" t="s">
        <v>65</v>
      </c>
      <c r="L140" s="77">
        <v>140</v>
      </c>
      <c r="M140" s="77"/>
      <c r="N140" s="72"/>
      <c r="O140" s="79" t="s">
        <v>353</v>
      </c>
      <c r="P140" s="81">
        <v>43537.58673611111</v>
      </c>
      <c r="Q140" s="79" t="s">
        <v>404</v>
      </c>
      <c r="R140" s="79"/>
      <c r="S140" s="79"/>
      <c r="T140" s="79" t="s">
        <v>475</v>
      </c>
      <c r="U140" s="79"/>
      <c r="V140" s="83" t="s">
        <v>610</v>
      </c>
      <c r="W140" s="81">
        <v>43537.58673611111</v>
      </c>
      <c r="X140" s="83" t="s">
        <v>745</v>
      </c>
      <c r="Y140" s="79"/>
      <c r="Z140" s="79"/>
      <c r="AA140" s="85" t="s">
        <v>939</v>
      </c>
      <c r="AB140" s="85" t="s">
        <v>1021</v>
      </c>
      <c r="AC140" s="79" t="b">
        <v>0</v>
      </c>
      <c r="AD140" s="79">
        <v>2</v>
      </c>
      <c r="AE140" s="85" t="s">
        <v>1028</v>
      </c>
      <c r="AF140" s="79" t="b">
        <v>0</v>
      </c>
      <c r="AG140" s="79" t="s">
        <v>1030</v>
      </c>
      <c r="AH140" s="79"/>
      <c r="AI140" s="85" t="s">
        <v>1024</v>
      </c>
      <c r="AJ140" s="79" t="b">
        <v>0</v>
      </c>
      <c r="AK140" s="79">
        <v>0</v>
      </c>
      <c r="AL140" s="85" t="s">
        <v>1024</v>
      </c>
      <c r="AM140" s="79" t="s">
        <v>1036</v>
      </c>
      <c r="AN140" s="79" t="b">
        <v>0</v>
      </c>
      <c r="AO140" s="85" t="s">
        <v>1021</v>
      </c>
      <c r="AP140" s="79" t="s">
        <v>176</v>
      </c>
      <c r="AQ140" s="79">
        <v>0</v>
      </c>
      <c r="AR140" s="79">
        <v>0</v>
      </c>
      <c r="AS140" s="79"/>
      <c r="AT140" s="79"/>
      <c r="AU140" s="79"/>
      <c r="AV140" s="79"/>
      <c r="AW140" s="79"/>
      <c r="AX140" s="79"/>
      <c r="AY140" s="79"/>
      <c r="AZ140" s="79"/>
      <c r="BA140">
        <v>1</v>
      </c>
      <c r="BB140" s="78" t="str">
        <f>REPLACE(INDEX(GroupVertices[Group],MATCH(Edges[[#This Row],[Vertex 1]],GroupVertices[Vertex],0)),1,1,"")</f>
        <v>9</v>
      </c>
      <c r="BC140" s="78" t="str">
        <f>REPLACE(INDEX(GroupVertices[Group],MATCH(Edges[[#This Row],[Vertex 2]],GroupVertices[Vertex],0)),1,1,"")</f>
        <v>9</v>
      </c>
      <c r="BD140" s="48"/>
      <c r="BE140" s="49"/>
      <c r="BF140" s="48"/>
      <c r="BG140" s="49"/>
      <c r="BH140" s="48"/>
      <c r="BI140" s="49"/>
      <c r="BJ140" s="48"/>
      <c r="BK140" s="49"/>
      <c r="BL140" s="48"/>
    </row>
    <row r="141" spans="1:64" ht="15">
      <c r="A141" s="64" t="s">
        <v>307</v>
      </c>
      <c r="B141" s="64" t="s">
        <v>352</v>
      </c>
      <c r="C141" s="65" t="s">
        <v>2769</v>
      </c>
      <c r="D141" s="66">
        <v>3</v>
      </c>
      <c r="E141" s="67" t="s">
        <v>132</v>
      </c>
      <c r="F141" s="68">
        <v>32</v>
      </c>
      <c r="G141" s="65"/>
      <c r="H141" s="69"/>
      <c r="I141" s="70"/>
      <c r="J141" s="70"/>
      <c r="K141" s="34" t="s">
        <v>65</v>
      </c>
      <c r="L141" s="77">
        <v>141</v>
      </c>
      <c r="M141" s="77"/>
      <c r="N141" s="72"/>
      <c r="O141" s="79" t="s">
        <v>354</v>
      </c>
      <c r="P141" s="81">
        <v>43537.58673611111</v>
      </c>
      <c r="Q141" s="79" t="s">
        <v>404</v>
      </c>
      <c r="R141" s="79"/>
      <c r="S141" s="79"/>
      <c r="T141" s="79" t="s">
        <v>475</v>
      </c>
      <c r="U141" s="79"/>
      <c r="V141" s="83" t="s">
        <v>610</v>
      </c>
      <c r="W141" s="81">
        <v>43537.58673611111</v>
      </c>
      <c r="X141" s="83" t="s">
        <v>745</v>
      </c>
      <c r="Y141" s="79"/>
      <c r="Z141" s="79"/>
      <c r="AA141" s="85" t="s">
        <v>939</v>
      </c>
      <c r="AB141" s="85" t="s">
        <v>1021</v>
      </c>
      <c r="AC141" s="79" t="b">
        <v>0</v>
      </c>
      <c r="AD141" s="79">
        <v>2</v>
      </c>
      <c r="AE141" s="85" t="s">
        <v>1028</v>
      </c>
      <c r="AF141" s="79" t="b">
        <v>0</v>
      </c>
      <c r="AG141" s="79" t="s">
        <v>1030</v>
      </c>
      <c r="AH141" s="79"/>
      <c r="AI141" s="85" t="s">
        <v>1024</v>
      </c>
      <c r="AJ141" s="79" t="b">
        <v>0</v>
      </c>
      <c r="AK141" s="79">
        <v>0</v>
      </c>
      <c r="AL141" s="85" t="s">
        <v>1024</v>
      </c>
      <c r="AM141" s="79" t="s">
        <v>1036</v>
      </c>
      <c r="AN141" s="79" t="b">
        <v>0</v>
      </c>
      <c r="AO141" s="85" t="s">
        <v>1021</v>
      </c>
      <c r="AP141" s="79" t="s">
        <v>176</v>
      </c>
      <c r="AQ141" s="79">
        <v>0</v>
      </c>
      <c r="AR141" s="79">
        <v>0</v>
      </c>
      <c r="AS141" s="79"/>
      <c r="AT141" s="79"/>
      <c r="AU141" s="79"/>
      <c r="AV141" s="79"/>
      <c r="AW141" s="79"/>
      <c r="AX141" s="79"/>
      <c r="AY141" s="79"/>
      <c r="AZ141" s="79"/>
      <c r="BA141">
        <v>1</v>
      </c>
      <c r="BB141" s="78" t="str">
        <f>REPLACE(INDEX(GroupVertices[Group],MATCH(Edges[[#This Row],[Vertex 1]],GroupVertices[Vertex],0)),1,1,"")</f>
        <v>9</v>
      </c>
      <c r="BC141" s="78" t="str">
        <f>REPLACE(INDEX(GroupVertices[Group],MATCH(Edges[[#This Row],[Vertex 2]],GroupVertices[Vertex],0)),1,1,"")</f>
        <v>9</v>
      </c>
      <c r="BD141" s="48">
        <v>1</v>
      </c>
      <c r="BE141" s="49">
        <v>3.225806451612903</v>
      </c>
      <c r="BF141" s="48">
        <v>0</v>
      </c>
      <c r="BG141" s="49">
        <v>0</v>
      </c>
      <c r="BH141" s="48">
        <v>0</v>
      </c>
      <c r="BI141" s="49">
        <v>0</v>
      </c>
      <c r="BJ141" s="48">
        <v>30</v>
      </c>
      <c r="BK141" s="49">
        <v>96.7741935483871</v>
      </c>
      <c r="BL141" s="48">
        <v>31</v>
      </c>
    </row>
    <row r="142" spans="1:64" ht="15">
      <c r="A142" s="64" t="s">
        <v>307</v>
      </c>
      <c r="B142" s="64" t="s">
        <v>307</v>
      </c>
      <c r="C142" s="65" t="s">
        <v>2769</v>
      </c>
      <c r="D142" s="66">
        <v>3</v>
      </c>
      <c r="E142" s="67" t="s">
        <v>132</v>
      </c>
      <c r="F142" s="68">
        <v>32</v>
      </c>
      <c r="G142" s="65"/>
      <c r="H142" s="69"/>
      <c r="I142" s="70"/>
      <c r="J142" s="70"/>
      <c r="K142" s="34" t="s">
        <v>65</v>
      </c>
      <c r="L142" s="77">
        <v>142</v>
      </c>
      <c r="M142" s="77"/>
      <c r="N142" s="72"/>
      <c r="O142" s="79" t="s">
        <v>176</v>
      </c>
      <c r="P142" s="81">
        <v>43537.61892361111</v>
      </c>
      <c r="Q142" s="79" t="s">
        <v>405</v>
      </c>
      <c r="R142" s="79" t="s">
        <v>462</v>
      </c>
      <c r="S142" s="79" t="s">
        <v>473</v>
      </c>
      <c r="T142" s="79" t="s">
        <v>475</v>
      </c>
      <c r="U142" s="79"/>
      <c r="V142" s="83" t="s">
        <v>610</v>
      </c>
      <c r="W142" s="81">
        <v>43537.61892361111</v>
      </c>
      <c r="X142" s="83" t="s">
        <v>746</v>
      </c>
      <c r="Y142" s="79"/>
      <c r="Z142" s="79"/>
      <c r="AA142" s="85" t="s">
        <v>940</v>
      </c>
      <c r="AB142" s="79"/>
      <c r="AC142" s="79" t="b">
        <v>0</v>
      </c>
      <c r="AD142" s="79">
        <v>1</v>
      </c>
      <c r="AE142" s="85" t="s">
        <v>1024</v>
      </c>
      <c r="AF142" s="79" t="b">
        <v>1</v>
      </c>
      <c r="AG142" s="79" t="s">
        <v>1030</v>
      </c>
      <c r="AH142" s="79"/>
      <c r="AI142" s="85" t="s">
        <v>1035</v>
      </c>
      <c r="AJ142" s="79" t="b">
        <v>0</v>
      </c>
      <c r="AK142" s="79">
        <v>0</v>
      </c>
      <c r="AL142" s="85" t="s">
        <v>1024</v>
      </c>
      <c r="AM142" s="79" t="s">
        <v>1036</v>
      </c>
      <c r="AN142" s="79" t="b">
        <v>0</v>
      </c>
      <c r="AO142" s="85" t="s">
        <v>940</v>
      </c>
      <c r="AP142" s="79" t="s">
        <v>176</v>
      </c>
      <c r="AQ142" s="79">
        <v>0</v>
      </c>
      <c r="AR142" s="79">
        <v>0</v>
      </c>
      <c r="AS142" s="79"/>
      <c r="AT142" s="79"/>
      <c r="AU142" s="79"/>
      <c r="AV142" s="79"/>
      <c r="AW142" s="79"/>
      <c r="AX142" s="79"/>
      <c r="AY142" s="79"/>
      <c r="AZ142" s="79"/>
      <c r="BA142">
        <v>1</v>
      </c>
      <c r="BB142" s="78" t="str">
        <f>REPLACE(INDEX(GroupVertices[Group],MATCH(Edges[[#This Row],[Vertex 1]],GroupVertices[Vertex],0)),1,1,"")</f>
        <v>9</v>
      </c>
      <c r="BC142" s="78" t="str">
        <f>REPLACE(INDEX(GroupVertices[Group],MATCH(Edges[[#This Row],[Vertex 2]],GroupVertices[Vertex],0)),1,1,"")</f>
        <v>9</v>
      </c>
      <c r="BD142" s="48">
        <v>2</v>
      </c>
      <c r="BE142" s="49">
        <v>4.545454545454546</v>
      </c>
      <c r="BF142" s="48">
        <v>0</v>
      </c>
      <c r="BG142" s="49">
        <v>0</v>
      </c>
      <c r="BH142" s="48">
        <v>0</v>
      </c>
      <c r="BI142" s="49">
        <v>0</v>
      </c>
      <c r="BJ142" s="48">
        <v>42</v>
      </c>
      <c r="BK142" s="49">
        <v>95.45454545454545</v>
      </c>
      <c r="BL142" s="48">
        <v>44</v>
      </c>
    </row>
    <row r="143" spans="1:64" ht="15">
      <c r="A143" s="64" t="s">
        <v>308</v>
      </c>
      <c r="B143" s="64" t="s">
        <v>320</v>
      </c>
      <c r="C143" s="65" t="s">
        <v>2769</v>
      </c>
      <c r="D143" s="66">
        <v>3</v>
      </c>
      <c r="E143" s="67" t="s">
        <v>132</v>
      </c>
      <c r="F143" s="68">
        <v>32</v>
      </c>
      <c r="G143" s="65"/>
      <c r="H143" s="69"/>
      <c r="I143" s="70"/>
      <c r="J143" s="70"/>
      <c r="K143" s="34" t="s">
        <v>65</v>
      </c>
      <c r="L143" s="77">
        <v>143</v>
      </c>
      <c r="M143" s="77"/>
      <c r="N143" s="72"/>
      <c r="O143" s="79" t="s">
        <v>353</v>
      </c>
      <c r="P143" s="81">
        <v>43537.65336805556</v>
      </c>
      <c r="Q143" s="79" t="s">
        <v>406</v>
      </c>
      <c r="R143" s="79"/>
      <c r="S143" s="79"/>
      <c r="T143" s="79"/>
      <c r="U143" s="79"/>
      <c r="V143" s="83" t="s">
        <v>611</v>
      </c>
      <c r="W143" s="81">
        <v>43537.65336805556</v>
      </c>
      <c r="X143" s="83" t="s">
        <v>747</v>
      </c>
      <c r="Y143" s="79"/>
      <c r="Z143" s="79"/>
      <c r="AA143" s="85" t="s">
        <v>941</v>
      </c>
      <c r="AB143" s="79"/>
      <c r="AC143" s="79" t="b">
        <v>0</v>
      </c>
      <c r="AD143" s="79">
        <v>0</v>
      </c>
      <c r="AE143" s="85" t="s">
        <v>1024</v>
      </c>
      <c r="AF143" s="79" t="b">
        <v>0</v>
      </c>
      <c r="AG143" s="79" t="s">
        <v>1030</v>
      </c>
      <c r="AH143" s="79"/>
      <c r="AI143" s="85" t="s">
        <v>1024</v>
      </c>
      <c r="AJ143" s="79" t="b">
        <v>0</v>
      </c>
      <c r="AK143" s="79">
        <v>4</v>
      </c>
      <c r="AL143" s="85" t="s">
        <v>973</v>
      </c>
      <c r="AM143" s="79" t="s">
        <v>1040</v>
      </c>
      <c r="AN143" s="79" t="b">
        <v>0</v>
      </c>
      <c r="AO143" s="85" t="s">
        <v>973</v>
      </c>
      <c r="AP143" s="79" t="s">
        <v>176</v>
      </c>
      <c r="AQ143" s="79">
        <v>0</v>
      </c>
      <c r="AR143" s="79">
        <v>0</v>
      </c>
      <c r="AS143" s="79"/>
      <c r="AT143" s="79"/>
      <c r="AU143" s="79"/>
      <c r="AV143" s="79"/>
      <c r="AW143" s="79"/>
      <c r="AX143" s="79"/>
      <c r="AY143" s="79"/>
      <c r="AZ143" s="79"/>
      <c r="BA143">
        <v>1</v>
      </c>
      <c r="BB143" s="78" t="str">
        <f>REPLACE(INDEX(GroupVertices[Group],MATCH(Edges[[#This Row],[Vertex 1]],GroupVertices[Vertex],0)),1,1,"")</f>
        <v>1</v>
      </c>
      <c r="BC143" s="78" t="str">
        <f>REPLACE(INDEX(GroupVertices[Group],MATCH(Edges[[#This Row],[Vertex 2]],GroupVertices[Vertex],0)),1,1,"")</f>
        <v>1</v>
      </c>
      <c r="BD143" s="48"/>
      <c r="BE143" s="49"/>
      <c r="BF143" s="48"/>
      <c r="BG143" s="49"/>
      <c r="BH143" s="48"/>
      <c r="BI143" s="49"/>
      <c r="BJ143" s="48"/>
      <c r="BK143" s="49"/>
      <c r="BL143" s="48"/>
    </row>
    <row r="144" spans="1:64" ht="15">
      <c r="A144" s="64" t="s">
        <v>308</v>
      </c>
      <c r="B144" s="64" t="s">
        <v>321</v>
      </c>
      <c r="C144" s="65" t="s">
        <v>2769</v>
      </c>
      <c r="D144" s="66">
        <v>3</v>
      </c>
      <c r="E144" s="67" t="s">
        <v>132</v>
      </c>
      <c r="F144" s="68">
        <v>32</v>
      </c>
      <c r="G144" s="65"/>
      <c r="H144" s="69"/>
      <c r="I144" s="70"/>
      <c r="J144" s="70"/>
      <c r="K144" s="34" t="s">
        <v>65</v>
      </c>
      <c r="L144" s="77">
        <v>144</v>
      </c>
      <c r="M144" s="77"/>
      <c r="N144" s="72"/>
      <c r="O144" s="79" t="s">
        <v>353</v>
      </c>
      <c r="P144" s="81">
        <v>43537.65336805556</v>
      </c>
      <c r="Q144" s="79" t="s">
        <v>406</v>
      </c>
      <c r="R144" s="79"/>
      <c r="S144" s="79"/>
      <c r="T144" s="79"/>
      <c r="U144" s="79"/>
      <c r="V144" s="83" t="s">
        <v>611</v>
      </c>
      <c r="W144" s="81">
        <v>43537.65336805556</v>
      </c>
      <c r="X144" s="83" t="s">
        <v>747</v>
      </c>
      <c r="Y144" s="79"/>
      <c r="Z144" s="79"/>
      <c r="AA144" s="85" t="s">
        <v>941</v>
      </c>
      <c r="AB144" s="79"/>
      <c r="AC144" s="79" t="b">
        <v>0</v>
      </c>
      <c r="AD144" s="79">
        <v>0</v>
      </c>
      <c r="AE144" s="85" t="s">
        <v>1024</v>
      </c>
      <c r="AF144" s="79" t="b">
        <v>0</v>
      </c>
      <c r="AG144" s="79" t="s">
        <v>1030</v>
      </c>
      <c r="AH144" s="79"/>
      <c r="AI144" s="85" t="s">
        <v>1024</v>
      </c>
      <c r="AJ144" s="79" t="b">
        <v>0</v>
      </c>
      <c r="AK144" s="79">
        <v>4</v>
      </c>
      <c r="AL144" s="85" t="s">
        <v>973</v>
      </c>
      <c r="AM144" s="79" t="s">
        <v>1040</v>
      </c>
      <c r="AN144" s="79" t="b">
        <v>0</v>
      </c>
      <c r="AO144" s="85" t="s">
        <v>973</v>
      </c>
      <c r="AP144" s="79" t="s">
        <v>176</v>
      </c>
      <c r="AQ144" s="79">
        <v>0</v>
      </c>
      <c r="AR144" s="79">
        <v>0</v>
      </c>
      <c r="AS144" s="79"/>
      <c r="AT144" s="79"/>
      <c r="AU144" s="79"/>
      <c r="AV144" s="79"/>
      <c r="AW144" s="79"/>
      <c r="AX144" s="79"/>
      <c r="AY144" s="79"/>
      <c r="AZ144" s="79"/>
      <c r="BA144">
        <v>1</v>
      </c>
      <c r="BB144" s="78" t="str">
        <f>REPLACE(INDEX(GroupVertices[Group],MATCH(Edges[[#This Row],[Vertex 1]],GroupVertices[Vertex],0)),1,1,"")</f>
        <v>1</v>
      </c>
      <c r="BC144" s="78" t="str">
        <f>REPLACE(INDEX(GroupVertices[Group],MATCH(Edges[[#This Row],[Vertex 2]],GroupVertices[Vertex],0)),1,1,"")</f>
        <v>1</v>
      </c>
      <c r="BD144" s="48">
        <v>2</v>
      </c>
      <c r="BE144" s="49">
        <v>7.142857142857143</v>
      </c>
      <c r="BF144" s="48">
        <v>0</v>
      </c>
      <c r="BG144" s="49">
        <v>0</v>
      </c>
      <c r="BH144" s="48">
        <v>0</v>
      </c>
      <c r="BI144" s="49">
        <v>0</v>
      </c>
      <c r="BJ144" s="48">
        <v>26</v>
      </c>
      <c r="BK144" s="49">
        <v>92.85714285714286</v>
      </c>
      <c r="BL144" s="48">
        <v>28</v>
      </c>
    </row>
    <row r="145" spans="1:64" ht="15">
      <c r="A145" s="64" t="s">
        <v>309</v>
      </c>
      <c r="B145" s="64" t="s">
        <v>320</v>
      </c>
      <c r="C145" s="65" t="s">
        <v>2769</v>
      </c>
      <c r="D145" s="66">
        <v>3</v>
      </c>
      <c r="E145" s="67" t="s">
        <v>132</v>
      </c>
      <c r="F145" s="68">
        <v>32</v>
      </c>
      <c r="G145" s="65"/>
      <c r="H145" s="69"/>
      <c r="I145" s="70"/>
      <c r="J145" s="70"/>
      <c r="K145" s="34" t="s">
        <v>65</v>
      </c>
      <c r="L145" s="77">
        <v>145</v>
      </c>
      <c r="M145" s="77"/>
      <c r="N145" s="72"/>
      <c r="O145" s="79" t="s">
        <v>353</v>
      </c>
      <c r="P145" s="81">
        <v>43537.68332175926</v>
      </c>
      <c r="Q145" s="79" t="s">
        <v>407</v>
      </c>
      <c r="R145" s="79"/>
      <c r="S145" s="79"/>
      <c r="T145" s="79" t="s">
        <v>475</v>
      </c>
      <c r="U145" s="79"/>
      <c r="V145" s="83" t="s">
        <v>612</v>
      </c>
      <c r="W145" s="81">
        <v>43537.68332175926</v>
      </c>
      <c r="X145" s="83" t="s">
        <v>748</v>
      </c>
      <c r="Y145" s="79"/>
      <c r="Z145" s="79"/>
      <c r="AA145" s="85" t="s">
        <v>942</v>
      </c>
      <c r="AB145" s="79"/>
      <c r="AC145" s="79" t="b">
        <v>0</v>
      </c>
      <c r="AD145" s="79">
        <v>0</v>
      </c>
      <c r="AE145" s="85" t="s">
        <v>1024</v>
      </c>
      <c r="AF145" s="79" t="b">
        <v>0</v>
      </c>
      <c r="AG145" s="79" t="s">
        <v>1030</v>
      </c>
      <c r="AH145" s="79"/>
      <c r="AI145" s="85" t="s">
        <v>1024</v>
      </c>
      <c r="AJ145" s="79" t="b">
        <v>0</v>
      </c>
      <c r="AK145" s="79">
        <v>3</v>
      </c>
      <c r="AL145" s="85" t="s">
        <v>1007</v>
      </c>
      <c r="AM145" s="79" t="s">
        <v>1036</v>
      </c>
      <c r="AN145" s="79" t="b">
        <v>0</v>
      </c>
      <c r="AO145" s="85" t="s">
        <v>1007</v>
      </c>
      <c r="AP145" s="79" t="s">
        <v>176</v>
      </c>
      <c r="AQ145" s="79">
        <v>0</v>
      </c>
      <c r="AR145" s="79">
        <v>0</v>
      </c>
      <c r="AS145" s="79"/>
      <c r="AT145" s="79"/>
      <c r="AU145" s="79"/>
      <c r="AV145" s="79"/>
      <c r="AW145" s="79"/>
      <c r="AX145" s="79"/>
      <c r="AY145" s="79"/>
      <c r="AZ145" s="79"/>
      <c r="BA145">
        <v>1</v>
      </c>
      <c r="BB145" s="78" t="str">
        <f>REPLACE(INDEX(GroupVertices[Group],MATCH(Edges[[#This Row],[Vertex 1]],GroupVertices[Vertex],0)),1,1,"")</f>
        <v>1</v>
      </c>
      <c r="BC145" s="78" t="str">
        <f>REPLACE(INDEX(GroupVertices[Group],MATCH(Edges[[#This Row],[Vertex 2]],GroupVertices[Vertex],0)),1,1,"")</f>
        <v>1</v>
      </c>
      <c r="BD145" s="48"/>
      <c r="BE145" s="49"/>
      <c r="BF145" s="48"/>
      <c r="BG145" s="49"/>
      <c r="BH145" s="48"/>
      <c r="BI145" s="49"/>
      <c r="BJ145" s="48"/>
      <c r="BK145" s="49"/>
      <c r="BL145" s="48"/>
    </row>
    <row r="146" spans="1:64" ht="15">
      <c r="A146" s="64" t="s">
        <v>309</v>
      </c>
      <c r="B146" s="64" t="s">
        <v>328</v>
      </c>
      <c r="C146" s="65" t="s">
        <v>2769</v>
      </c>
      <c r="D146" s="66">
        <v>3</v>
      </c>
      <c r="E146" s="67" t="s">
        <v>132</v>
      </c>
      <c r="F146" s="68">
        <v>32</v>
      </c>
      <c r="G146" s="65"/>
      <c r="H146" s="69"/>
      <c r="I146" s="70"/>
      <c r="J146" s="70"/>
      <c r="K146" s="34" t="s">
        <v>65</v>
      </c>
      <c r="L146" s="77">
        <v>146</v>
      </c>
      <c r="M146" s="77"/>
      <c r="N146" s="72"/>
      <c r="O146" s="79" t="s">
        <v>353</v>
      </c>
      <c r="P146" s="81">
        <v>43537.68332175926</v>
      </c>
      <c r="Q146" s="79" t="s">
        <v>407</v>
      </c>
      <c r="R146" s="79"/>
      <c r="S146" s="79"/>
      <c r="T146" s="79" t="s">
        <v>475</v>
      </c>
      <c r="U146" s="79"/>
      <c r="V146" s="83" t="s">
        <v>612</v>
      </c>
      <c r="W146" s="81">
        <v>43537.68332175926</v>
      </c>
      <c r="X146" s="83" t="s">
        <v>748</v>
      </c>
      <c r="Y146" s="79"/>
      <c r="Z146" s="79"/>
      <c r="AA146" s="85" t="s">
        <v>942</v>
      </c>
      <c r="AB146" s="79"/>
      <c r="AC146" s="79" t="b">
        <v>0</v>
      </c>
      <c r="AD146" s="79">
        <v>0</v>
      </c>
      <c r="AE146" s="85" t="s">
        <v>1024</v>
      </c>
      <c r="AF146" s="79" t="b">
        <v>0</v>
      </c>
      <c r="AG146" s="79" t="s">
        <v>1030</v>
      </c>
      <c r="AH146" s="79"/>
      <c r="AI146" s="85" t="s">
        <v>1024</v>
      </c>
      <c r="AJ146" s="79" t="b">
        <v>0</v>
      </c>
      <c r="AK146" s="79">
        <v>3</v>
      </c>
      <c r="AL146" s="85" t="s">
        <v>1007</v>
      </c>
      <c r="AM146" s="79" t="s">
        <v>1036</v>
      </c>
      <c r="AN146" s="79" t="b">
        <v>0</v>
      </c>
      <c r="AO146" s="85" t="s">
        <v>1007</v>
      </c>
      <c r="AP146" s="79" t="s">
        <v>176</v>
      </c>
      <c r="AQ146" s="79">
        <v>0</v>
      </c>
      <c r="AR146" s="79">
        <v>0</v>
      </c>
      <c r="AS146" s="79"/>
      <c r="AT146" s="79"/>
      <c r="AU146" s="79"/>
      <c r="AV146" s="79"/>
      <c r="AW146" s="79"/>
      <c r="AX146" s="79"/>
      <c r="AY146" s="79"/>
      <c r="AZ146" s="79"/>
      <c r="BA146">
        <v>1</v>
      </c>
      <c r="BB146" s="78" t="str">
        <f>REPLACE(INDEX(GroupVertices[Group],MATCH(Edges[[#This Row],[Vertex 1]],GroupVertices[Vertex],0)),1,1,"")</f>
        <v>1</v>
      </c>
      <c r="BC146" s="78" t="str">
        <f>REPLACE(INDEX(GroupVertices[Group],MATCH(Edges[[#This Row],[Vertex 2]],GroupVertices[Vertex],0)),1,1,"")</f>
        <v>1</v>
      </c>
      <c r="BD146" s="48">
        <v>1</v>
      </c>
      <c r="BE146" s="49">
        <v>4.166666666666667</v>
      </c>
      <c r="BF146" s="48">
        <v>1</v>
      </c>
      <c r="BG146" s="49">
        <v>4.166666666666667</v>
      </c>
      <c r="BH146" s="48">
        <v>0</v>
      </c>
      <c r="BI146" s="49">
        <v>0</v>
      </c>
      <c r="BJ146" s="48">
        <v>22</v>
      </c>
      <c r="BK146" s="49">
        <v>91.66666666666667</v>
      </c>
      <c r="BL146" s="48">
        <v>24</v>
      </c>
    </row>
    <row r="147" spans="1:64" ht="15">
      <c r="A147" s="64" t="s">
        <v>310</v>
      </c>
      <c r="B147" s="64" t="s">
        <v>320</v>
      </c>
      <c r="C147" s="65" t="s">
        <v>2769</v>
      </c>
      <c r="D147" s="66">
        <v>3</v>
      </c>
      <c r="E147" s="67" t="s">
        <v>132</v>
      </c>
      <c r="F147" s="68">
        <v>32</v>
      </c>
      <c r="G147" s="65"/>
      <c r="H147" s="69"/>
      <c r="I147" s="70"/>
      <c r="J147" s="70"/>
      <c r="K147" s="34" t="s">
        <v>65</v>
      </c>
      <c r="L147" s="77">
        <v>147</v>
      </c>
      <c r="M147" s="77"/>
      <c r="N147" s="72"/>
      <c r="O147" s="79" t="s">
        <v>353</v>
      </c>
      <c r="P147" s="81">
        <v>43537.73085648148</v>
      </c>
      <c r="Q147" s="79" t="s">
        <v>406</v>
      </c>
      <c r="R147" s="79"/>
      <c r="S147" s="79"/>
      <c r="T147" s="79"/>
      <c r="U147" s="79"/>
      <c r="V147" s="83" t="s">
        <v>613</v>
      </c>
      <c r="W147" s="81">
        <v>43537.73085648148</v>
      </c>
      <c r="X147" s="83" t="s">
        <v>749</v>
      </c>
      <c r="Y147" s="79"/>
      <c r="Z147" s="79"/>
      <c r="AA147" s="85" t="s">
        <v>943</v>
      </c>
      <c r="AB147" s="79"/>
      <c r="AC147" s="79" t="b">
        <v>0</v>
      </c>
      <c r="AD147" s="79">
        <v>0</v>
      </c>
      <c r="AE147" s="85" t="s">
        <v>1024</v>
      </c>
      <c r="AF147" s="79" t="b">
        <v>0</v>
      </c>
      <c r="AG147" s="79" t="s">
        <v>1030</v>
      </c>
      <c r="AH147" s="79"/>
      <c r="AI147" s="85" t="s">
        <v>1024</v>
      </c>
      <c r="AJ147" s="79" t="b">
        <v>0</v>
      </c>
      <c r="AK147" s="79">
        <v>4</v>
      </c>
      <c r="AL147" s="85" t="s">
        <v>973</v>
      </c>
      <c r="AM147" s="79" t="s">
        <v>1036</v>
      </c>
      <c r="AN147" s="79" t="b">
        <v>0</v>
      </c>
      <c r="AO147" s="85" t="s">
        <v>973</v>
      </c>
      <c r="AP147" s="79" t="s">
        <v>176</v>
      </c>
      <c r="AQ147" s="79">
        <v>0</v>
      </c>
      <c r="AR147" s="79">
        <v>0</v>
      </c>
      <c r="AS147" s="79"/>
      <c r="AT147" s="79"/>
      <c r="AU147" s="79"/>
      <c r="AV147" s="79"/>
      <c r="AW147" s="79"/>
      <c r="AX147" s="79"/>
      <c r="AY147" s="79"/>
      <c r="AZ147" s="79"/>
      <c r="BA147">
        <v>1</v>
      </c>
      <c r="BB147" s="78" t="str">
        <f>REPLACE(INDEX(GroupVertices[Group],MATCH(Edges[[#This Row],[Vertex 1]],GroupVertices[Vertex],0)),1,1,"")</f>
        <v>1</v>
      </c>
      <c r="BC147" s="78" t="str">
        <f>REPLACE(INDEX(GroupVertices[Group],MATCH(Edges[[#This Row],[Vertex 2]],GroupVertices[Vertex],0)),1,1,"")</f>
        <v>1</v>
      </c>
      <c r="BD147" s="48"/>
      <c r="BE147" s="49"/>
      <c r="BF147" s="48"/>
      <c r="BG147" s="49"/>
      <c r="BH147" s="48"/>
      <c r="BI147" s="49"/>
      <c r="BJ147" s="48"/>
      <c r="BK147" s="49"/>
      <c r="BL147" s="48"/>
    </row>
    <row r="148" spans="1:64" ht="15">
      <c r="A148" s="64" t="s">
        <v>310</v>
      </c>
      <c r="B148" s="64" t="s">
        <v>321</v>
      </c>
      <c r="C148" s="65" t="s">
        <v>2769</v>
      </c>
      <c r="D148" s="66">
        <v>3</v>
      </c>
      <c r="E148" s="67" t="s">
        <v>132</v>
      </c>
      <c r="F148" s="68">
        <v>32</v>
      </c>
      <c r="G148" s="65"/>
      <c r="H148" s="69"/>
      <c r="I148" s="70"/>
      <c r="J148" s="70"/>
      <c r="K148" s="34" t="s">
        <v>65</v>
      </c>
      <c r="L148" s="77">
        <v>148</v>
      </c>
      <c r="M148" s="77"/>
      <c r="N148" s="72"/>
      <c r="O148" s="79" t="s">
        <v>353</v>
      </c>
      <c r="P148" s="81">
        <v>43537.73085648148</v>
      </c>
      <c r="Q148" s="79" t="s">
        <v>406</v>
      </c>
      <c r="R148" s="79"/>
      <c r="S148" s="79"/>
      <c r="T148" s="79"/>
      <c r="U148" s="79"/>
      <c r="V148" s="83" t="s">
        <v>613</v>
      </c>
      <c r="W148" s="81">
        <v>43537.73085648148</v>
      </c>
      <c r="X148" s="83" t="s">
        <v>749</v>
      </c>
      <c r="Y148" s="79"/>
      <c r="Z148" s="79"/>
      <c r="AA148" s="85" t="s">
        <v>943</v>
      </c>
      <c r="AB148" s="79"/>
      <c r="AC148" s="79" t="b">
        <v>0</v>
      </c>
      <c r="AD148" s="79">
        <v>0</v>
      </c>
      <c r="AE148" s="85" t="s">
        <v>1024</v>
      </c>
      <c r="AF148" s="79" t="b">
        <v>0</v>
      </c>
      <c r="AG148" s="79" t="s">
        <v>1030</v>
      </c>
      <c r="AH148" s="79"/>
      <c r="AI148" s="85" t="s">
        <v>1024</v>
      </c>
      <c r="AJ148" s="79" t="b">
        <v>0</v>
      </c>
      <c r="AK148" s="79">
        <v>4</v>
      </c>
      <c r="AL148" s="85" t="s">
        <v>973</v>
      </c>
      <c r="AM148" s="79" t="s">
        <v>1036</v>
      </c>
      <c r="AN148" s="79" t="b">
        <v>0</v>
      </c>
      <c r="AO148" s="85" t="s">
        <v>973</v>
      </c>
      <c r="AP148" s="79" t="s">
        <v>176</v>
      </c>
      <c r="AQ148" s="79">
        <v>0</v>
      </c>
      <c r="AR148" s="79">
        <v>0</v>
      </c>
      <c r="AS148" s="79"/>
      <c r="AT148" s="79"/>
      <c r="AU148" s="79"/>
      <c r="AV148" s="79"/>
      <c r="AW148" s="79"/>
      <c r="AX148" s="79"/>
      <c r="AY148" s="79"/>
      <c r="AZ148" s="79"/>
      <c r="BA148">
        <v>1</v>
      </c>
      <c r="BB148" s="78" t="str">
        <f>REPLACE(INDEX(GroupVertices[Group],MATCH(Edges[[#This Row],[Vertex 1]],GroupVertices[Vertex],0)),1,1,"")</f>
        <v>1</v>
      </c>
      <c r="BC148" s="78" t="str">
        <f>REPLACE(INDEX(GroupVertices[Group],MATCH(Edges[[#This Row],[Vertex 2]],GroupVertices[Vertex],0)),1,1,"")</f>
        <v>1</v>
      </c>
      <c r="BD148" s="48">
        <v>2</v>
      </c>
      <c r="BE148" s="49">
        <v>7.142857142857143</v>
      </c>
      <c r="BF148" s="48">
        <v>0</v>
      </c>
      <c r="BG148" s="49">
        <v>0</v>
      </c>
      <c r="BH148" s="48">
        <v>0</v>
      </c>
      <c r="BI148" s="49">
        <v>0</v>
      </c>
      <c r="BJ148" s="48">
        <v>26</v>
      </c>
      <c r="BK148" s="49">
        <v>92.85714285714286</v>
      </c>
      <c r="BL148" s="48">
        <v>28</v>
      </c>
    </row>
    <row r="149" spans="1:64" ht="15">
      <c r="A149" s="64" t="s">
        <v>311</v>
      </c>
      <c r="B149" s="64" t="s">
        <v>319</v>
      </c>
      <c r="C149" s="65" t="s">
        <v>2769</v>
      </c>
      <c r="D149" s="66">
        <v>3</v>
      </c>
      <c r="E149" s="67" t="s">
        <v>132</v>
      </c>
      <c r="F149" s="68">
        <v>32</v>
      </c>
      <c r="G149" s="65"/>
      <c r="H149" s="69"/>
      <c r="I149" s="70"/>
      <c r="J149" s="70"/>
      <c r="K149" s="34" t="s">
        <v>65</v>
      </c>
      <c r="L149" s="77">
        <v>149</v>
      </c>
      <c r="M149" s="77"/>
      <c r="N149" s="72"/>
      <c r="O149" s="79" t="s">
        <v>353</v>
      </c>
      <c r="P149" s="81">
        <v>43538.7277662037</v>
      </c>
      <c r="Q149" s="79" t="s">
        <v>408</v>
      </c>
      <c r="R149" s="83" t="s">
        <v>461</v>
      </c>
      <c r="S149" s="79" t="s">
        <v>469</v>
      </c>
      <c r="T149" s="79" t="s">
        <v>475</v>
      </c>
      <c r="U149" s="79"/>
      <c r="V149" s="83" t="s">
        <v>614</v>
      </c>
      <c r="W149" s="81">
        <v>43538.7277662037</v>
      </c>
      <c r="X149" s="83" t="s">
        <v>750</v>
      </c>
      <c r="Y149" s="79"/>
      <c r="Z149" s="79"/>
      <c r="AA149" s="85" t="s">
        <v>944</v>
      </c>
      <c r="AB149" s="79"/>
      <c r="AC149" s="79" t="b">
        <v>0</v>
      </c>
      <c r="AD149" s="79">
        <v>0</v>
      </c>
      <c r="AE149" s="85" t="s">
        <v>1024</v>
      </c>
      <c r="AF149" s="79" t="b">
        <v>0</v>
      </c>
      <c r="AG149" s="79" t="s">
        <v>1030</v>
      </c>
      <c r="AH149" s="79"/>
      <c r="AI149" s="85" t="s">
        <v>1024</v>
      </c>
      <c r="AJ149" s="79" t="b">
        <v>0</v>
      </c>
      <c r="AK149" s="79">
        <v>5</v>
      </c>
      <c r="AL149" s="85" t="s">
        <v>983</v>
      </c>
      <c r="AM149" s="79" t="s">
        <v>1036</v>
      </c>
      <c r="AN149" s="79" t="b">
        <v>0</v>
      </c>
      <c r="AO149" s="85" t="s">
        <v>983</v>
      </c>
      <c r="AP149" s="79" t="s">
        <v>176</v>
      </c>
      <c r="AQ149" s="79">
        <v>0</v>
      </c>
      <c r="AR149" s="79">
        <v>0</v>
      </c>
      <c r="AS149" s="79"/>
      <c r="AT149" s="79"/>
      <c r="AU149" s="79"/>
      <c r="AV149" s="79"/>
      <c r="AW149" s="79"/>
      <c r="AX149" s="79"/>
      <c r="AY149" s="79"/>
      <c r="AZ149" s="79"/>
      <c r="BA149">
        <v>1</v>
      </c>
      <c r="BB149" s="78" t="str">
        <f>REPLACE(INDEX(GroupVertices[Group],MATCH(Edges[[#This Row],[Vertex 1]],GroupVertices[Vertex],0)),1,1,"")</f>
        <v>4</v>
      </c>
      <c r="BC149" s="78" t="str">
        <f>REPLACE(INDEX(GroupVertices[Group],MATCH(Edges[[#This Row],[Vertex 2]],GroupVertices[Vertex],0)),1,1,"")</f>
        <v>4</v>
      </c>
      <c r="BD149" s="48">
        <v>0</v>
      </c>
      <c r="BE149" s="49">
        <v>0</v>
      </c>
      <c r="BF149" s="48">
        <v>0</v>
      </c>
      <c r="BG149" s="49">
        <v>0</v>
      </c>
      <c r="BH149" s="48">
        <v>0</v>
      </c>
      <c r="BI149" s="49">
        <v>0</v>
      </c>
      <c r="BJ149" s="48">
        <v>16</v>
      </c>
      <c r="BK149" s="49">
        <v>100</v>
      </c>
      <c r="BL149" s="48">
        <v>16</v>
      </c>
    </row>
    <row r="150" spans="1:64" ht="15">
      <c r="A150" s="64" t="s">
        <v>312</v>
      </c>
      <c r="B150" s="64" t="s">
        <v>319</v>
      </c>
      <c r="C150" s="65" t="s">
        <v>2769</v>
      </c>
      <c r="D150" s="66">
        <v>3</v>
      </c>
      <c r="E150" s="67" t="s">
        <v>132</v>
      </c>
      <c r="F150" s="68">
        <v>32</v>
      </c>
      <c r="G150" s="65"/>
      <c r="H150" s="69"/>
      <c r="I150" s="70"/>
      <c r="J150" s="70"/>
      <c r="K150" s="34" t="s">
        <v>65</v>
      </c>
      <c r="L150" s="77">
        <v>150</v>
      </c>
      <c r="M150" s="77"/>
      <c r="N150" s="72"/>
      <c r="O150" s="79" t="s">
        <v>353</v>
      </c>
      <c r="P150" s="81">
        <v>43538.7371412037</v>
      </c>
      <c r="Q150" s="79" t="s">
        <v>408</v>
      </c>
      <c r="R150" s="83" t="s">
        <v>461</v>
      </c>
      <c r="S150" s="79" t="s">
        <v>469</v>
      </c>
      <c r="T150" s="79" t="s">
        <v>475</v>
      </c>
      <c r="U150" s="79"/>
      <c r="V150" s="83" t="s">
        <v>615</v>
      </c>
      <c r="W150" s="81">
        <v>43538.7371412037</v>
      </c>
      <c r="X150" s="83" t="s">
        <v>751</v>
      </c>
      <c r="Y150" s="79"/>
      <c r="Z150" s="79"/>
      <c r="AA150" s="85" t="s">
        <v>945</v>
      </c>
      <c r="AB150" s="79"/>
      <c r="AC150" s="79" t="b">
        <v>0</v>
      </c>
      <c r="AD150" s="79">
        <v>0</v>
      </c>
      <c r="AE150" s="85" t="s">
        <v>1024</v>
      </c>
      <c r="AF150" s="79" t="b">
        <v>0</v>
      </c>
      <c r="AG150" s="79" t="s">
        <v>1030</v>
      </c>
      <c r="AH150" s="79"/>
      <c r="AI150" s="85" t="s">
        <v>1024</v>
      </c>
      <c r="AJ150" s="79" t="b">
        <v>0</v>
      </c>
      <c r="AK150" s="79">
        <v>5</v>
      </c>
      <c r="AL150" s="85" t="s">
        <v>983</v>
      </c>
      <c r="AM150" s="79" t="s">
        <v>1036</v>
      </c>
      <c r="AN150" s="79" t="b">
        <v>0</v>
      </c>
      <c r="AO150" s="85" t="s">
        <v>983</v>
      </c>
      <c r="AP150" s="79" t="s">
        <v>176</v>
      </c>
      <c r="AQ150" s="79">
        <v>0</v>
      </c>
      <c r="AR150" s="79">
        <v>0</v>
      </c>
      <c r="AS150" s="79"/>
      <c r="AT150" s="79"/>
      <c r="AU150" s="79"/>
      <c r="AV150" s="79"/>
      <c r="AW150" s="79"/>
      <c r="AX150" s="79"/>
      <c r="AY150" s="79"/>
      <c r="AZ150" s="79"/>
      <c r="BA150">
        <v>1</v>
      </c>
      <c r="BB150" s="78" t="str">
        <f>REPLACE(INDEX(GroupVertices[Group],MATCH(Edges[[#This Row],[Vertex 1]],GroupVertices[Vertex],0)),1,1,"")</f>
        <v>4</v>
      </c>
      <c r="BC150" s="78" t="str">
        <f>REPLACE(INDEX(GroupVertices[Group],MATCH(Edges[[#This Row],[Vertex 2]],GroupVertices[Vertex],0)),1,1,"")</f>
        <v>4</v>
      </c>
      <c r="BD150" s="48">
        <v>0</v>
      </c>
      <c r="BE150" s="49">
        <v>0</v>
      </c>
      <c r="BF150" s="48">
        <v>0</v>
      </c>
      <c r="BG150" s="49">
        <v>0</v>
      </c>
      <c r="BH150" s="48">
        <v>0</v>
      </c>
      <c r="BI150" s="49">
        <v>0</v>
      </c>
      <c r="BJ150" s="48">
        <v>16</v>
      </c>
      <c r="BK150" s="49">
        <v>100</v>
      </c>
      <c r="BL150" s="48">
        <v>16</v>
      </c>
    </row>
    <row r="151" spans="1:64" ht="15">
      <c r="A151" s="64" t="s">
        <v>313</v>
      </c>
      <c r="B151" s="64" t="s">
        <v>313</v>
      </c>
      <c r="C151" s="65" t="s">
        <v>2769</v>
      </c>
      <c r="D151" s="66">
        <v>3</v>
      </c>
      <c r="E151" s="67" t="s">
        <v>132</v>
      </c>
      <c r="F151" s="68">
        <v>32</v>
      </c>
      <c r="G151" s="65"/>
      <c r="H151" s="69"/>
      <c r="I151" s="70"/>
      <c r="J151" s="70"/>
      <c r="K151" s="34" t="s">
        <v>65</v>
      </c>
      <c r="L151" s="77">
        <v>151</v>
      </c>
      <c r="M151" s="77"/>
      <c r="N151" s="72"/>
      <c r="O151" s="79" t="s">
        <v>176</v>
      </c>
      <c r="P151" s="81">
        <v>43538.80740740741</v>
      </c>
      <c r="Q151" s="79" t="s">
        <v>409</v>
      </c>
      <c r="R151" s="83" t="s">
        <v>463</v>
      </c>
      <c r="S151" s="79" t="s">
        <v>469</v>
      </c>
      <c r="T151" s="79" t="s">
        <v>475</v>
      </c>
      <c r="U151" s="79"/>
      <c r="V151" s="83" t="s">
        <v>616</v>
      </c>
      <c r="W151" s="81">
        <v>43538.80740740741</v>
      </c>
      <c r="X151" s="83" t="s">
        <v>752</v>
      </c>
      <c r="Y151" s="79"/>
      <c r="Z151" s="79"/>
      <c r="AA151" s="85" t="s">
        <v>946</v>
      </c>
      <c r="AB151" s="79"/>
      <c r="AC151" s="79" t="b">
        <v>0</v>
      </c>
      <c r="AD151" s="79">
        <v>0</v>
      </c>
      <c r="AE151" s="85" t="s">
        <v>1024</v>
      </c>
      <c r="AF151" s="79" t="b">
        <v>0</v>
      </c>
      <c r="AG151" s="79" t="s">
        <v>1030</v>
      </c>
      <c r="AH151" s="79"/>
      <c r="AI151" s="85" t="s">
        <v>1024</v>
      </c>
      <c r="AJ151" s="79" t="b">
        <v>0</v>
      </c>
      <c r="AK151" s="79">
        <v>0</v>
      </c>
      <c r="AL151" s="85" t="s">
        <v>1024</v>
      </c>
      <c r="AM151" s="79" t="s">
        <v>1048</v>
      </c>
      <c r="AN151" s="79" t="b">
        <v>0</v>
      </c>
      <c r="AO151" s="85" t="s">
        <v>946</v>
      </c>
      <c r="AP151" s="79" t="s">
        <v>176</v>
      </c>
      <c r="AQ151" s="79">
        <v>0</v>
      </c>
      <c r="AR151" s="79">
        <v>0</v>
      </c>
      <c r="AS151" s="79"/>
      <c r="AT151" s="79"/>
      <c r="AU151" s="79"/>
      <c r="AV151" s="79"/>
      <c r="AW151" s="79"/>
      <c r="AX151" s="79"/>
      <c r="AY151" s="79"/>
      <c r="AZ151" s="79"/>
      <c r="BA151">
        <v>1</v>
      </c>
      <c r="BB151" s="78" t="str">
        <f>REPLACE(INDEX(GroupVertices[Group],MATCH(Edges[[#This Row],[Vertex 1]],GroupVertices[Vertex],0)),1,1,"")</f>
        <v>6</v>
      </c>
      <c r="BC151" s="78" t="str">
        <f>REPLACE(INDEX(GroupVertices[Group],MATCH(Edges[[#This Row],[Vertex 2]],GroupVertices[Vertex],0)),1,1,"")</f>
        <v>6</v>
      </c>
      <c r="BD151" s="48">
        <v>0</v>
      </c>
      <c r="BE151" s="49">
        <v>0</v>
      </c>
      <c r="BF151" s="48">
        <v>0</v>
      </c>
      <c r="BG151" s="49">
        <v>0</v>
      </c>
      <c r="BH151" s="48">
        <v>0</v>
      </c>
      <c r="BI151" s="49">
        <v>0</v>
      </c>
      <c r="BJ151" s="48">
        <v>4</v>
      </c>
      <c r="BK151" s="49">
        <v>100</v>
      </c>
      <c r="BL151" s="48">
        <v>4</v>
      </c>
    </row>
    <row r="152" spans="1:64" ht="15">
      <c r="A152" s="64" t="s">
        <v>314</v>
      </c>
      <c r="B152" s="64" t="s">
        <v>320</v>
      </c>
      <c r="C152" s="65" t="s">
        <v>2769</v>
      </c>
      <c r="D152" s="66">
        <v>3</v>
      </c>
      <c r="E152" s="67" t="s">
        <v>132</v>
      </c>
      <c r="F152" s="68">
        <v>32</v>
      </c>
      <c r="G152" s="65"/>
      <c r="H152" s="69"/>
      <c r="I152" s="70"/>
      <c r="J152" s="70"/>
      <c r="K152" s="34" t="s">
        <v>65</v>
      </c>
      <c r="L152" s="77">
        <v>152</v>
      </c>
      <c r="M152" s="77"/>
      <c r="N152" s="72"/>
      <c r="O152" s="79" t="s">
        <v>353</v>
      </c>
      <c r="P152" s="81">
        <v>43541.82650462963</v>
      </c>
      <c r="Q152" s="79" t="s">
        <v>406</v>
      </c>
      <c r="R152" s="79"/>
      <c r="S152" s="79"/>
      <c r="T152" s="79"/>
      <c r="U152" s="79"/>
      <c r="V152" s="83" t="s">
        <v>617</v>
      </c>
      <c r="W152" s="81">
        <v>43541.82650462963</v>
      </c>
      <c r="X152" s="83" t="s">
        <v>753</v>
      </c>
      <c r="Y152" s="79"/>
      <c r="Z152" s="79"/>
      <c r="AA152" s="85" t="s">
        <v>947</v>
      </c>
      <c r="AB152" s="79"/>
      <c r="AC152" s="79" t="b">
        <v>0</v>
      </c>
      <c r="AD152" s="79">
        <v>0</v>
      </c>
      <c r="AE152" s="85" t="s">
        <v>1024</v>
      </c>
      <c r="AF152" s="79" t="b">
        <v>0</v>
      </c>
      <c r="AG152" s="79" t="s">
        <v>1030</v>
      </c>
      <c r="AH152" s="79"/>
      <c r="AI152" s="85" t="s">
        <v>1024</v>
      </c>
      <c r="AJ152" s="79" t="b">
        <v>0</v>
      </c>
      <c r="AK152" s="79">
        <v>6</v>
      </c>
      <c r="AL152" s="85" t="s">
        <v>973</v>
      </c>
      <c r="AM152" s="79" t="s">
        <v>1038</v>
      </c>
      <c r="AN152" s="79" t="b">
        <v>0</v>
      </c>
      <c r="AO152" s="85" t="s">
        <v>973</v>
      </c>
      <c r="AP152" s="79" t="s">
        <v>176</v>
      </c>
      <c r="AQ152" s="79">
        <v>0</v>
      </c>
      <c r="AR152" s="79">
        <v>0</v>
      </c>
      <c r="AS152" s="79"/>
      <c r="AT152" s="79"/>
      <c r="AU152" s="79"/>
      <c r="AV152" s="79"/>
      <c r="AW152" s="79"/>
      <c r="AX152" s="79"/>
      <c r="AY152" s="79"/>
      <c r="AZ152" s="79"/>
      <c r="BA152">
        <v>1</v>
      </c>
      <c r="BB152" s="78" t="str">
        <f>REPLACE(INDEX(GroupVertices[Group],MATCH(Edges[[#This Row],[Vertex 1]],GroupVertices[Vertex],0)),1,1,"")</f>
        <v>1</v>
      </c>
      <c r="BC152" s="78" t="str">
        <f>REPLACE(INDEX(GroupVertices[Group],MATCH(Edges[[#This Row],[Vertex 2]],GroupVertices[Vertex],0)),1,1,"")</f>
        <v>1</v>
      </c>
      <c r="BD152" s="48"/>
      <c r="BE152" s="49"/>
      <c r="BF152" s="48"/>
      <c r="BG152" s="49"/>
      <c r="BH152" s="48"/>
      <c r="BI152" s="49"/>
      <c r="BJ152" s="48"/>
      <c r="BK152" s="49"/>
      <c r="BL152" s="48"/>
    </row>
    <row r="153" spans="1:64" ht="15">
      <c r="A153" s="64" t="s">
        <v>314</v>
      </c>
      <c r="B153" s="64" t="s">
        <v>321</v>
      </c>
      <c r="C153" s="65" t="s">
        <v>2769</v>
      </c>
      <c r="D153" s="66">
        <v>3</v>
      </c>
      <c r="E153" s="67" t="s">
        <v>132</v>
      </c>
      <c r="F153" s="68">
        <v>32</v>
      </c>
      <c r="G153" s="65"/>
      <c r="H153" s="69"/>
      <c r="I153" s="70"/>
      <c r="J153" s="70"/>
      <c r="K153" s="34" t="s">
        <v>65</v>
      </c>
      <c r="L153" s="77">
        <v>153</v>
      </c>
      <c r="M153" s="77"/>
      <c r="N153" s="72"/>
      <c r="O153" s="79" t="s">
        <v>353</v>
      </c>
      <c r="P153" s="81">
        <v>43541.82650462963</v>
      </c>
      <c r="Q153" s="79" t="s">
        <v>406</v>
      </c>
      <c r="R153" s="79"/>
      <c r="S153" s="79"/>
      <c r="T153" s="79"/>
      <c r="U153" s="79"/>
      <c r="V153" s="83" t="s">
        <v>617</v>
      </c>
      <c r="W153" s="81">
        <v>43541.82650462963</v>
      </c>
      <c r="X153" s="83" t="s">
        <v>753</v>
      </c>
      <c r="Y153" s="79"/>
      <c r="Z153" s="79"/>
      <c r="AA153" s="85" t="s">
        <v>947</v>
      </c>
      <c r="AB153" s="79"/>
      <c r="AC153" s="79" t="b">
        <v>0</v>
      </c>
      <c r="AD153" s="79">
        <v>0</v>
      </c>
      <c r="AE153" s="85" t="s">
        <v>1024</v>
      </c>
      <c r="AF153" s="79" t="b">
        <v>0</v>
      </c>
      <c r="AG153" s="79" t="s">
        <v>1030</v>
      </c>
      <c r="AH153" s="79"/>
      <c r="AI153" s="85" t="s">
        <v>1024</v>
      </c>
      <c r="AJ153" s="79" t="b">
        <v>0</v>
      </c>
      <c r="AK153" s="79">
        <v>6</v>
      </c>
      <c r="AL153" s="85" t="s">
        <v>973</v>
      </c>
      <c r="AM153" s="79" t="s">
        <v>1038</v>
      </c>
      <c r="AN153" s="79" t="b">
        <v>0</v>
      </c>
      <c r="AO153" s="85" t="s">
        <v>973</v>
      </c>
      <c r="AP153" s="79" t="s">
        <v>176</v>
      </c>
      <c r="AQ153" s="79">
        <v>0</v>
      </c>
      <c r="AR153" s="79">
        <v>0</v>
      </c>
      <c r="AS153" s="79"/>
      <c r="AT153" s="79"/>
      <c r="AU153" s="79"/>
      <c r="AV153" s="79"/>
      <c r="AW153" s="79"/>
      <c r="AX153" s="79"/>
      <c r="AY153" s="79"/>
      <c r="AZ153" s="79"/>
      <c r="BA153">
        <v>1</v>
      </c>
      <c r="BB153" s="78" t="str">
        <f>REPLACE(INDEX(GroupVertices[Group],MATCH(Edges[[#This Row],[Vertex 1]],GroupVertices[Vertex],0)),1,1,"")</f>
        <v>1</v>
      </c>
      <c r="BC153" s="78" t="str">
        <f>REPLACE(INDEX(GroupVertices[Group],MATCH(Edges[[#This Row],[Vertex 2]],GroupVertices[Vertex],0)),1,1,"")</f>
        <v>1</v>
      </c>
      <c r="BD153" s="48">
        <v>2</v>
      </c>
      <c r="BE153" s="49">
        <v>7.142857142857143</v>
      </c>
      <c r="BF153" s="48">
        <v>0</v>
      </c>
      <c r="BG153" s="49">
        <v>0</v>
      </c>
      <c r="BH153" s="48">
        <v>0</v>
      </c>
      <c r="BI153" s="49">
        <v>0</v>
      </c>
      <c r="BJ153" s="48">
        <v>26</v>
      </c>
      <c r="BK153" s="49">
        <v>92.85714285714286</v>
      </c>
      <c r="BL153" s="48">
        <v>28</v>
      </c>
    </row>
    <row r="154" spans="1:64" ht="15">
      <c r="A154" s="64" t="s">
        <v>315</v>
      </c>
      <c r="B154" s="64" t="s">
        <v>320</v>
      </c>
      <c r="C154" s="65" t="s">
        <v>2769</v>
      </c>
      <c r="D154" s="66">
        <v>3</v>
      </c>
      <c r="E154" s="67" t="s">
        <v>132</v>
      </c>
      <c r="F154" s="68">
        <v>32</v>
      </c>
      <c r="G154" s="65"/>
      <c r="H154" s="69"/>
      <c r="I154" s="70"/>
      <c r="J154" s="70"/>
      <c r="K154" s="34" t="s">
        <v>65</v>
      </c>
      <c r="L154" s="77">
        <v>154</v>
      </c>
      <c r="M154" s="77"/>
      <c r="N154" s="72"/>
      <c r="O154" s="79" t="s">
        <v>353</v>
      </c>
      <c r="P154" s="81">
        <v>43541.82774305555</v>
      </c>
      <c r="Q154" s="79" t="s">
        <v>406</v>
      </c>
      <c r="R154" s="79"/>
      <c r="S154" s="79"/>
      <c r="T154" s="79"/>
      <c r="U154" s="79"/>
      <c r="V154" s="83" t="s">
        <v>618</v>
      </c>
      <c r="W154" s="81">
        <v>43541.82774305555</v>
      </c>
      <c r="X154" s="83" t="s">
        <v>754</v>
      </c>
      <c r="Y154" s="79"/>
      <c r="Z154" s="79"/>
      <c r="AA154" s="85" t="s">
        <v>948</v>
      </c>
      <c r="AB154" s="79"/>
      <c r="AC154" s="79" t="b">
        <v>0</v>
      </c>
      <c r="AD154" s="79">
        <v>0</v>
      </c>
      <c r="AE154" s="85" t="s">
        <v>1024</v>
      </c>
      <c r="AF154" s="79" t="b">
        <v>0</v>
      </c>
      <c r="AG154" s="79" t="s">
        <v>1030</v>
      </c>
      <c r="AH154" s="79"/>
      <c r="AI154" s="85" t="s">
        <v>1024</v>
      </c>
      <c r="AJ154" s="79" t="b">
        <v>0</v>
      </c>
      <c r="AK154" s="79">
        <v>6</v>
      </c>
      <c r="AL154" s="85" t="s">
        <v>973</v>
      </c>
      <c r="AM154" s="79" t="s">
        <v>1047</v>
      </c>
      <c r="AN154" s="79" t="b">
        <v>0</v>
      </c>
      <c r="AO154" s="85" t="s">
        <v>973</v>
      </c>
      <c r="AP154" s="79" t="s">
        <v>176</v>
      </c>
      <c r="AQ154" s="79">
        <v>0</v>
      </c>
      <c r="AR154" s="79">
        <v>0</v>
      </c>
      <c r="AS154" s="79"/>
      <c r="AT154" s="79"/>
      <c r="AU154" s="79"/>
      <c r="AV154" s="79"/>
      <c r="AW154" s="79"/>
      <c r="AX154" s="79"/>
      <c r="AY154" s="79"/>
      <c r="AZ154" s="79"/>
      <c r="BA154">
        <v>1</v>
      </c>
      <c r="BB154" s="78" t="str">
        <f>REPLACE(INDEX(GroupVertices[Group],MATCH(Edges[[#This Row],[Vertex 1]],GroupVertices[Vertex],0)),1,1,"")</f>
        <v>1</v>
      </c>
      <c r="BC154" s="78" t="str">
        <f>REPLACE(INDEX(GroupVertices[Group],MATCH(Edges[[#This Row],[Vertex 2]],GroupVertices[Vertex],0)),1,1,"")</f>
        <v>1</v>
      </c>
      <c r="BD154" s="48"/>
      <c r="BE154" s="49"/>
      <c r="BF154" s="48"/>
      <c r="BG154" s="49"/>
      <c r="BH154" s="48"/>
      <c r="BI154" s="49"/>
      <c r="BJ154" s="48"/>
      <c r="BK154" s="49"/>
      <c r="BL154" s="48"/>
    </row>
    <row r="155" spans="1:64" ht="15">
      <c r="A155" s="64" t="s">
        <v>315</v>
      </c>
      <c r="B155" s="64" t="s">
        <v>321</v>
      </c>
      <c r="C155" s="65" t="s">
        <v>2769</v>
      </c>
      <c r="D155" s="66">
        <v>3</v>
      </c>
      <c r="E155" s="67" t="s">
        <v>132</v>
      </c>
      <c r="F155" s="68">
        <v>32</v>
      </c>
      <c r="G155" s="65"/>
      <c r="H155" s="69"/>
      <c r="I155" s="70"/>
      <c r="J155" s="70"/>
      <c r="K155" s="34" t="s">
        <v>65</v>
      </c>
      <c r="L155" s="77">
        <v>155</v>
      </c>
      <c r="M155" s="77"/>
      <c r="N155" s="72"/>
      <c r="O155" s="79" t="s">
        <v>353</v>
      </c>
      <c r="P155" s="81">
        <v>43541.82774305555</v>
      </c>
      <c r="Q155" s="79" t="s">
        <v>406</v>
      </c>
      <c r="R155" s="79"/>
      <c r="S155" s="79"/>
      <c r="T155" s="79"/>
      <c r="U155" s="79"/>
      <c r="V155" s="83" t="s">
        <v>618</v>
      </c>
      <c r="W155" s="81">
        <v>43541.82774305555</v>
      </c>
      <c r="X155" s="83" t="s">
        <v>754</v>
      </c>
      <c r="Y155" s="79"/>
      <c r="Z155" s="79"/>
      <c r="AA155" s="85" t="s">
        <v>948</v>
      </c>
      <c r="AB155" s="79"/>
      <c r="AC155" s="79" t="b">
        <v>0</v>
      </c>
      <c r="AD155" s="79">
        <v>0</v>
      </c>
      <c r="AE155" s="85" t="s">
        <v>1024</v>
      </c>
      <c r="AF155" s="79" t="b">
        <v>0</v>
      </c>
      <c r="AG155" s="79" t="s">
        <v>1030</v>
      </c>
      <c r="AH155" s="79"/>
      <c r="AI155" s="85" t="s">
        <v>1024</v>
      </c>
      <c r="AJ155" s="79" t="b">
        <v>0</v>
      </c>
      <c r="AK155" s="79">
        <v>6</v>
      </c>
      <c r="AL155" s="85" t="s">
        <v>973</v>
      </c>
      <c r="AM155" s="79" t="s">
        <v>1047</v>
      </c>
      <c r="AN155" s="79" t="b">
        <v>0</v>
      </c>
      <c r="AO155" s="85" t="s">
        <v>973</v>
      </c>
      <c r="AP155" s="79" t="s">
        <v>176</v>
      </c>
      <c r="AQ155" s="79">
        <v>0</v>
      </c>
      <c r="AR155" s="79">
        <v>0</v>
      </c>
      <c r="AS155" s="79"/>
      <c r="AT155" s="79"/>
      <c r="AU155" s="79"/>
      <c r="AV155" s="79"/>
      <c r="AW155" s="79"/>
      <c r="AX155" s="79"/>
      <c r="AY155" s="79"/>
      <c r="AZ155" s="79"/>
      <c r="BA155">
        <v>1</v>
      </c>
      <c r="BB155" s="78" t="str">
        <f>REPLACE(INDEX(GroupVertices[Group],MATCH(Edges[[#This Row],[Vertex 1]],GroupVertices[Vertex],0)),1,1,"")</f>
        <v>1</v>
      </c>
      <c r="BC155" s="78" t="str">
        <f>REPLACE(INDEX(GroupVertices[Group],MATCH(Edges[[#This Row],[Vertex 2]],GroupVertices[Vertex],0)),1,1,"")</f>
        <v>1</v>
      </c>
      <c r="BD155" s="48">
        <v>2</v>
      </c>
      <c r="BE155" s="49">
        <v>7.142857142857143</v>
      </c>
      <c r="BF155" s="48">
        <v>0</v>
      </c>
      <c r="BG155" s="49">
        <v>0</v>
      </c>
      <c r="BH155" s="48">
        <v>0</v>
      </c>
      <c r="BI155" s="49">
        <v>0</v>
      </c>
      <c r="BJ155" s="48">
        <v>26</v>
      </c>
      <c r="BK155" s="49">
        <v>92.85714285714286</v>
      </c>
      <c r="BL155" s="48">
        <v>28</v>
      </c>
    </row>
    <row r="156" spans="1:64" ht="15">
      <c r="A156" s="64" t="s">
        <v>316</v>
      </c>
      <c r="B156" s="64" t="s">
        <v>329</v>
      </c>
      <c r="C156" s="65" t="s">
        <v>2769</v>
      </c>
      <c r="D156" s="66">
        <v>3</v>
      </c>
      <c r="E156" s="67" t="s">
        <v>132</v>
      </c>
      <c r="F156" s="68">
        <v>32</v>
      </c>
      <c r="G156" s="65"/>
      <c r="H156" s="69"/>
      <c r="I156" s="70"/>
      <c r="J156" s="70"/>
      <c r="K156" s="34" t="s">
        <v>65</v>
      </c>
      <c r="L156" s="77">
        <v>156</v>
      </c>
      <c r="M156" s="77"/>
      <c r="N156" s="72"/>
      <c r="O156" s="79" t="s">
        <v>353</v>
      </c>
      <c r="P156" s="81">
        <v>43542.94940972222</v>
      </c>
      <c r="Q156" s="79" t="s">
        <v>410</v>
      </c>
      <c r="R156" s="79"/>
      <c r="S156" s="79"/>
      <c r="T156" s="79" t="s">
        <v>491</v>
      </c>
      <c r="U156" s="79"/>
      <c r="V156" s="83" t="s">
        <v>619</v>
      </c>
      <c r="W156" s="81">
        <v>43542.94940972222</v>
      </c>
      <c r="X156" s="83" t="s">
        <v>755</v>
      </c>
      <c r="Y156" s="79"/>
      <c r="Z156" s="79"/>
      <c r="AA156" s="85" t="s">
        <v>949</v>
      </c>
      <c r="AB156" s="79"/>
      <c r="AC156" s="79" t="b">
        <v>0</v>
      </c>
      <c r="AD156" s="79">
        <v>0</v>
      </c>
      <c r="AE156" s="85" t="s">
        <v>1024</v>
      </c>
      <c r="AF156" s="79" t="b">
        <v>0</v>
      </c>
      <c r="AG156" s="79" t="s">
        <v>1030</v>
      </c>
      <c r="AH156" s="79"/>
      <c r="AI156" s="85" t="s">
        <v>1024</v>
      </c>
      <c r="AJ156" s="79" t="b">
        <v>0</v>
      </c>
      <c r="AK156" s="79">
        <v>2</v>
      </c>
      <c r="AL156" s="85" t="s">
        <v>1009</v>
      </c>
      <c r="AM156" s="79" t="s">
        <v>1038</v>
      </c>
      <c r="AN156" s="79" t="b">
        <v>0</v>
      </c>
      <c r="AO156" s="85" t="s">
        <v>1009</v>
      </c>
      <c r="AP156" s="79" t="s">
        <v>176</v>
      </c>
      <c r="AQ156" s="79">
        <v>0</v>
      </c>
      <c r="AR156" s="79">
        <v>0</v>
      </c>
      <c r="AS156" s="79"/>
      <c r="AT156" s="79"/>
      <c r="AU156" s="79"/>
      <c r="AV156" s="79"/>
      <c r="AW156" s="79"/>
      <c r="AX156" s="79"/>
      <c r="AY156" s="79"/>
      <c r="AZ156" s="79"/>
      <c r="BA156">
        <v>1</v>
      </c>
      <c r="BB156" s="78" t="str">
        <f>REPLACE(INDEX(GroupVertices[Group],MATCH(Edges[[#This Row],[Vertex 1]],GroupVertices[Vertex],0)),1,1,"")</f>
        <v>8</v>
      </c>
      <c r="BC156" s="78" t="str">
        <f>REPLACE(INDEX(GroupVertices[Group],MATCH(Edges[[#This Row],[Vertex 2]],GroupVertices[Vertex],0)),1,1,"")</f>
        <v>8</v>
      </c>
      <c r="BD156" s="48">
        <v>1</v>
      </c>
      <c r="BE156" s="49">
        <v>5.2631578947368425</v>
      </c>
      <c r="BF156" s="48">
        <v>0</v>
      </c>
      <c r="BG156" s="49">
        <v>0</v>
      </c>
      <c r="BH156" s="48">
        <v>0</v>
      </c>
      <c r="BI156" s="49">
        <v>0</v>
      </c>
      <c r="BJ156" s="48">
        <v>18</v>
      </c>
      <c r="BK156" s="49">
        <v>94.73684210526316</v>
      </c>
      <c r="BL156" s="48">
        <v>19</v>
      </c>
    </row>
    <row r="157" spans="1:64" ht="15">
      <c r="A157" s="64" t="s">
        <v>317</v>
      </c>
      <c r="B157" s="64" t="s">
        <v>329</v>
      </c>
      <c r="C157" s="65" t="s">
        <v>2769</v>
      </c>
      <c r="D157" s="66">
        <v>3</v>
      </c>
      <c r="E157" s="67" t="s">
        <v>132</v>
      </c>
      <c r="F157" s="68">
        <v>32</v>
      </c>
      <c r="G157" s="65"/>
      <c r="H157" s="69"/>
      <c r="I157" s="70"/>
      <c r="J157" s="70"/>
      <c r="K157" s="34" t="s">
        <v>65</v>
      </c>
      <c r="L157" s="77">
        <v>157</v>
      </c>
      <c r="M157" s="77"/>
      <c r="N157" s="72"/>
      <c r="O157" s="79" t="s">
        <v>353</v>
      </c>
      <c r="P157" s="81">
        <v>43543.516284722224</v>
      </c>
      <c r="Q157" s="79" t="s">
        <v>411</v>
      </c>
      <c r="R157" s="79"/>
      <c r="S157" s="79"/>
      <c r="T157" s="79"/>
      <c r="U157" s="79"/>
      <c r="V157" s="83" t="s">
        <v>620</v>
      </c>
      <c r="W157" s="81">
        <v>43543.516284722224</v>
      </c>
      <c r="X157" s="83" t="s">
        <v>756</v>
      </c>
      <c r="Y157" s="79"/>
      <c r="Z157" s="79"/>
      <c r="AA157" s="85" t="s">
        <v>950</v>
      </c>
      <c r="AB157" s="79"/>
      <c r="AC157" s="79" t="b">
        <v>0</v>
      </c>
      <c r="AD157" s="79">
        <v>0</v>
      </c>
      <c r="AE157" s="85" t="s">
        <v>1024</v>
      </c>
      <c r="AF157" s="79" t="b">
        <v>0</v>
      </c>
      <c r="AG157" s="79" t="s">
        <v>1030</v>
      </c>
      <c r="AH157" s="79"/>
      <c r="AI157" s="85" t="s">
        <v>1024</v>
      </c>
      <c r="AJ157" s="79" t="b">
        <v>0</v>
      </c>
      <c r="AK157" s="79">
        <v>3</v>
      </c>
      <c r="AL157" s="85" t="s">
        <v>1010</v>
      </c>
      <c r="AM157" s="79" t="s">
        <v>1038</v>
      </c>
      <c r="AN157" s="79" t="b">
        <v>0</v>
      </c>
      <c r="AO157" s="85" t="s">
        <v>1010</v>
      </c>
      <c r="AP157" s="79" t="s">
        <v>176</v>
      </c>
      <c r="AQ157" s="79">
        <v>0</v>
      </c>
      <c r="AR157" s="79">
        <v>0</v>
      </c>
      <c r="AS157" s="79"/>
      <c r="AT157" s="79"/>
      <c r="AU157" s="79"/>
      <c r="AV157" s="79"/>
      <c r="AW157" s="79"/>
      <c r="AX157" s="79"/>
      <c r="AY157" s="79"/>
      <c r="AZ157" s="79"/>
      <c r="BA157">
        <v>1</v>
      </c>
      <c r="BB157" s="78" t="str">
        <f>REPLACE(INDEX(GroupVertices[Group],MATCH(Edges[[#This Row],[Vertex 1]],GroupVertices[Vertex],0)),1,1,"")</f>
        <v>8</v>
      </c>
      <c r="BC157" s="78" t="str">
        <f>REPLACE(INDEX(GroupVertices[Group],MATCH(Edges[[#This Row],[Vertex 2]],GroupVertices[Vertex],0)),1,1,"")</f>
        <v>8</v>
      </c>
      <c r="BD157" s="48">
        <v>0</v>
      </c>
      <c r="BE157" s="49">
        <v>0</v>
      </c>
      <c r="BF157" s="48">
        <v>0</v>
      </c>
      <c r="BG157" s="49">
        <v>0</v>
      </c>
      <c r="BH157" s="48">
        <v>0</v>
      </c>
      <c r="BI157" s="49">
        <v>0</v>
      </c>
      <c r="BJ157" s="48">
        <v>26</v>
      </c>
      <c r="BK157" s="49">
        <v>100</v>
      </c>
      <c r="BL157" s="48">
        <v>26</v>
      </c>
    </row>
    <row r="158" spans="1:64" ht="15">
      <c r="A158" s="64" t="s">
        <v>318</v>
      </c>
      <c r="B158" s="64" t="s">
        <v>320</v>
      </c>
      <c r="C158" s="65" t="s">
        <v>2770</v>
      </c>
      <c r="D158" s="66">
        <v>4.75</v>
      </c>
      <c r="E158" s="67" t="s">
        <v>136</v>
      </c>
      <c r="F158" s="68">
        <v>29.11111111111111</v>
      </c>
      <c r="G158" s="65"/>
      <c r="H158" s="69"/>
      <c r="I158" s="70"/>
      <c r="J158" s="70"/>
      <c r="K158" s="34" t="s">
        <v>66</v>
      </c>
      <c r="L158" s="77">
        <v>158</v>
      </c>
      <c r="M158" s="77"/>
      <c r="N158" s="72"/>
      <c r="O158" s="79" t="s">
        <v>353</v>
      </c>
      <c r="P158" s="81">
        <v>43484.63490740741</v>
      </c>
      <c r="Q158" s="79" t="s">
        <v>361</v>
      </c>
      <c r="R158" s="79"/>
      <c r="S158" s="79"/>
      <c r="T158" s="79"/>
      <c r="U158" s="79"/>
      <c r="V158" s="83" t="s">
        <v>621</v>
      </c>
      <c r="W158" s="81">
        <v>43484.63490740741</v>
      </c>
      <c r="X158" s="83" t="s">
        <v>757</v>
      </c>
      <c r="Y158" s="79"/>
      <c r="Z158" s="79"/>
      <c r="AA158" s="85" t="s">
        <v>951</v>
      </c>
      <c r="AB158" s="79"/>
      <c r="AC158" s="79" t="b">
        <v>0</v>
      </c>
      <c r="AD158" s="79">
        <v>0</v>
      </c>
      <c r="AE158" s="85" t="s">
        <v>1024</v>
      </c>
      <c r="AF158" s="79" t="b">
        <v>0</v>
      </c>
      <c r="AG158" s="79" t="s">
        <v>1030</v>
      </c>
      <c r="AH158" s="79"/>
      <c r="AI158" s="85" t="s">
        <v>1024</v>
      </c>
      <c r="AJ158" s="79" t="b">
        <v>0</v>
      </c>
      <c r="AK158" s="79">
        <v>6</v>
      </c>
      <c r="AL158" s="85" t="s">
        <v>999</v>
      </c>
      <c r="AM158" s="79" t="s">
        <v>1038</v>
      </c>
      <c r="AN158" s="79" t="b">
        <v>0</v>
      </c>
      <c r="AO158" s="85" t="s">
        <v>999</v>
      </c>
      <c r="AP158" s="79" t="s">
        <v>176</v>
      </c>
      <c r="AQ158" s="79">
        <v>0</v>
      </c>
      <c r="AR158" s="79">
        <v>0</v>
      </c>
      <c r="AS158" s="79"/>
      <c r="AT158" s="79"/>
      <c r="AU158" s="79"/>
      <c r="AV158" s="79"/>
      <c r="AW158" s="79"/>
      <c r="AX158" s="79"/>
      <c r="AY158" s="79"/>
      <c r="AZ158" s="79"/>
      <c r="BA158">
        <v>2</v>
      </c>
      <c r="BB158" s="78" t="str">
        <f>REPLACE(INDEX(GroupVertices[Group],MATCH(Edges[[#This Row],[Vertex 1]],GroupVertices[Vertex],0)),1,1,"")</f>
        <v>7</v>
      </c>
      <c r="BC158" s="78" t="str">
        <f>REPLACE(INDEX(GroupVertices[Group],MATCH(Edges[[#This Row],[Vertex 2]],GroupVertices[Vertex],0)),1,1,"")</f>
        <v>1</v>
      </c>
      <c r="BD158" s="48">
        <v>1</v>
      </c>
      <c r="BE158" s="49">
        <v>4</v>
      </c>
      <c r="BF158" s="48">
        <v>0</v>
      </c>
      <c r="BG158" s="49">
        <v>0</v>
      </c>
      <c r="BH158" s="48">
        <v>0</v>
      </c>
      <c r="BI158" s="49">
        <v>0</v>
      </c>
      <c r="BJ158" s="48">
        <v>24</v>
      </c>
      <c r="BK158" s="49">
        <v>96</v>
      </c>
      <c r="BL158" s="48">
        <v>25</v>
      </c>
    </row>
    <row r="159" spans="1:64" ht="15">
      <c r="A159" s="64" t="s">
        <v>318</v>
      </c>
      <c r="B159" s="64" t="s">
        <v>318</v>
      </c>
      <c r="C159" s="65" t="s">
        <v>2769</v>
      </c>
      <c r="D159" s="66">
        <v>3</v>
      </c>
      <c r="E159" s="67" t="s">
        <v>132</v>
      </c>
      <c r="F159" s="68">
        <v>32</v>
      </c>
      <c r="G159" s="65"/>
      <c r="H159" s="69"/>
      <c r="I159" s="70"/>
      <c r="J159" s="70"/>
      <c r="K159" s="34" t="s">
        <v>65</v>
      </c>
      <c r="L159" s="77">
        <v>159</v>
      </c>
      <c r="M159" s="77"/>
      <c r="N159" s="72"/>
      <c r="O159" s="79" t="s">
        <v>176</v>
      </c>
      <c r="P159" s="81">
        <v>43484.656018518515</v>
      </c>
      <c r="Q159" s="79" t="s">
        <v>412</v>
      </c>
      <c r="R159" s="83" t="s">
        <v>452</v>
      </c>
      <c r="S159" s="79" t="s">
        <v>469</v>
      </c>
      <c r="T159" s="79" t="s">
        <v>475</v>
      </c>
      <c r="U159" s="79"/>
      <c r="V159" s="83" t="s">
        <v>621</v>
      </c>
      <c r="W159" s="81">
        <v>43484.656018518515</v>
      </c>
      <c r="X159" s="83" t="s">
        <v>758</v>
      </c>
      <c r="Y159" s="79"/>
      <c r="Z159" s="79"/>
      <c r="AA159" s="85" t="s">
        <v>952</v>
      </c>
      <c r="AB159" s="79"/>
      <c r="AC159" s="79" t="b">
        <v>0</v>
      </c>
      <c r="AD159" s="79">
        <v>17</v>
      </c>
      <c r="AE159" s="85" t="s">
        <v>1024</v>
      </c>
      <c r="AF159" s="79" t="b">
        <v>0</v>
      </c>
      <c r="AG159" s="79" t="s">
        <v>1030</v>
      </c>
      <c r="AH159" s="79"/>
      <c r="AI159" s="85" t="s">
        <v>1024</v>
      </c>
      <c r="AJ159" s="79" t="b">
        <v>0</v>
      </c>
      <c r="AK159" s="79">
        <v>7</v>
      </c>
      <c r="AL159" s="85" t="s">
        <v>1024</v>
      </c>
      <c r="AM159" s="79" t="s">
        <v>1038</v>
      </c>
      <c r="AN159" s="79" t="b">
        <v>0</v>
      </c>
      <c r="AO159" s="85" t="s">
        <v>952</v>
      </c>
      <c r="AP159" s="79" t="s">
        <v>176</v>
      </c>
      <c r="AQ159" s="79">
        <v>0</v>
      </c>
      <c r="AR159" s="79">
        <v>0</v>
      </c>
      <c r="AS159" s="79"/>
      <c r="AT159" s="79"/>
      <c r="AU159" s="79"/>
      <c r="AV159" s="79"/>
      <c r="AW159" s="79"/>
      <c r="AX159" s="79"/>
      <c r="AY159" s="79"/>
      <c r="AZ159" s="79"/>
      <c r="BA159">
        <v>1</v>
      </c>
      <c r="BB159" s="78" t="str">
        <f>REPLACE(INDEX(GroupVertices[Group],MATCH(Edges[[#This Row],[Vertex 1]],GroupVertices[Vertex],0)),1,1,"")</f>
        <v>7</v>
      </c>
      <c r="BC159" s="78" t="str">
        <f>REPLACE(INDEX(GroupVertices[Group],MATCH(Edges[[#This Row],[Vertex 2]],GroupVertices[Vertex],0)),1,1,"")</f>
        <v>7</v>
      </c>
      <c r="BD159" s="48">
        <v>1</v>
      </c>
      <c r="BE159" s="49">
        <v>4</v>
      </c>
      <c r="BF159" s="48">
        <v>0</v>
      </c>
      <c r="BG159" s="49">
        <v>0</v>
      </c>
      <c r="BH159" s="48">
        <v>0</v>
      </c>
      <c r="BI159" s="49">
        <v>0</v>
      </c>
      <c r="BJ159" s="48">
        <v>24</v>
      </c>
      <c r="BK159" s="49">
        <v>96</v>
      </c>
      <c r="BL159" s="48">
        <v>25</v>
      </c>
    </row>
    <row r="160" spans="1:64" ht="15">
      <c r="A160" s="64" t="s">
        <v>318</v>
      </c>
      <c r="B160" s="64" t="s">
        <v>320</v>
      </c>
      <c r="C160" s="65" t="s">
        <v>2770</v>
      </c>
      <c r="D160" s="66">
        <v>4.75</v>
      </c>
      <c r="E160" s="67" t="s">
        <v>136</v>
      </c>
      <c r="F160" s="68">
        <v>29.11111111111111</v>
      </c>
      <c r="G160" s="65"/>
      <c r="H160" s="69"/>
      <c r="I160" s="70"/>
      <c r="J160" s="70"/>
      <c r="K160" s="34" t="s">
        <v>66</v>
      </c>
      <c r="L160" s="77">
        <v>160</v>
      </c>
      <c r="M160" s="77"/>
      <c r="N160" s="72"/>
      <c r="O160" s="79" t="s">
        <v>353</v>
      </c>
      <c r="P160" s="81">
        <v>43516.47248842593</v>
      </c>
      <c r="Q160" s="79" t="s">
        <v>369</v>
      </c>
      <c r="R160" s="79"/>
      <c r="S160" s="79"/>
      <c r="T160" s="79" t="s">
        <v>475</v>
      </c>
      <c r="U160" s="79"/>
      <c r="V160" s="83" t="s">
        <v>621</v>
      </c>
      <c r="W160" s="81">
        <v>43516.47248842593</v>
      </c>
      <c r="X160" s="83" t="s">
        <v>759</v>
      </c>
      <c r="Y160" s="79"/>
      <c r="Z160" s="79"/>
      <c r="AA160" s="85" t="s">
        <v>953</v>
      </c>
      <c r="AB160" s="79"/>
      <c r="AC160" s="79" t="b">
        <v>0</v>
      </c>
      <c r="AD160" s="79">
        <v>0</v>
      </c>
      <c r="AE160" s="85" t="s">
        <v>1024</v>
      </c>
      <c r="AF160" s="79" t="b">
        <v>0</v>
      </c>
      <c r="AG160" s="79" t="s">
        <v>1030</v>
      </c>
      <c r="AH160" s="79"/>
      <c r="AI160" s="85" t="s">
        <v>1024</v>
      </c>
      <c r="AJ160" s="79" t="b">
        <v>0</v>
      </c>
      <c r="AK160" s="79">
        <v>3</v>
      </c>
      <c r="AL160" s="85" t="s">
        <v>1001</v>
      </c>
      <c r="AM160" s="79" t="s">
        <v>1038</v>
      </c>
      <c r="AN160" s="79" t="b">
        <v>0</v>
      </c>
      <c r="AO160" s="85" t="s">
        <v>1001</v>
      </c>
      <c r="AP160" s="79" t="s">
        <v>176</v>
      </c>
      <c r="AQ160" s="79">
        <v>0</v>
      </c>
      <c r="AR160" s="79">
        <v>0</v>
      </c>
      <c r="AS160" s="79"/>
      <c r="AT160" s="79"/>
      <c r="AU160" s="79"/>
      <c r="AV160" s="79"/>
      <c r="AW160" s="79"/>
      <c r="AX160" s="79"/>
      <c r="AY160" s="79"/>
      <c r="AZ160" s="79"/>
      <c r="BA160">
        <v>2</v>
      </c>
      <c r="BB160" s="78" t="str">
        <f>REPLACE(INDEX(GroupVertices[Group],MATCH(Edges[[#This Row],[Vertex 1]],GroupVertices[Vertex],0)),1,1,"")</f>
        <v>7</v>
      </c>
      <c r="BC160" s="78" t="str">
        <f>REPLACE(INDEX(GroupVertices[Group],MATCH(Edges[[#This Row],[Vertex 2]],GroupVertices[Vertex],0)),1,1,"")</f>
        <v>1</v>
      </c>
      <c r="BD160" s="48">
        <v>1</v>
      </c>
      <c r="BE160" s="49">
        <v>3.7037037037037037</v>
      </c>
      <c r="BF160" s="48">
        <v>0</v>
      </c>
      <c r="BG160" s="49">
        <v>0</v>
      </c>
      <c r="BH160" s="48">
        <v>0</v>
      </c>
      <c r="BI160" s="49">
        <v>0</v>
      </c>
      <c r="BJ160" s="48">
        <v>26</v>
      </c>
      <c r="BK160" s="49">
        <v>96.29629629629629</v>
      </c>
      <c r="BL160" s="48">
        <v>27</v>
      </c>
    </row>
    <row r="161" spans="1:64" ht="15">
      <c r="A161" s="64" t="s">
        <v>319</v>
      </c>
      <c r="B161" s="64" t="s">
        <v>318</v>
      </c>
      <c r="C161" s="65" t="s">
        <v>2769</v>
      </c>
      <c r="D161" s="66">
        <v>3</v>
      </c>
      <c r="E161" s="67" t="s">
        <v>132</v>
      </c>
      <c r="F161" s="68">
        <v>32</v>
      </c>
      <c r="G161" s="65"/>
      <c r="H161" s="69"/>
      <c r="I161" s="70"/>
      <c r="J161" s="70"/>
      <c r="K161" s="34" t="s">
        <v>65</v>
      </c>
      <c r="L161" s="77">
        <v>161</v>
      </c>
      <c r="M161" s="77"/>
      <c r="N161" s="72"/>
      <c r="O161" s="79" t="s">
        <v>353</v>
      </c>
      <c r="P161" s="81">
        <v>43484.84337962963</v>
      </c>
      <c r="Q161" s="79" t="s">
        <v>362</v>
      </c>
      <c r="R161" s="83" t="s">
        <v>452</v>
      </c>
      <c r="S161" s="79" t="s">
        <v>469</v>
      </c>
      <c r="T161" s="79" t="s">
        <v>475</v>
      </c>
      <c r="U161" s="79"/>
      <c r="V161" s="83" t="s">
        <v>622</v>
      </c>
      <c r="W161" s="81">
        <v>43484.84337962963</v>
      </c>
      <c r="X161" s="83" t="s">
        <v>760</v>
      </c>
      <c r="Y161" s="79"/>
      <c r="Z161" s="79"/>
      <c r="AA161" s="85" t="s">
        <v>954</v>
      </c>
      <c r="AB161" s="79"/>
      <c r="AC161" s="79" t="b">
        <v>0</v>
      </c>
      <c r="AD161" s="79">
        <v>0</v>
      </c>
      <c r="AE161" s="85" t="s">
        <v>1024</v>
      </c>
      <c r="AF161" s="79" t="b">
        <v>0</v>
      </c>
      <c r="AG161" s="79" t="s">
        <v>1030</v>
      </c>
      <c r="AH161" s="79"/>
      <c r="AI161" s="85" t="s">
        <v>1024</v>
      </c>
      <c r="AJ161" s="79" t="b">
        <v>0</v>
      </c>
      <c r="AK161" s="79">
        <v>7</v>
      </c>
      <c r="AL161" s="85" t="s">
        <v>952</v>
      </c>
      <c r="AM161" s="79" t="s">
        <v>1036</v>
      </c>
      <c r="AN161" s="79" t="b">
        <v>0</v>
      </c>
      <c r="AO161" s="85" t="s">
        <v>952</v>
      </c>
      <c r="AP161" s="79" t="s">
        <v>176</v>
      </c>
      <c r="AQ161" s="79">
        <v>0</v>
      </c>
      <c r="AR161" s="79">
        <v>0</v>
      </c>
      <c r="AS161" s="79"/>
      <c r="AT161" s="79"/>
      <c r="AU161" s="79"/>
      <c r="AV161" s="79"/>
      <c r="AW161" s="79"/>
      <c r="AX161" s="79"/>
      <c r="AY161" s="79"/>
      <c r="AZ161" s="79"/>
      <c r="BA161">
        <v>1</v>
      </c>
      <c r="BB161" s="78" t="str">
        <f>REPLACE(INDEX(GroupVertices[Group],MATCH(Edges[[#This Row],[Vertex 1]],GroupVertices[Vertex],0)),1,1,"")</f>
        <v>4</v>
      </c>
      <c r="BC161" s="78" t="str">
        <f>REPLACE(INDEX(GroupVertices[Group],MATCH(Edges[[#This Row],[Vertex 2]],GroupVertices[Vertex],0)),1,1,"")</f>
        <v>7</v>
      </c>
      <c r="BD161" s="48">
        <v>0</v>
      </c>
      <c r="BE161" s="49">
        <v>0</v>
      </c>
      <c r="BF161" s="48">
        <v>0</v>
      </c>
      <c r="BG161" s="49">
        <v>0</v>
      </c>
      <c r="BH161" s="48">
        <v>0</v>
      </c>
      <c r="BI161" s="49">
        <v>0</v>
      </c>
      <c r="BJ161" s="48">
        <v>23</v>
      </c>
      <c r="BK161" s="49">
        <v>100</v>
      </c>
      <c r="BL161" s="48">
        <v>23</v>
      </c>
    </row>
    <row r="162" spans="1:64" ht="15">
      <c r="A162" s="64" t="s">
        <v>320</v>
      </c>
      <c r="B162" s="64" t="s">
        <v>318</v>
      </c>
      <c r="C162" s="65" t="s">
        <v>2769</v>
      </c>
      <c r="D162" s="66">
        <v>3</v>
      </c>
      <c r="E162" s="67" t="s">
        <v>132</v>
      </c>
      <c r="F162" s="68">
        <v>32</v>
      </c>
      <c r="G162" s="65"/>
      <c r="H162" s="69"/>
      <c r="I162" s="70"/>
      <c r="J162" s="70"/>
      <c r="K162" s="34" t="s">
        <v>66</v>
      </c>
      <c r="L162" s="77">
        <v>162</v>
      </c>
      <c r="M162" s="77"/>
      <c r="N162" s="72"/>
      <c r="O162" s="79" t="s">
        <v>353</v>
      </c>
      <c r="P162" s="81">
        <v>43484.66814814815</v>
      </c>
      <c r="Q162" s="79" t="s">
        <v>362</v>
      </c>
      <c r="R162" s="83" t="s">
        <v>452</v>
      </c>
      <c r="S162" s="79" t="s">
        <v>469</v>
      </c>
      <c r="T162" s="79" t="s">
        <v>475</v>
      </c>
      <c r="U162" s="79"/>
      <c r="V162" s="83" t="s">
        <v>623</v>
      </c>
      <c r="W162" s="81">
        <v>43484.66814814815</v>
      </c>
      <c r="X162" s="83" t="s">
        <v>761</v>
      </c>
      <c r="Y162" s="79"/>
      <c r="Z162" s="79"/>
      <c r="AA162" s="85" t="s">
        <v>955</v>
      </c>
      <c r="AB162" s="79"/>
      <c r="AC162" s="79" t="b">
        <v>0</v>
      </c>
      <c r="AD162" s="79">
        <v>0</v>
      </c>
      <c r="AE162" s="85" t="s">
        <v>1024</v>
      </c>
      <c r="AF162" s="79" t="b">
        <v>0</v>
      </c>
      <c r="AG162" s="79" t="s">
        <v>1030</v>
      </c>
      <c r="AH162" s="79"/>
      <c r="AI162" s="85" t="s">
        <v>1024</v>
      </c>
      <c r="AJ162" s="79" t="b">
        <v>0</v>
      </c>
      <c r="AK162" s="79">
        <v>7</v>
      </c>
      <c r="AL162" s="85" t="s">
        <v>952</v>
      </c>
      <c r="AM162" s="79" t="s">
        <v>1037</v>
      </c>
      <c r="AN162" s="79" t="b">
        <v>0</v>
      </c>
      <c r="AO162" s="85" t="s">
        <v>952</v>
      </c>
      <c r="AP162" s="79" t="s">
        <v>176</v>
      </c>
      <c r="AQ162" s="79">
        <v>0</v>
      </c>
      <c r="AR162" s="79">
        <v>0</v>
      </c>
      <c r="AS162" s="79"/>
      <c r="AT162" s="79"/>
      <c r="AU162" s="79"/>
      <c r="AV162" s="79"/>
      <c r="AW162" s="79"/>
      <c r="AX162" s="79"/>
      <c r="AY162" s="79"/>
      <c r="AZ162" s="79"/>
      <c r="BA162">
        <v>1</v>
      </c>
      <c r="BB162" s="78" t="str">
        <f>REPLACE(INDEX(GroupVertices[Group],MATCH(Edges[[#This Row],[Vertex 1]],GroupVertices[Vertex],0)),1,1,"")</f>
        <v>1</v>
      </c>
      <c r="BC162" s="78" t="str">
        <f>REPLACE(INDEX(GroupVertices[Group],MATCH(Edges[[#This Row],[Vertex 2]],GroupVertices[Vertex],0)),1,1,"")</f>
        <v>7</v>
      </c>
      <c r="BD162" s="48">
        <v>0</v>
      </c>
      <c r="BE162" s="49">
        <v>0</v>
      </c>
      <c r="BF162" s="48">
        <v>0</v>
      </c>
      <c r="BG162" s="49">
        <v>0</v>
      </c>
      <c r="BH162" s="48">
        <v>0</v>
      </c>
      <c r="BI162" s="49">
        <v>0</v>
      </c>
      <c r="BJ162" s="48">
        <v>23</v>
      </c>
      <c r="BK162" s="49">
        <v>100</v>
      </c>
      <c r="BL162" s="48">
        <v>23</v>
      </c>
    </row>
    <row r="163" spans="1:64" ht="15">
      <c r="A163" s="64" t="s">
        <v>321</v>
      </c>
      <c r="B163" s="64" t="s">
        <v>322</v>
      </c>
      <c r="C163" s="65" t="s">
        <v>2769</v>
      </c>
      <c r="D163" s="66">
        <v>3</v>
      </c>
      <c r="E163" s="67" t="s">
        <v>132</v>
      </c>
      <c r="F163" s="68">
        <v>32</v>
      </c>
      <c r="G163" s="65"/>
      <c r="H163" s="69"/>
      <c r="I163" s="70"/>
      <c r="J163" s="70"/>
      <c r="K163" s="34" t="s">
        <v>66</v>
      </c>
      <c r="L163" s="77">
        <v>163</v>
      </c>
      <c r="M163" s="77"/>
      <c r="N163" s="72"/>
      <c r="O163" s="79" t="s">
        <v>353</v>
      </c>
      <c r="P163" s="81">
        <v>43484.71655092593</v>
      </c>
      <c r="Q163" s="79" t="s">
        <v>413</v>
      </c>
      <c r="R163" s="83" t="s">
        <v>452</v>
      </c>
      <c r="S163" s="79" t="s">
        <v>469</v>
      </c>
      <c r="T163" s="79" t="s">
        <v>475</v>
      </c>
      <c r="U163" s="79"/>
      <c r="V163" s="83" t="s">
        <v>624</v>
      </c>
      <c r="W163" s="81">
        <v>43484.71655092593</v>
      </c>
      <c r="X163" s="83" t="s">
        <v>762</v>
      </c>
      <c r="Y163" s="79"/>
      <c r="Z163" s="79"/>
      <c r="AA163" s="85" t="s">
        <v>956</v>
      </c>
      <c r="AB163" s="79"/>
      <c r="AC163" s="79" t="b">
        <v>0</v>
      </c>
      <c r="AD163" s="79">
        <v>0</v>
      </c>
      <c r="AE163" s="85" t="s">
        <v>1024</v>
      </c>
      <c r="AF163" s="79" t="b">
        <v>0</v>
      </c>
      <c r="AG163" s="79" t="s">
        <v>1030</v>
      </c>
      <c r="AH163" s="79"/>
      <c r="AI163" s="85" t="s">
        <v>1024</v>
      </c>
      <c r="AJ163" s="79" t="b">
        <v>0</v>
      </c>
      <c r="AK163" s="79">
        <v>1</v>
      </c>
      <c r="AL163" s="85" t="s">
        <v>959</v>
      </c>
      <c r="AM163" s="79" t="s">
        <v>1038</v>
      </c>
      <c r="AN163" s="79" t="b">
        <v>0</v>
      </c>
      <c r="AO163" s="85" t="s">
        <v>959</v>
      </c>
      <c r="AP163" s="79" t="s">
        <v>176</v>
      </c>
      <c r="AQ163" s="79">
        <v>0</v>
      </c>
      <c r="AR163" s="79">
        <v>0</v>
      </c>
      <c r="AS163" s="79"/>
      <c r="AT163" s="79"/>
      <c r="AU163" s="79"/>
      <c r="AV163" s="79"/>
      <c r="AW163" s="79"/>
      <c r="AX163" s="79"/>
      <c r="AY163" s="79"/>
      <c r="AZ163" s="79"/>
      <c r="BA163">
        <v>1</v>
      </c>
      <c r="BB163" s="78" t="str">
        <f>REPLACE(INDEX(GroupVertices[Group],MATCH(Edges[[#This Row],[Vertex 1]],GroupVertices[Vertex],0)),1,1,"")</f>
        <v>1</v>
      </c>
      <c r="BC163" s="78" t="str">
        <f>REPLACE(INDEX(GroupVertices[Group],MATCH(Edges[[#This Row],[Vertex 2]],GroupVertices[Vertex],0)),1,1,"")</f>
        <v>4</v>
      </c>
      <c r="BD163" s="48">
        <v>0</v>
      </c>
      <c r="BE163" s="49">
        <v>0</v>
      </c>
      <c r="BF163" s="48">
        <v>0</v>
      </c>
      <c r="BG163" s="49">
        <v>0</v>
      </c>
      <c r="BH163" s="48">
        <v>0</v>
      </c>
      <c r="BI163" s="49">
        <v>0</v>
      </c>
      <c r="BJ163" s="48">
        <v>18</v>
      </c>
      <c r="BK163" s="49">
        <v>100</v>
      </c>
      <c r="BL163" s="48">
        <v>18</v>
      </c>
    </row>
    <row r="164" spans="1:64" ht="15">
      <c r="A164" s="64" t="s">
        <v>322</v>
      </c>
      <c r="B164" s="64" t="s">
        <v>320</v>
      </c>
      <c r="C164" s="65" t="s">
        <v>2773</v>
      </c>
      <c r="D164" s="66">
        <v>10</v>
      </c>
      <c r="E164" s="67" t="s">
        <v>136</v>
      </c>
      <c r="F164" s="68">
        <v>8.88888888888889</v>
      </c>
      <c r="G164" s="65"/>
      <c r="H164" s="69"/>
      <c r="I164" s="70"/>
      <c r="J164" s="70"/>
      <c r="K164" s="34" t="s">
        <v>66</v>
      </c>
      <c r="L164" s="77">
        <v>164</v>
      </c>
      <c r="M164" s="77"/>
      <c r="N164" s="72"/>
      <c r="O164" s="79" t="s">
        <v>353</v>
      </c>
      <c r="P164" s="81">
        <v>43472.77469907407</v>
      </c>
      <c r="Q164" s="79" t="s">
        <v>357</v>
      </c>
      <c r="R164" s="79"/>
      <c r="S164" s="79"/>
      <c r="T164" s="79" t="s">
        <v>475</v>
      </c>
      <c r="U164" s="79"/>
      <c r="V164" s="83" t="s">
        <v>625</v>
      </c>
      <c r="W164" s="81">
        <v>43472.77469907407</v>
      </c>
      <c r="X164" s="83" t="s">
        <v>763</v>
      </c>
      <c r="Y164" s="79"/>
      <c r="Z164" s="79"/>
      <c r="AA164" s="85" t="s">
        <v>957</v>
      </c>
      <c r="AB164" s="79"/>
      <c r="AC164" s="79" t="b">
        <v>0</v>
      </c>
      <c r="AD164" s="79">
        <v>0</v>
      </c>
      <c r="AE164" s="85" t="s">
        <v>1024</v>
      </c>
      <c r="AF164" s="79" t="b">
        <v>0</v>
      </c>
      <c r="AG164" s="79" t="s">
        <v>1030</v>
      </c>
      <c r="AH164" s="79"/>
      <c r="AI164" s="85" t="s">
        <v>1024</v>
      </c>
      <c r="AJ164" s="79" t="b">
        <v>0</v>
      </c>
      <c r="AK164" s="79">
        <v>8</v>
      </c>
      <c r="AL164" s="85" t="s">
        <v>997</v>
      </c>
      <c r="AM164" s="79" t="s">
        <v>1037</v>
      </c>
      <c r="AN164" s="79" t="b">
        <v>0</v>
      </c>
      <c r="AO164" s="85" t="s">
        <v>997</v>
      </c>
      <c r="AP164" s="79" t="s">
        <v>176</v>
      </c>
      <c r="AQ164" s="79">
        <v>0</v>
      </c>
      <c r="AR164" s="79">
        <v>0</v>
      </c>
      <c r="AS164" s="79"/>
      <c r="AT164" s="79"/>
      <c r="AU164" s="79"/>
      <c r="AV164" s="79"/>
      <c r="AW164" s="79"/>
      <c r="AX164" s="79"/>
      <c r="AY164" s="79"/>
      <c r="AZ164" s="79"/>
      <c r="BA164">
        <v>9</v>
      </c>
      <c r="BB164" s="78" t="str">
        <f>REPLACE(INDEX(GroupVertices[Group],MATCH(Edges[[#This Row],[Vertex 1]],GroupVertices[Vertex],0)),1,1,"")</f>
        <v>4</v>
      </c>
      <c r="BC164" s="78" t="str">
        <f>REPLACE(INDEX(GroupVertices[Group],MATCH(Edges[[#This Row],[Vertex 2]],GroupVertices[Vertex],0)),1,1,"")</f>
        <v>1</v>
      </c>
      <c r="BD164" s="48">
        <v>0</v>
      </c>
      <c r="BE164" s="49">
        <v>0</v>
      </c>
      <c r="BF164" s="48">
        <v>0</v>
      </c>
      <c r="BG164" s="49">
        <v>0</v>
      </c>
      <c r="BH164" s="48">
        <v>0</v>
      </c>
      <c r="BI164" s="49">
        <v>0</v>
      </c>
      <c r="BJ164" s="48">
        <v>24</v>
      </c>
      <c r="BK164" s="49">
        <v>100</v>
      </c>
      <c r="BL164" s="48">
        <v>24</v>
      </c>
    </row>
    <row r="165" spans="1:64" ht="15">
      <c r="A165" s="64" t="s">
        <v>322</v>
      </c>
      <c r="B165" s="64" t="s">
        <v>320</v>
      </c>
      <c r="C165" s="65" t="s">
        <v>2773</v>
      </c>
      <c r="D165" s="66">
        <v>10</v>
      </c>
      <c r="E165" s="67" t="s">
        <v>136</v>
      </c>
      <c r="F165" s="68">
        <v>8.88888888888889</v>
      </c>
      <c r="G165" s="65"/>
      <c r="H165" s="69"/>
      <c r="I165" s="70"/>
      <c r="J165" s="70"/>
      <c r="K165" s="34" t="s">
        <v>66</v>
      </c>
      <c r="L165" s="77">
        <v>165</v>
      </c>
      <c r="M165" s="77"/>
      <c r="N165" s="72"/>
      <c r="O165" s="79" t="s">
        <v>353</v>
      </c>
      <c r="P165" s="81">
        <v>43483.7362037037</v>
      </c>
      <c r="Q165" s="79" t="s">
        <v>361</v>
      </c>
      <c r="R165" s="79"/>
      <c r="S165" s="79"/>
      <c r="T165" s="79"/>
      <c r="U165" s="79"/>
      <c r="V165" s="83" t="s">
        <v>625</v>
      </c>
      <c r="W165" s="81">
        <v>43483.7362037037</v>
      </c>
      <c r="X165" s="83" t="s">
        <v>764</v>
      </c>
      <c r="Y165" s="79"/>
      <c r="Z165" s="79"/>
      <c r="AA165" s="85" t="s">
        <v>958</v>
      </c>
      <c r="AB165" s="79"/>
      <c r="AC165" s="79" t="b">
        <v>0</v>
      </c>
      <c r="AD165" s="79">
        <v>0</v>
      </c>
      <c r="AE165" s="85" t="s">
        <v>1024</v>
      </c>
      <c r="AF165" s="79" t="b">
        <v>0</v>
      </c>
      <c r="AG165" s="79" t="s">
        <v>1030</v>
      </c>
      <c r="AH165" s="79"/>
      <c r="AI165" s="85" t="s">
        <v>1024</v>
      </c>
      <c r="AJ165" s="79" t="b">
        <v>0</v>
      </c>
      <c r="AK165" s="79">
        <v>6</v>
      </c>
      <c r="AL165" s="85" t="s">
        <v>999</v>
      </c>
      <c r="AM165" s="79" t="s">
        <v>1037</v>
      </c>
      <c r="AN165" s="79" t="b">
        <v>0</v>
      </c>
      <c r="AO165" s="85" t="s">
        <v>999</v>
      </c>
      <c r="AP165" s="79" t="s">
        <v>176</v>
      </c>
      <c r="AQ165" s="79">
        <v>0</v>
      </c>
      <c r="AR165" s="79">
        <v>0</v>
      </c>
      <c r="AS165" s="79"/>
      <c r="AT165" s="79"/>
      <c r="AU165" s="79"/>
      <c r="AV165" s="79"/>
      <c r="AW165" s="79"/>
      <c r="AX165" s="79"/>
      <c r="AY165" s="79"/>
      <c r="AZ165" s="79"/>
      <c r="BA165">
        <v>9</v>
      </c>
      <c r="BB165" s="78" t="str">
        <f>REPLACE(INDEX(GroupVertices[Group],MATCH(Edges[[#This Row],[Vertex 1]],GroupVertices[Vertex],0)),1,1,"")</f>
        <v>4</v>
      </c>
      <c r="BC165" s="78" t="str">
        <f>REPLACE(INDEX(GroupVertices[Group],MATCH(Edges[[#This Row],[Vertex 2]],GroupVertices[Vertex],0)),1,1,"")</f>
        <v>1</v>
      </c>
      <c r="BD165" s="48">
        <v>1</v>
      </c>
      <c r="BE165" s="49">
        <v>4</v>
      </c>
      <c r="BF165" s="48">
        <v>0</v>
      </c>
      <c r="BG165" s="49">
        <v>0</v>
      </c>
      <c r="BH165" s="48">
        <v>0</v>
      </c>
      <c r="BI165" s="49">
        <v>0</v>
      </c>
      <c r="BJ165" s="48">
        <v>24</v>
      </c>
      <c r="BK165" s="49">
        <v>96</v>
      </c>
      <c r="BL165" s="48">
        <v>25</v>
      </c>
    </row>
    <row r="166" spans="1:64" ht="15">
      <c r="A166" s="64" t="s">
        <v>322</v>
      </c>
      <c r="B166" s="64" t="s">
        <v>322</v>
      </c>
      <c r="C166" s="65" t="s">
        <v>2772</v>
      </c>
      <c r="D166" s="66">
        <v>8.25</v>
      </c>
      <c r="E166" s="67" t="s">
        <v>136</v>
      </c>
      <c r="F166" s="68">
        <v>23.333333333333336</v>
      </c>
      <c r="G166" s="65"/>
      <c r="H166" s="69"/>
      <c r="I166" s="70"/>
      <c r="J166" s="70"/>
      <c r="K166" s="34" t="s">
        <v>65</v>
      </c>
      <c r="L166" s="77">
        <v>166</v>
      </c>
      <c r="M166" s="77"/>
      <c r="N166" s="72"/>
      <c r="O166" s="79" t="s">
        <v>176</v>
      </c>
      <c r="P166" s="81">
        <v>43483.899247685185</v>
      </c>
      <c r="Q166" s="79" t="s">
        <v>414</v>
      </c>
      <c r="R166" s="83" t="s">
        <v>452</v>
      </c>
      <c r="S166" s="79" t="s">
        <v>469</v>
      </c>
      <c r="T166" s="79" t="s">
        <v>475</v>
      </c>
      <c r="U166" s="83" t="s">
        <v>505</v>
      </c>
      <c r="V166" s="83" t="s">
        <v>505</v>
      </c>
      <c r="W166" s="81">
        <v>43483.899247685185</v>
      </c>
      <c r="X166" s="83" t="s">
        <v>765</v>
      </c>
      <c r="Y166" s="79"/>
      <c r="Z166" s="79"/>
      <c r="AA166" s="85" t="s">
        <v>959</v>
      </c>
      <c r="AB166" s="79"/>
      <c r="AC166" s="79" t="b">
        <v>0</v>
      </c>
      <c r="AD166" s="79">
        <v>3</v>
      </c>
      <c r="AE166" s="85" t="s">
        <v>1024</v>
      </c>
      <c r="AF166" s="79" t="b">
        <v>0</v>
      </c>
      <c r="AG166" s="79" t="s">
        <v>1030</v>
      </c>
      <c r="AH166" s="79"/>
      <c r="AI166" s="85" t="s">
        <v>1024</v>
      </c>
      <c r="AJ166" s="79" t="b">
        <v>0</v>
      </c>
      <c r="AK166" s="79">
        <v>1</v>
      </c>
      <c r="AL166" s="85" t="s">
        <v>1024</v>
      </c>
      <c r="AM166" s="79" t="s">
        <v>1037</v>
      </c>
      <c r="AN166" s="79" t="b">
        <v>0</v>
      </c>
      <c r="AO166" s="85" t="s">
        <v>959</v>
      </c>
      <c r="AP166" s="79" t="s">
        <v>176</v>
      </c>
      <c r="AQ166" s="79">
        <v>0</v>
      </c>
      <c r="AR166" s="79">
        <v>0</v>
      </c>
      <c r="AS166" s="79"/>
      <c r="AT166" s="79"/>
      <c r="AU166" s="79"/>
      <c r="AV166" s="79"/>
      <c r="AW166" s="79"/>
      <c r="AX166" s="79"/>
      <c r="AY166" s="79"/>
      <c r="AZ166" s="79"/>
      <c r="BA166">
        <v>4</v>
      </c>
      <c r="BB166" s="78" t="str">
        <f>REPLACE(INDEX(GroupVertices[Group],MATCH(Edges[[#This Row],[Vertex 1]],GroupVertices[Vertex],0)),1,1,"")</f>
        <v>4</v>
      </c>
      <c r="BC166" s="78" t="str">
        <f>REPLACE(INDEX(GroupVertices[Group],MATCH(Edges[[#This Row],[Vertex 2]],GroupVertices[Vertex],0)),1,1,"")</f>
        <v>4</v>
      </c>
      <c r="BD166" s="48">
        <v>0</v>
      </c>
      <c r="BE166" s="49">
        <v>0</v>
      </c>
      <c r="BF166" s="48">
        <v>0</v>
      </c>
      <c r="BG166" s="49">
        <v>0</v>
      </c>
      <c r="BH166" s="48">
        <v>0</v>
      </c>
      <c r="BI166" s="49">
        <v>0</v>
      </c>
      <c r="BJ166" s="48">
        <v>16</v>
      </c>
      <c r="BK166" s="49">
        <v>100</v>
      </c>
      <c r="BL166" s="48">
        <v>16</v>
      </c>
    </row>
    <row r="167" spans="1:64" ht="15">
      <c r="A167" s="64" t="s">
        <v>322</v>
      </c>
      <c r="B167" s="64" t="s">
        <v>322</v>
      </c>
      <c r="C167" s="65" t="s">
        <v>2772</v>
      </c>
      <c r="D167" s="66">
        <v>8.25</v>
      </c>
      <c r="E167" s="67" t="s">
        <v>136</v>
      </c>
      <c r="F167" s="68">
        <v>23.333333333333336</v>
      </c>
      <c r="G167" s="65"/>
      <c r="H167" s="69"/>
      <c r="I167" s="70"/>
      <c r="J167" s="70"/>
      <c r="K167" s="34" t="s">
        <v>65</v>
      </c>
      <c r="L167" s="77">
        <v>167</v>
      </c>
      <c r="M167" s="77"/>
      <c r="N167" s="72"/>
      <c r="O167" s="79" t="s">
        <v>176</v>
      </c>
      <c r="P167" s="81">
        <v>43486.16841435185</v>
      </c>
      <c r="Q167" s="79" t="s">
        <v>415</v>
      </c>
      <c r="R167" s="83" t="s">
        <v>452</v>
      </c>
      <c r="S167" s="79" t="s">
        <v>469</v>
      </c>
      <c r="T167" s="79" t="s">
        <v>475</v>
      </c>
      <c r="U167" s="79"/>
      <c r="V167" s="83" t="s">
        <v>625</v>
      </c>
      <c r="W167" s="81">
        <v>43486.16841435185</v>
      </c>
      <c r="X167" s="83" t="s">
        <v>766</v>
      </c>
      <c r="Y167" s="79"/>
      <c r="Z167" s="79"/>
      <c r="AA167" s="85" t="s">
        <v>960</v>
      </c>
      <c r="AB167" s="79"/>
      <c r="AC167" s="79" t="b">
        <v>0</v>
      </c>
      <c r="AD167" s="79">
        <v>1</v>
      </c>
      <c r="AE167" s="85" t="s">
        <v>1024</v>
      </c>
      <c r="AF167" s="79" t="b">
        <v>0</v>
      </c>
      <c r="AG167" s="79" t="s">
        <v>1030</v>
      </c>
      <c r="AH167" s="79"/>
      <c r="AI167" s="85" t="s">
        <v>1024</v>
      </c>
      <c r="AJ167" s="79" t="b">
        <v>0</v>
      </c>
      <c r="AK167" s="79">
        <v>4</v>
      </c>
      <c r="AL167" s="85" t="s">
        <v>1024</v>
      </c>
      <c r="AM167" s="79" t="s">
        <v>1038</v>
      </c>
      <c r="AN167" s="79" t="b">
        <v>0</v>
      </c>
      <c r="AO167" s="85" t="s">
        <v>960</v>
      </c>
      <c r="AP167" s="79" t="s">
        <v>176</v>
      </c>
      <c r="AQ167" s="79">
        <v>0</v>
      </c>
      <c r="AR167" s="79">
        <v>0</v>
      </c>
      <c r="AS167" s="79"/>
      <c r="AT167" s="79"/>
      <c r="AU167" s="79"/>
      <c r="AV167" s="79"/>
      <c r="AW167" s="79"/>
      <c r="AX167" s="79"/>
      <c r="AY167" s="79"/>
      <c r="AZ167" s="79"/>
      <c r="BA167">
        <v>4</v>
      </c>
      <c r="BB167" s="78" t="str">
        <f>REPLACE(INDEX(GroupVertices[Group],MATCH(Edges[[#This Row],[Vertex 1]],GroupVertices[Vertex],0)),1,1,"")</f>
        <v>4</v>
      </c>
      <c r="BC167" s="78" t="str">
        <f>REPLACE(INDEX(GroupVertices[Group],MATCH(Edges[[#This Row],[Vertex 2]],GroupVertices[Vertex],0)),1,1,"")</f>
        <v>4</v>
      </c>
      <c r="BD167" s="48">
        <v>0</v>
      </c>
      <c r="BE167" s="49">
        <v>0</v>
      </c>
      <c r="BF167" s="48">
        <v>0</v>
      </c>
      <c r="BG167" s="49">
        <v>0</v>
      </c>
      <c r="BH167" s="48">
        <v>0</v>
      </c>
      <c r="BI167" s="49">
        <v>0</v>
      </c>
      <c r="BJ167" s="48">
        <v>11</v>
      </c>
      <c r="BK167" s="49">
        <v>100</v>
      </c>
      <c r="BL167" s="48">
        <v>11</v>
      </c>
    </row>
    <row r="168" spans="1:64" ht="15">
      <c r="A168" s="64" t="s">
        <v>322</v>
      </c>
      <c r="B168" s="64" t="s">
        <v>322</v>
      </c>
      <c r="C168" s="65" t="s">
        <v>2772</v>
      </c>
      <c r="D168" s="66">
        <v>8.25</v>
      </c>
      <c r="E168" s="67" t="s">
        <v>136</v>
      </c>
      <c r="F168" s="68">
        <v>23.333333333333336</v>
      </c>
      <c r="G168" s="65"/>
      <c r="H168" s="69"/>
      <c r="I168" s="70"/>
      <c r="J168" s="70"/>
      <c r="K168" s="34" t="s">
        <v>65</v>
      </c>
      <c r="L168" s="77">
        <v>168</v>
      </c>
      <c r="M168" s="77"/>
      <c r="N168" s="72"/>
      <c r="O168" s="79" t="s">
        <v>176</v>
      </c>
      <c r="P168" s="81">
        <v>43486.208287037036</v>
      </c>
      <c r="Q168" s="79" t="s">
        <v>416</v>
      </c>
      <c r="R168" s="79"/>
      <c r="S168" s="79"/>
      <c r="T168" s="79" t="s">
        <v>475</v>
      </c>
      <c r="U168" s="83" t="s">
        <v>506</v>
      </c>
      <c r="V168" s="83" t="s">
        <v>506</v>
      </c>
      <c r="W168" s="81">
        <v>43486.208287037036</v>
      </c>
      <c r="X168" s="83" t="s">
        <v>767</v>
      </c>
      <c r="Y168" s="79"/>
      <c r="Z168" s="79"/>
      <c r="AA168" s="85" t="s">
        <v>961</v>
      </c>
      <c r="AB168" s="79"/>
      <c r="AC168" s="79" t="b">
        <v>0</v>
      </c>
      <c r="AD168" s="79">
        <v>7</v>
      </c>
      <c r="AE168" s="85" t="s">
        <v>1024</v>
      </c>
      <c r="AF168" s="79" t="b">
        <v>0</v>
      </c>
      <c r="AG168" s="79" t="s">
        <v>1030</v>
      </c>
      <c r="AH168" s="79"/>
      <c r="AI168" s="85" t="s">
        <v>1024</v>
      </c>
      <c r="AJ168" s="79" t="b">
        <v>0</v>
      </c>
      <c r="AK168" s="79">
        <v>0</v>
      </c>
      <c r="AL168" s="85" t="s">
        <v>1024</v>
      </c>
      <c r="AM168" s="79" t="s">
        <v>1038</v>
      </c>
      <c r="AN168" s="79" t="b">
        <v>0</v>
      </c>
      <c r="AO168" s="85" t="s">
        <v>961</v>
      </c>
      <c r="AP168" s="79" t="s">
        <v>176</v>
      </c>
      <c r="AQ168" s="79">
        <v>0</v>
      </c>
      <c r="AR168" s="79">
        <v>0</v>
      </c>
      <c r="AS168" s="79"/>
      <c r="AT168" s="79"/>
      <c r="AU168" s="79"/>
      <c r="AV168" s="79"/>
      <c r="AW168" s="79"/>
      <c r="AX168" s="79"/>
      <c r="AY168" s="79"/>
      <c r="AZ168" s="79"/>
      <c r="BA168">
        <v>4</v>
      </c>
      <c r="BB168" s="78" t="str">
        <f>REPLACE(INDEX(GroupVertices[Group],MATCH(Edges[[#This Row],[Vertex 1]],GroupVertices[Vertex],0)),1,1,"")</f>
        <v>4</v>
      </c>
      <c r="BC168" s="78" t="str">
        <f>REPLACE(INDEX(GroupVertices[Group],MATCH(Edges[[#This Row],[Vertex 2]],GroupVertices[Vertex],0)),1,1,"")</f>
        <v>4</v>
      </c>
      <c r="BD168" s="48">
        <v>2</v>
      </c>
      <c r="BE168" s="49">
        <v>14.285714285714286</v>
      </c>
      <c r="BF168" s="48">
        <v>0</v>
      </c>
      <c r="BG168" s="49">
        <v>0</v>
      </c>
      <c r="BH168" s="48">
        <v>0</v>
      </c>
      <c r="BI168" s="49">
        <v>0</v>
      </c>
      <c r="BJ168" s="48">
        <v>12</v>
      </c>
      <c r="BK168" s="49">
        <v>85.71428571428571</v>
      </c>
      <c r="BL168" s="48">
        <v>14</v>
      </c>
    </row>
    <row r="169" spans="1:64" ht="15">
      <c r="A169" s="64" t="s">
        <v>322</v>
      </c>
      <c r="B169" s="64" t="s">
        <v>320</v>
      </c>
      <c r="C169" s="65" t="s">
        <v>2773</v>
      </c>
      <c r="D169" s="66">
        <v>10</v>
      </c>
      <c r="E169" s="67" t="s">
        <v>136</v>
      </c>
      <c r="F169" s="68">
        <v>8.88888888888889</v>
      </c>
      <c r="G169" s="65"/>
      <c r="H169" s="69"/>
      <c r="I169" s="70"/>
      <c r="J169" s="70"/>
      <c r="K169" s="34" t="s">
        <v>66</v>
      </c>
      <c r="L169" s="77">
        <v>169</v>
      </c>
      <c r="M169" s="77"/>
      <c r="N169" s="72"/>
      <c r="O169" s="79" t="s">
        <v>353</v>
      </c>
      <c r="P169" s="81">
        <v>43513.61347222222</v>
      </c>
      <c r="Q169" s="79" t="s">
        <v>417</v>
      </c>
      <c r="R169" s="83" t="s">
        <v>455</v>
      </c>
      <c r="S169" s="79" t="s">
        <v>469</v>
      </c>
      <c r="T169" s="79" t="s">
        <v>475</v>
      </c>
      <c r="U169" s="83" t="s">
        <v>507</v>
      </c>
      <c r="V169" s="83" t="s">
        <v>507</v>
      </c>
      <c r="W169" s="81">
        <v>43513.61347222222</v>
      </c>
      <c r="X169" s="83" t="s">
        <v>768</v>
      </c>
      <c r="Y169" s="79"/>
      <c r="Z169" s="79"/>
      <c r="AA169" s="85" t="s">
        <v>962</v>
      </c>
      <c r="AB169" s="79"/>
      <c r="AC169" s="79" t="b">
        <v>0</v>
      </c>
      <c r="AD169" s="79">
        <v>0</v>
      </c>
      <c r="AE169" s="85" t="s">
        <v>1024</v>
      </c>
      <c r="AF169" s="79" t="b">
        <v>0</v>
      </c>
      <c r="AG169" s="79" t="s">
        <v>1030</v>
      </c>
      <c r="AH169" s="79"/>
      <c r="AI169" s="85" t="s">
        <v>1024</v>
      </c>
      <c r="AJ169" s="79" t="b">
        <v>0</v>
      </c>
      <c r="AK169" s="79">
        <v>1</v>
      </c>
      <c r="AL169" s="85" t="s">
        <v>1000</v>
      </c>
      <c r="AM169" s="79" t="s">
        <v>1038</v>
      </c>
      <c r="AN169" s="79" t="b">
        <v>0</v>
      </c>
      <c r="AO169" s="85" t="s">
        <v>1000</v>
      </c>
      <c r="AP169" s="79" t="s">
        <v>176</v>
      </c>
      <c r="AQ169" s="79">
        <v>0</v>
      </c>
      <c r="AR169" s="79">
        <v>0</v>
      </c>
      <c r="AS169" s="79"/>
      <c r="AT169" s="79"/>
      <c r="AU169" s="79"/>
      <c r="AV169" s="79"/>
      <c r="AW169" s="79"/>
      <c r="AX169" s="79"/>
      <c r="AY169" s="79"/>
      <c r="AZ169" s="79"/>
      <c r="BA169">
        <v>9</v>
      </c>
      <c r="BB169" s="78" t="str">
        <f>REPLACE(INDEX(GroupVertices[Group],MATCH(Edges[[#This Row],[Vertex 1]],GroupVertices[Vertex],0)),1,1,"")</f>
        <v>4</v>
      </c>
      <c r="BC169" s="78" t="str">
        <f>REPLACE(INDEX(GroupVertices[Group],MATCH(Edges[[#This Row],[Vertex 2]],GroupVertices[Vertex],0)),1,1,"")</f>
        <v>1</v>
      </c>
      <c r="BD169" s="48">
        <v>1</v>
      </c>
      <c r="BE169" s="49">
        <v>8.333333333333334</v>
      </c>
      <c r="BF169" s="48">
        <v>0</v>
      </c>
      <c r="BG169" s="49">
        <v>0</v>
      </c>
      <c r="BH169" s="48">
        <v>0</v>
      </c>
      <c r="BI169" s="49">
        <v>0</v>
      </c>
      <c r="BJ169" s="48">
        <v>11</v>
      </c>
      <c r="BK169" s="49">
        <v>91.66666666666667</v>
      </c>
      <c r="BL169" s="48">
        <v>12</v>
      </c>
    </row>
    <row r="170" spans="1:64" ht="15">
      <c r="A170" s="64" t="s">
        <v>322</v>
      </c>
      <c r="B170" s="64" t="s">
        <v>320</v>
      </c>
      <c r="C170" s="65" t="s">
        <v>2773</v>
      </c>
      <c r="D170" s="66">
        <v>10</v>
      </c>
      <c r="E170" s="67" t="s">
        <v>136</v>
      </c>
      <c r="F170" s="68">
        <v>8.88888888888889</v>
      </c>
      <c r="G170" s="65"/>
      <c r="H170" s="69"/>
      <c r="I170" s="70"/>
      <c r="J170" s="70"/>
      <c r="K170" s="34" t="s">
        <v>66</v>
      </c>
      <c r="L170" s="77">
        <v>170</v>
      </c>
      <c r="M170" s="77"/>
      <c r="N170" s="72"/>
      <c r="O170" s="79" t="s">
        <v>353</v>
      </c>
      <c r="P170" s="81">
        <v>43515.86923611111</v>
      </c>
      <c r="Q170" s="79" t="s">
        <v>371</v>
      </c>
      <c r="R170" s="79"/>
      <c r="S170" s="79"/>
      <c r="T170" s="79" t="s">
        <v>475</v>
      </c>
      <c r="U170" s="79"/>
      <c r="V170" s="83" t="s">
        <v>625</v>
      </c>
      <c r="W170" s="81">
        <v>43515.86923611111</v>
      </c>
      <c r="X170" s="83" t="s">
        <v>769</v>
      </c>
      <c r="Y170" s="79"/>
      <c r="Z170" s="79"/>
      <c r="AA170" s="85" t="s">
        <v>963</v>
      </c>
      <c r="AB170" s="79"/>
      <c r="AC170" s="79" t="b">
        <v>0</v>
      </c>
      <c r="AD170" s="79">
        <v>0</v>
      </c>
      <c r="AE170" s="85" t="s">
        <v>1024</v>
      </c>
      <c r="AF170" s="79" t="b">
        <v>0</v>
      </c>
      <c r="AG170" s="79" t="s">
        <v>1030</v>
      </c>
      <c r="AH170" s="79"/>
      <c r="AI170" s="85" t="s">
        <v>1024</v>
      </c>
      <c r="AJ170" s="79" t="b">
        <v>0</v>
      </c>
      <c r="AK170" s="79">
        <v>3</v>
      </c>
      <c r="AL170" s="85" t="s">
        <v>1002</v>
      </c>
      <c r="AM170" s="79" t="s">
        <v>1037</v>
      </c>
      <c r="AN170" s="79" t="b">
        <v>0</v>
      </c>
      <c r="AO170" s="85" t="s">
        <v>1002</v>
      </c>
      <c r="AP170" s="79" t="s">
        <v>176</v>
      </c>
      <c r="AQ170" s="79">
        <v>0</v>
      </c>
      <c r="AR170" s="79">
        <v>0</v>
      </c>
      <c r="AS170" s="79"/>
      <c r="AT170" s="79"/>
      <c r="AU170" s="79"/>
      <c r="AV170" s="79"/>
      <c r="AW170" s="79"/>
      <c r="AX170" s="79"/>
      <c r="AY170" s="79"/>
      <c r="AZ170" s="79"/>
      <c r="BA170">
        <v>9</v>
      </c>
      <c r="BB170" s="78" t="str">
        <f>REPLACE(INDEX(GroupVertices[Group],MATCH(Edges[[#This Row],[Vertex 1]],GroupVertices[Vertex],0)),1,1,"")</f>
        <v>4</v>
      </c>
      <c r="BC170" s="78" t="str">
        <f>REPLACE(INDEX(GroupVertices[Group],MATCH(Edges[[#This Row],[Vertex 2]],GroupVertices[Vertex],0)),1,1,"")</f>
        <v>1</v>
      </c>
      <c r="BD170" s="48">
        <v>0</v>
      </c>
      <c r="BE170" s="49">
        <v>0</v>
      </c>
      <c r="BF170" s="48">
        <v>0</v>
      </c>
      <c r="BG170" s="49">
        <v>0</v>
      </c>
      <c r="BH170" s="48">
        <v>0</v>
      </c>
      <c r="BI170" s="49">
        <v>0</v>
      </c>
      <c r="BJ170" s="48">
        <v>24</v>
      </c>
      <c r="BK170" s="49">
        <v>100</v>
      </c>
      <c r="BL170" s="48">
        <v>24</v>
      </c>
    </row>
    <row r="171" spans="1:64" ht="15">
      <c r="A171" s="64" t="s">
        <v>322</v>
      </c>
      <c r="B171" s="64" t="s">
        <v>320</v>
      </c>
      <c r="C171" s="65" t="s">
        <v>2773</v>
      </c>
      <c r="D171" s="66">
        <v>10</v>
      </c>
      <c r="E171" s="67" t="s">
        <v>136</v>
      </c>
      <c r="F171" s="68">
        <v>8.88888888888889</v>
      </c>
      <c r="G171" s="65"/>
      <c r="H171" s="69"/>
      <c r="I171" s="70"/>
      <c r="J171" s="70"/>
      <c r="K171" s="34" t="s">
        <v>66</v>
      </c>
      <c r="L171" s="77">
        <v>171</v>
      </c>
      <c r="M171" s="77"/>
      <c r="N171" s="72"/>
      <c r="O171" s="79" t="s">
        <v>353</v>
      </c>
      <c r="P171" s="81">
        <v>43519.92365740741</v>
      </c>
      <c r="Q171" s="79" t="s">
        <v>373</v>
      </c>
      <c r="R171" s="83" t="s">
        <v>455</v>
      </c>
      <c r="S171" s="79" t="s">
        <v>469</v>
      </c>
      <c r="T171" s="79" t="s">
        <v>475</v>
      </c>
      <c r="U171" s="79"/>
      <c r="V171" s="83" t="s">
        <v>625</v>
      </c>
      <c r="W171" s="81">
        <v>43519.92365740741</v>
      </c>
      <c r="X171" s="83" t="s">
        <v>770</v>
      </c>
      <c r="Y171" s="79"/>
      <c r="Z171" s="79"/>
      <c r="AA171" s="85" t="s">
        <v>964</v>
      </c>
      <c r="AB171" s="79"/>
      <c r="AC171" s="79" t="b">
        <v>0</v>
      </c>
      <c r="AD171" s="79">
        <v>0</v>
      </c>
      <c r="AE171" s="85" t="s">
        <v>1024</v>
      </c>
      <c r="AF171" s="79" t="b">
        <v>0</v>
      </c>
      <c r="AG171" s="79" t="s">
        <v>1030</v>
      </c>
      <c r="AH171" s="79"/>
      <c r="AI171" s="85" t="s">
        <v>1024</v>
      </c>
      <c r="AJ171" s="79" t="b">
        <v>0</v>
      </c>
      <c r="AK171" s="79">
        <v>3</v>
      </c>
      <c r="AL171" s="85" t="s">
        <v>1003</v>
      </c>
      <c r="AM171" s="79" t="s">
        <v>1037</v>
      </c>
      <c r="AN171" s="79" t="b">
        <v>0</v>
      </c>
      <c r="AO171" s="85" t="s">
        <v>1003</v>
      </c>
      <c r="AP171" s="79" t="s">
        <v>176</v>
      </c>
      <c r="AQ171" s="79">
        <v>0</v>
      </c>
      <c r="AR171" s="79">
        <v>0</v>
      </c>
      <c r="AS171" s="79"/>
      <c r="AT171" s="79"/>
      <c r="AU171" s="79"/>
      <c r="AV171" s="79"/>
      <c r="AW171" s="79"/>
      <c r="AX171" s="79"/>
      <c r="AY171" s="79"/>
      <c r="AZ171" s="79"/>
      <c r="BA171">
        <v>9</v>
      </c>
      <c r="BB171" s="78" t="str">
        <f>REPLACE(INDEX(GroupVertices[Group],MATCH(Edges[[#This Row],[Vertex 1]],GroupVertices[Vertex],0)),1,1,"")</f>
        <v>4</v>
      </c>
      <c r="BC171" s="78" t="str">
        <f>REPLACE(INDEX(GroupVertices[Group],MATCH(Edges[[#This Row],[Vertex 2]],GroupVertices[Vertex],0)),1,1,"")</f>
        <v>1</v>
      </c>
      <c r="BD171" s="48">
        <v>1</v>
      </c>
      <c r="BE171" s="49">
        <v>4.761904761904762</v>
      </c>
      <c r="BF171" s="48">
        <v>1</v>
      </c>
      <c r="BG171" s="49">
        <v>4.761904761904762</v>
      </c>
      <c r="BH171" s="48">
        <v>0</v>
      </c>
      <c r="BI171" s="49">
        <v>0</v>
      </c>
      <c r="BJ171" s="48">
        <v>19</v>
      </c>
      <c r="BK171" s="49">
        <v>90.47619047619048</v>
      </c>
      <c r="BL171" s="48">
        <v>21</v>
      </c>
    </row>
    <row r="172" spans="1:64" ht="15">
      <c r="A172" s="64" t="s">
        <v>322</v>
      </c>
      <c r="B172" s="64" t="s">
        <v>320</v>
      </c>
      <c r="C172" s="65" t="s">
        <v>2773</v>
      </c>
      <c r="D172" s="66">
        <v>10</v>
      </c>
      <c r="E172" s="67" t="s">
        <v>136</v>
      </c>
      <c r="F172" s="68">
        <v>8.88888888888889</v>
      </c>
      <c r="G172" s="65"/>
      <c r="H172" s="69"/>
      <c r="I172" s="70"/>
      <c r="J172" s="70"/>
      <c r="K172" s="34" t="s">
        <v>66</v>
      </c>
      <c r="L172" s="77">
        <v>172</v>
      </c>
      <c r="M172" s="77"/>
      <c r="N172" s="72"/>
      <c r="O172" s="79" t="s">
        <v>353</v>
      </c>
      <c r="P172" s="81">
        <v>43533.85136574074</v>
      </c>
      <c r="Q172" s="79" t="s">
        <v>418</v>
      </c>
      <c r="R172" s="83" t="s">
        <v>455</v>
      </c>
      <c r="S172" s="79" t="s">
        <v>469</v>
      </c>
      <c r="T172" s="79" t="s">
        <v>475</v>
      </c>
      <c r="U172" s="79"/>
      <c r="V172" s="83" t="s">
        <v>625</v>
      </c>
      <c r="W172" s="81">
        <v>43533.85136574074</v>
      </c>
      <c r="X172" s="83" t="s">
        <v>771</v>
      </c>
      <c r="Y172" s="79"/>
      <c r="Z172" s="79"/>
      <c r="AA172" s="85" t="s">
        <v>965</v>
      </c>
      <c r="AB172" s="79"/>
      <c r="AC172" s="79" t="b">
        <v>0</v>
      </c>
      <c r="AD172" s="79">
        <v>0</v>
      </c>
      <c r="AE172" s="85" t="s">
        <v>1024</v>
      </c>
      <c r="AF172" s="79" t="b">
        <v>0</v>
      </c>
      <c r="AG172" s="79" t="s">
        <v>1030</v>
      </c>
      <c r="AH172" s="79"/>
      <c r="AI172" s="85" t="s">
        <v>1024</v>
      </c>
      <c r="AJ172" s="79" t="b">
        <v>0</v>
      </c>
      <c r="AK172" s="79">
        <v>1</v>
      </c>
      <c r="AL172" s="85" t="s">
        <v>1004</v>
      </c>
      <c r="AM172" s="79" t="s">
        <v>1037</v>
      </c>
      <c r="AN172" s="79" t="b">
        <v>0</v>
      </c>
      <c r="AO172" s="85" t="s">
        <v>1004</v>
      </c>
      <c r="AP172" s="79" t="s">
        <v>176</v>
      </c>
      <c r="AQ172" s="79">
        <v>0</v>
      </c>
      <c r="AR172" s="79">
        <v>0</v>
      </c>
      <c r="AS172" s="79"/>
      <c r="AT172" s="79"/>
      <c r="AU172" s="79"/>
      <c r="AV172" s="79"/>
      <c r="AW172" s="79"/>
      <c r="AX172" s="79"/>
      <c r="AY172" s="79"/>
      <c r="AZ172" s="79"/>
      <c r="BA172">
        <v>9</v>
      </c>
      <c r="BB172" s="78" t="str">
        <f>REPLACE(INDEX(GroupVertices[Group],MATCH(Edges[[#This Row],[Vertex 1]],GroupVertices[Vertex],0)),1,1,"")</f>
        <v>4</v>
      </c>
      <c r="BC172" s="78" t="str">
        <f>REPLACE(INDEX(GroupVertices[Group],MATCH(Edges[[#This Row],[Vertex 2]],GroupVertices[Vertex],0)),1,1,"")</f>
        <v>1</v>
      </c>
      <c r="BD172" s="48">
        <v>0</v>
      </c>
      <c r="BE172" s="49">
        <v>0</v>
      </c>
      <c r="BF172" s="48">
        <v>0</v>
      </c>
      <c r="BG172" s="49">
        <v>0</v>
      </c>
      <c r="BH172" s="48">
        <v>0</v>
      </c>
      <c r="BI172" s="49">
        <v>0</v>
      </c>
      <c r="BJ172" s="48">
        <v>18</v>
      </c>
      <c r="BK172" s="49">
        <v>100</v>
      </c>
      <c r="BL172" s="48">
        <v>18</v>
      </c>
    </row>
    <row r="173" spans="1:64" ht="15">
      <c r="A173" s="64" t="s">
        <v>322</v>
      </c>
      <c r="B173" s="64" t="s">
        <v>320</v>
      </c>
      <c r="C173" s="65" t="s">
        <v>2773</v>
      </c>
      <c r="D173" s="66">
        <v>10</v>
      </c>
      <c r="E173" s="67" t="s">
        <v>136</v>
      </c>
      <c r="F173" s="68">
        <v>8.88888888888889</v>
      </c>
      <c r="G173" s="65"/>
      <c r="H173" s="69"/>
      <c r="I173" s="70"/>
      <c r="J173" s="70"/>
      <c r="K173" s="34" t="s">
        <v>66</v>
      </c>
      <c r="L173" s="77">
        <v>173</v>
      </c>
      <c r="M173" s="77"/>
      <c r="N173" s="72"/>
      <c r="O173" s="79" t="s">
        <v>353</v>
      </c>
      <c r="P173" s="81">
        <v>43536.59425925926</v>
      </c>
      <c r="Q173" s="79" t="s">
        <v>396</v>
      </c>
      <c r="R173" s="83" t="s">
        <v>459</v>
      </c>
      <c r="S173" s="79" t="s">
        <v>469</v>
      </c>
      <c r="T173" s="79" t="s">
        <v>475</v>
      </c>
      <c r="U173" s="79"/>
      <c r="V173" s="83" t="s">
        <v>625</v>
      </c>
      <c r="W173" s="81">
        <v>43536.59425925926</v>
      </c>
      <c r="X173" s="83" t="s">
        <v>772</v>
      </c>
      <c r="Y173" s="79"/>
      <c r="Z173" s="79"/>
      <c r="AA173" s="85" t="s">
        <v>966</v>
      </c>
      <c r="AB173" s="79"/>
      <c r="AC173" s="79" t="b">
        <v>0</v>
      </c>
      <c r="AD173" s="79">
        <v>0</v>
      </c>
      <c r="AE173" s="85" t="s">
        <v>1024</v>
      </c>
      <c r="AF173" s="79" t="b">
        <v>0</v>
      </c>
      <c r="AG173" s="79" t="s">
        <v>1030</v>
      </c>
      <c r="AH173" s="79"/>
      <c r="AI173" s="85" t="s">
        <v>1024</v>
      </c>
      <c r="AJ173" s="79" t="b">
        <v>0</v>
      </c>
      <c r="AK173" s="79">
        <v>4</v>
      </c>
      <c r="AL173" s="85" t="s">
        <v>972</v>
      </c>
      <c r="AM173" s="79" t="s">
        <v>1037</v>
      </c>
      <c r="AN173" s="79" t="b">
        <v>0</v>
      </c>
      <c r="AO173" s="85" t="s">
        <v>972</v>
      </c>
      <c r="AP173" s="79" t="s">
        <v>176</v>
      </c>
      <c r="AQ173" s="79">
        <v>0</v>
      </c>
      <c r="AR173" s="79">
        <v>0</v>
      </c>
      <c r="AS173" s="79"/>
      <c r="AT173" s="79"/>
      <c r="AU173" s="79"/>
      <c r="AV173" s="79"/>
      <c r="AW173" s="79"/>
      <c r="AX173" s="79"/>
      <c r="AY173" s="79"/>
      <c r="AZ173" s="79"/>
      <c r="BA173">
        <v>9</v>
      </c>
      <c r="BB173" s="78" t="str">
        <f>REPLACE(INDEX(GroupVertices[Group],MATCH(Edges[[#This Row],[Vertex 1]],GroupVertices[Vertex],0)),1,1,"")</f>
        <v>4</v>
      </c>
      <c r="BC173" s="78" t="str">
        <f>REPLACE(INDEX(GroupVertices[Group],MATCH(Edges[[#This Row],[Vertex 2]],GroupVertices[Vertex],0)),1,1,"")</f>
        <v>1</v>
      </c>
      <c r="BD173" s="48"/>
      <c r="BE173" s="49"/>
      <c r="BF173" s="48"/>
      <c r="BG173" s="49"/>
      <c r="BH173" s="48"/>
      <c r="BI173" s="49"/>
      <c r="BJ173" s="48"/>
      <c r="BK173" s="49"/>
      <c r="BL173" s="48"/>
    </row>
    <row r="174" spans="1:64" ht="15">
      <c r="A174" s="64" t="s">
        <v>322</v>
      </c>
      <c r="B174" s="64" t="s">
        <v>321</v>
      </c>
      <c r="C174" s="65" t="s">
        <v>2770</v>
      </c>
      <c r="D174" s="66">
        <v>4.75</v>
      </c>
      <c r="E174" s="67" t="s">
        <v>136</v>
      </c>
      <c r="F174" s="68">
        <v>29.11111111111111</v>
      </c>
      <c r="G174" s="65"/>
      <c r="H174" s="69"/>
      <c r="I174" s="70"/>
      <c r="J174" s="70"/>
      <c r="K174" s="34" t="s">
        <v>66</v>
      </c>
      <c r="L174" s="77">
        <v>174</v>
      </c>
      <c r="M174" s="77"/>
      <c r="N174" s="72"/>
      <c r="O174" s="79" t="s">
        <v>353</v>
      </c>
      <c r="P174" s="81">
        <v>43536.59425925926</v>
      </c>
      <c r="Q174" s="79" t="s">
        <v>396</v>
      </c>
      <c r="R174" s="83" t="s">
        <v>459</v>
      </c>
      <c r="S174" s="79" t="s">
        <v>469</v>
      </c>
      <c r="T174" s="79" t="s">
        <v>475</v>
      </c>
      <c r="U174" s="79"/>
      <c r="V174" s="83" t="s">
        <v>625</v>
      </c>
      <c r="W174" s="81">
        <v>43536.59425925926</v>
      </c>
      <c r="X174" s="83" t="s">
        <v>772</v>
      </c>
      <c r="Y174" s="79"/>
      <c r="Z174" s="79"/>
      <c r="AA174" s="85" t="s">
        <v>966</v>
      </c>
      <c r="AB174" s="79"/>
      <c r="AC174" s="79" t="b">
        <v>0</v>
      </c>
      <c r="AD174" s="79">
        <v>0</v>
      </c>
      <c r="AE174" s="85" t="s">
        <v>1024</v>
      </c>
      <c r="AF174" s="79" t="b">
        <v>0</v>
      </c>
      <c r="AG174" s="79" t="s">
        <v>1030</v>
      </c>
      <c r="AH174" s="79"/>
      <c r="AI174" s="85" t="s">
        <v>1024</v>
      </c>
      <c r="AJ174" s="79" t="b">
        <v>0</v>
      </c>
      <c r="AK174" s="79">
        <v>4</v>
      </c>
      <c r="AL174" s="85" t="s">
        <v>972</v>
      </c>
      <c r="AM174" s="79" t="s">
        <v>1037</v>
      </c>
      <c r="AN174" s="79" t="b">
        <v>0</v>
      </c>
      <c r="AO174" s="85" t="s">
        <v>972</v>
      </c>
      <c r="AP174" s="79" t="s">
        <v>176</v>
      </c>
      <c r="AQ174" s="79">
        <v>0</v>
      </c>
      <c r="AR174" s="79">
        <v>0</v>
      </c>
      <c r="AS174" s="79"/>
      <c r="AT174" s="79"/>
      <c r="AU174" s="79"/>
      <c r="AV174" s="79"/>
      <c r="AW174" s="79"/>
      <c r="AX174" s="79"/>
      <c r="AY174" s="79"/>
      <c r="AZ174" s="79"/>
      <c r="BA174">
        <v>2</v>
      </c>
      <c r="BB174" s="78" t="str">
        <f>REPLACE(INDEX(GroupVertices[Group],MATCH(Edges[[#This Row],[Vertex 1]],GroupVertices[Vertex],0)),1,1,"")</f>
        <v>4</v>
      </c>
      <c r="BC174" s="78" t="str">
        <f>REPLACE(INDEX(GroupVertices[Group],MATCH(Edges[[#This Row],[Vertex 2]],GroupVertices[Vertex],0)),1,1,"")</f>
        <v>1</v>
      </c>
      <c r="BD174" s="48">
        <v>1</v>
      </c>
      <c r="BE174" s="49">
        <v>4.761904761904762</v>
      </c>
      <c r="BF174" s="48">
        <v>0</v>
      </c>
      <c r="BG174" s="49">
        <v>0</v>
      </c>
      <c r="BH174" s="48">
        <v>0</v>
      </c>
      <c r="BI174" s="49">
        <v>0</v>
      </c>
      <c r="BJ174" s="48">
        <v>20</v>
      </c>
      <c r="BK174" s="49">
        <v>95.23809523809524</v>
      </c>
      <c r="BL174" s="48">
        <v>21</v>
      </c>
    </row>
    <row r="175" spans="1:64" ht="15">
      <c r="A175" s="64" t="s">
        <v>322</v>
      </c>
      <c r="B175" s="64" t="s">
        <v>320</v>
      </c>
      <c r="C175" s="65" t="s">
        <v>2773</v>
      </c>
      <c r="D175" s="66">
        <v>10</v>
      </c>
      <c r="E175" s="67" t="s">
        <v>136</v>
      </c>
      <c r="F175" s="68">
        <v>8.88888888888889</v>
      </c>
      <c r="G175" s="65"/>
      <c r="H175" s="69"/>
      <c r="I175" s="70"/>
      <c r="J175" s="70"/>
      <c r="K175" s="34" t="s">
        <v>66</v>
      </c>
      <c r="L175" s="77">
        <v>175</v>
      </c>
      <c r="M175" s="77"/>
      <c r="N175" s="72"/>
      <c r="O175" s="79" t="s">
        <v>353</v>
      </c>
      <c r="P175" s="81">
        <v>43536.83390046296</v>
      </c>
      <c r="Q175" s="79" t="s">
        <v>407</v>
      </c>
      <c r="R175" s="79"/>
      <c r="S175" s="79"/>
      <c r="T175" s="79" t="s">
        <v>475</v>
      </c>
      <c r="U175" s="79"/>
      <c r="V175" s="83" t="s">
        <v>625</v>
      </c>
      <c r="W175" s="81">
        <v>43536.83390046296</v>
      </c>
      <c r="X175" s="83" t="s">
        <v>773</v>
      </c>
      <c r="Y175" s="79"/>
      <c r="Z175" s="79"/>
      <c r="AA175" s="85" t="s">
        <v>967</v>
      </c>
      <c r="AB175" s="79"/>
      <c r="AC175" s="79" t="b">
        <v>0</v>
      </c>
      <c r="AD175" s="79">
        <v>0</v>
      </c>
      <c r="AE175" s="85" t="s">
        <v>1024</v>
      </c>
      <c r="AF175" s="79" t="b">
        <v>0</v>
      </c>
      <c r="AG175" s="79" t="s">
        <v>1030</v>
      </c>
      <c r="AH175" s="79"/>
      <c r="AI175" s="85" t="s">
        <v>1024</v>
      </c>
      <c r="AJ175" s="79" t="b">
        <v>0</v>
      </c>
      <c r="AK175" s="79">
        <v>2</v>
      </c>
      <c r="AL175" s="85" t="s">
        <v>1007</v>
      </c>
      <c r="AM175" s="79" t="s">
        <v>1037</v>
      </c>
      <c r="AN175" s="79" t="b">
        <v>0</v>
      </c>
      <c r="AO175" s="85" t="s">
        <v>1007</v>
      </c>
      <c r="AP175" s="79" t="s">
        <v>176</v>
      </c>
      <c r="AQ175" s="79">
        <v>0</v>
      </c>
      <c r="AR175" s="79">
        <v>0</v>
      </c>
      <c r="AS175" s="79"/>
      <c r="AT175" s="79"/>
      <c r="AU175" s="79"/>
      <c r="AV175" s="79"/>
      <c r="AW175" s="79"/>
      <c r="AX175" s="79"/>
      <c r="AY175" s="79"/>
      <c r="AZ175" s="79"/>
      <c r="BA175">
        <v>9</v>
      </c>
      <c r="BB175" s="78" t="str">
        <f>REPLACE(INDEX(GroupVertices[Group],MATCH(Edges[[#This Row],[Vertex 1]],GroupVertices[Vertex],0)),1,1,"")</f>
        <v>4</v>
      </c>
      <c r="BC175" s="78" t="str">
        <f>REPLACE(INDEX(GroupVertices[Group],MATCH(Edges[[#This Row],[Vertex 2]],GroupVertices[Vertex],0)),1,1,"")</f>
        <v>1</v>
      </c>
      <c r="BD175" s="48"/>
      <c r="BE175" s="49"/>
      <c r="BF175" s="48"/>
      <c r="BG175" s="49"/>
      <c r="BH175" s="48"/>
      <c r="BI175" s="49"/>
      <c r="BJ175" s="48"/>
      <c r="BK175" s="49"/>
      <c r="BL175" s="48"/>
    </row>
    <row r="176" spans="1:64" ht="15">
      <c r="A176" s="64" t="s">
        <v>322</v>
      </c>
      <c r="B176" s="64" t="s">
        <v>328</v>
      </c>
      <c r="C176" s="65" t="s">
        <v>2769</v>
      </c>
      <c r="D176" s="66">
        <v>3</v>
      </c>
      <c r="E176" s="67" t="s">
        <v>132</v>
      </c>
      <c r="F176" s="68">
        <v>32</v>
      </c>
      <c r="G176" s="65"/>
      <c r="H176" s="69"/>
      <c r="I176" s="70"/>
      <c r="J176" s="70"/>
      <c r="K176" s="34" t="s">
        <v>65</v>
      </c>
      <c r="L176" s="77">
        <v>176</v>
      </c>
      <c r="M176" s="77"/>
      <c r="N176" s="72"/>
      <c r="O176" s="79" t="s">
        <v>353</v>
      </c>
      <c r="P176" s="81">
        <v>43536.83390046296</v>
      </c>
      <c r="Q176" s="79" t="s">
        <v>407</v>
      </c>
      <c r="R176" s="79"/>
      <c r="S176" s="79"/>
      <c r="T176" s="79" t="s">
        <v>475</v>
      </c>
      <c r="U176" s="79"/>
      <c r="V176" s="83" t="s">
        <v>625</v>
      </c>
      <c r="W176" s="81">
        <v>43536.83390046296</v>
      </c>
      <c r="X176" s="83" t="s">
        <v>773</v>
      </c>
      <c r="Y176" s="79"/>
      <c r="Z176" s="79"/>
      <c r="AA176" s="85" t="s">
        <v>967</v>
      </c>
      <c r="AB176" s="79"/>
      <c r="AC176" s="79" t="b">
        <v>0</v>
      </c>
      <c r="AD176" s="79">
        <v>0</v>
      </c>
      <c r="AE176" s="85" t="s">
        <v>1024</v>
      </c>
      <c r="AF176" s="79" t="b">
        <v>0</v>
      </c>
      <c r="AG176" s="79" t="s">
        <v>1030</v>
      </c>
      <c r="AH176" s="79"/>
      <c r="AI176" s="85" t="s">
        <v>1024</v>
      </c>
      <c r="AJ176" s="79" t="b">
        <v>0</v>
      </c>
      <c r="AK176" s="79">
        <v>2</v>
      </c>
      <c r="AL176" s="85" t="s">
        <v>1007</v>
      </c>
      <c r="AM176" s="79" t="s">
        <v>1037</v>
      </c>
      <c r="AN176" s="79" t="b">
        <v>0</v>
      </c>
      <c r="AO176" s="85" t="s">
        <v>1007</v>
      </c>
      <c r="AP176" s="79" t="s">
        <v>176</v>
      </c>
      <c r="AQ176" s="79">
        <v>0</v>
      </c>
      <c r="AR176" s="79">
        <v>0</v>
      </c>
      <c r="AS176" s="79"/>
      <c r="AT176" s="79"/>
      <c r="AU176" s="79"/>
      <c r="AV176" s="79"/>
      <c r="AW176" s="79"/>
      <c r="AX176" s="79"/>
      <c r="AY176" s="79"/>
      <c r="AZ176" s="79"/>
      <c r="BA176">
        <v>1</v>
      </c>
      <c r="BB176" s="78" t="str">
        <f>REPLACE(INDEX(GroupVertices[Group],MATCH(Edges[[#This Row],[Vertex 1]],GroupVertices[Vertex],0)),1,1,"")</f>
        <v>4</v>
      </c>
      <c r="BC176" s="78" t="str">
        <f>REPLACE(INDEX(GroupVertices[Group],MATCH(Edges[[#This Row],[Vertex 2]],GroupVertices[Vertex],0)),1,1,"")</f>
        <v>1</v>
      </c>
      <c r="BD176" s="48">
        <v>1</v>
      </c>
      <c r="BE176" s="49">
        <v>4.166666666666667</v>
      </c>
      <c r="BF176" s="48">
        <v>1</v>
      </c>
      <c r="BG176" s="49">
        <v>4.166666666666667</v>
      </c>
      <c r="BH176" s="48">
        <v>0</v>
      </c>
      <c r="BI176" s="49">
        <v>0</v>
      </c>
      <c r="BJ176" s="48">
        <v>22</v>
      </c>
      <c r="BK176" s="49">
        <v>91.66666666666667</v>
      </c>
      <c r="BL176" s="48">
        <v>24</v>
      </c>
    </row>
    <row r="177" spans="1:64" ht="15">
      <c r="A177" s="64" t="s">
        <v>322</v>
      </c>
      <c r="B177" s="64" t="s">
        <v>320</v>
      </c>
      <c r="C177" s="65" t="s">
        <v>2773</v>
      </c>
      <c r="D177" s="66">
        <v>10</v>
      </c>
      <c r="E177" s="67" t="s">
        <v>136</v>
      </c>
      <c r="F177" s="68">
        <v>8.88888888888889</v>
      </c>
      <c r="G177" s="65"/>
      <c r="H177" s="69"/>
      <c r="I177" s="70"/>
      <c r="J177" s="70"/>
      <c r="K177" s="34" t="s">
        <v>66</v>
      </c>
      <c r="L177" s="77">
        <v>177</v>
      </c>
      <c r="M177" s="77"/>
      <c r="N177" s="72"/>
      <c r="O177" s="79" t="s">
        <v>353</v>
      </c>
      <c r="P177" s="81">
        <v>43537.64869212963</v>
      </c>
      <c r="Q177" s="79" t="s">
        <v>406</v>
      </c>
      <c r="R177" s="79"/>
      <c r="S177" s="79"/>
      <c r="T177" s="79"/>
      <c r="U177" s="79"/>
      <c r="V177" s="83" t="s">
        <v>625</v>
      </c>
      <c r="W177" s="81">
        <v>43537.64869212963</v>
      </c>
      <c r="X177" s="83" t="s">
        <v>774</v>
      </c>
      <c r="Y177" s="79"/>
      <c r="Z177" s="79"/>
      <c r="AA177" s="85" t="s">
        <v>968</v>
      </c>
      <c r="AB177" s="79"/>
      <c r="AC177" s="79" t="b">
        <v>0</v>
      </c>
      <c r="AD177" s="79">
        <v>0</v>
      </c>
      <c r="AE177" s="85" t="s">
        <v>1024</v>
      </c>
      <c r="AF177" s="79" t="b">
        <v>0</v>
      </c>
      <c r="AG177" s="79" t="s">
        <v>1030</v>
      </c>
      <c r="AH177" s="79"/>
      <c r="AI177" s="85" t="s">
        <v>1024</v>
      </c>
      <c r="AJ177" s="79" t="b">
        <v>0</v>
      </c>
      <c r="AK177" s="79">
        <v>4</v>
      </c>
      <c r="AL177" s="85" t="s">
        <v>973</v>
      </c>
      <c r="AM177" s="79" t="s">
        <v>1037</v>
      </c>
      <c r="AN177" s="79" t="b">
        <v>0</v>
      </c>
      <c r="AO177" s="85" t="s">
        <v>973</v>
      </c>
      <c r="AP177" s="79" t="s">
        <v>176</v>
      </c>
      <c r="AQ177" s="79">
        <v>0</v>
      </c>
      <c r="AR177" s="79">
        <v>0</v>
      </c>
      <c r="AS177" s="79"/>
      <c r="AT177" s="79"/>
      <c r="AU177" s="79"/>
      <c r="AV177" s="79"/>
      <c r="AW177" s="79"/>
      <c r="AX177" s="79"/>
      <c r="AY177" s="79"/>
      <c r="AZ177" s="79"/>
      <c r="BA177">
        <v>9</v>
      </c>
      <c r="BB177" s="78" t="str">
        <f>REPLACE(INDEX(GroupVertices[Group],MATCH(Edges[[#This Row],[Vertex 1]],GroupVertices[Vertex],0)),1,1,"")</f>
        <v>4</v>
      </c>
      <c r="BC177" s="78" t="str">
        <f>REPLACE(INDEX(GroupVertices[Group],MATCH(Edges[[#This Row],[Vertex 2]],GroupVertices[Vertex],0)),1,1,"")</f>
        <v>1</v>
      </c>
      <c r="BD177" s="48"/>
      <c r="BE177" s="49"/>
      <c r="BF177" s="48"/>
      <c r="BG177" s="49"/>
      <c r="BH177" s="48"/>
      <c r="BI177" s="49"/>
      <c r="BJ177" s="48"/>
      <c r="BK177" s="49"/>
      <c r="BL177" s="48"/>
    </row>
    <row r="178" spans="1:64" ht="15">
      <c r="A178" s="64" t="s">
        <v>322</v>
      </c>
      <c r="B178" s="64" t="s">
        <v>321</v>
      </c>
      <c r="C178" s="65" t="s">
        <v>2770</v>
      </c>
      <c r="D178" s="66">
        <v>4.75</v>
      </c>
      <c r="E178" s="67" t="s">
        <v>136</v>
      </c>
      <c r="F178" s="68">
        <v>29.11111111111111</v>
      </c>
      <c r="G178" s="65"/>
      <c r="H178" s="69"/>
      <c r="I178" s="70"/>
      <c r="J178" s="70"/>
      <c r="K178" s="34" t="s">
        <v>66</v>
      </c>
      <c r="L178" s="77">
        <v>178</v>
      </c>
      <c r="M178" s="77"/>
      <c r="N178" s="72"/>
      <c r="O178" s="79" t="s">
        <v>353</v>
      </c>
      <c r="P178" s="81">
        <v>43537.64869212963</v>
      </c>
      <c r="Q178" s="79" t="s">
        <v>406</v>
      </c>
      <c r="R178" s="79"/>
      <c r="S178" s="79"/>
      <c r="T178" s="79"/>
      <c r="U178" s="79"/>
      <c r="V178" s="83" t="s">
        <v>625</v>
      </c>
      <c r="W178" s="81">
        <v>43537.64869212963</v>
      </c>
      <c r="X178" s="83" t="s">
        <v>774</v>
      </c>
      <c r="Y178" s="79"/>
      <c r="Z178" s="79"/>
      <c r="AA178" s="85" t="s">
        <v>968</v>
      </c>
      <c r="AB178" s="79"/>
      <c r="AC178" s="79" t="b">
        <v>0</v>
      </c>
      <c r="AD178" s="79">
        <v>0</v>
      </c>
      <c r="AE178" s="85" t="s">
        <v>1024</v>
      </c>
      <c r="AF178" s="79" t="b">
        <v>0</v>
      </c>
      <c r="AG178" s="79" t="s">
        <v>1030</v>
      </c>
      <c r="AH178" s="79"/>
      <c r="AI178" s="85" t="s">
        <v>1024</v>
      </c>
      <c r="AJ178" s="79" t="b">
        <v>0</v>
      </c>
      <c r="AK178" s="79">
        <v>4</v>
      </c>
      <c r="AL178" s="85" t="s">
        <v>973</v>
      </c>
      <c r="AM178" s="79" t="s">
        <v>1037</v>
      </c>
      <c r="AN178" s="79" t="b">
        <v>0</v>
      </c>
      <c r="AO178" s="85" t="s">
        <v>973</v>
      </c>
      <c r="AP178" s="79" t="s">
        <v>176</v>
      </c>
      <c r="AQ178" s="79">
        <v>0</v>
      </c>
      <c r="AR178" s="79">
        <v>0</v>
      </c>
      <c r="AS178" s="79"/>
      <c r="AT178" s="79"/>
      <c r="AU178" s="79"/>
      <c r="AV178" s="79"/>
      <c r="AW178" s="79"/>
      <c r="AX178" s="79"/>
      <c r="AY178" s="79"/>
      <c r="AZ178" s="79"/>
      <c r="BA178">
        <v>2</v>
      </c>
      <c r="BB178" s="78" t="str">
        <f>REPLACE(INDEX(GroupVertices[Group],MATCH(Edges[[#This Row],[Vertex 1]],GroupVertices[Vertex],0)),1,1,"")</f>
        <v>4</v>
      </c>
      <c r="BC178" s="78" t="str">
        <f>REPLACE(INDEX(GroupVertices[Group],MATCH(Edges[[#This Row],[Vertex 2]],GroupVertices[Vertex],0)),1,1,"")</f>
        <v>1</v>
      </c>
      <c r="BD178" s="48">
        <v>2</v>
      </c>
      <c r="BE178" s="49">
        <v>7.142857142857143</v>
      </c>
      <c r="BF178" s="48">
        <v>0</v>
      </c>
      <c r="BG178" s="49">
        <v>0</v>
      </c>
      <c r="BH178" s="48">
        <v>0</v>
      </c>
      <c r="BI178" s="49">
        <v>0</v>
      </c>
      <c r="BJ178" s="48">
        <v>26</v>
      </c>
      <c r="BK178" s="49">
        <v>92.85714285714286</v>
      </c>
      <c r="BL178" s="48">
        <v>28</v>
      </c>
    </row>
    <row r="179" spans="1:64" ht="15">
      <c r="A179" s="64" t="s">
        <v>322</v>
      </c>
      <c r="B179" s="64" t="s">
        <v>319</v>
      </c>
      <c r="C179" s="65" t="s">
        <v>2769</v>
      </c>
      <c r="D179" s="66">
        <v>3</v>
      </c>
      <c r="E179" s="67" t="s">
        <v>132</v>
      </c>
      <c r="F179" s="68">
        <v>32</v>
      </c>
      <c r="G179" s="65"/>
      <c r="H179" s="69"/>
      <c r="I179" s="70"/>
      <c r="J179" s="70"/>
      <c r="K179" s="34" t="s">
        <v>65</v>
      </c>
      <c r="L179" s="77">
        <v>179</v>
      </c>
      <c r="M179" s="77"/>
      <c r="N179" s="72"/>
      <c r="O179" s="79" t="s">
        <v>353</v>
      </c>
      <c r="P179" s="81">
        <v>43538.72896990741</v>
      </c>
      <c r="Q179" s="79" t="s">
        <v>408</v>
      </c>
      <c r="R179" s="83" t="s">
        <v>461</v>
      </c>
      <c r="S179" s="79" t="s">
        <v>469</v>
      </c>
      <c r="T179" s="79" t="s">
        <v>475</v>
      </c>
      <c r="U179" s="79"/>
      <c r="V179" s="83" t="s">
        <v>625</v>
      </c>
      <c r="W179" s="81">
        <v>43538.72896990741</v>
      </c>
      <c r="X179" s="83" t="s">
        <v>775</v>
      </c>
      <c r="Y179" s="79"/>
      <c r="Z179" s="79"/>
      <c r="AA179" s="85" t="s">
        <v>969</v>
      </c>
      <c r="AB179" s="79"/>
      <c r="AC179" s="79" t="b">
        <v>0</v>
      </c>
      <c r="AD179" s="79">
        <v>0</v>
      </c>
      <c r="AE179" s="85" t="s">
        <v>1024</v>
      </c>
      <c r="AF179" s="79" t="b">
        <v>0</v>
      </c>
      <c r="AG179" s="79" t="s">
        <v>1030</v>
      </c>
      <c r="AH179" s="79"/>
      <c r="AI179" s="85" t="s">
        <v>1024</v>
      </c>
      <c r="AJ179" s="79" t="b">
        <v>0</v>
      </c>
      <c r="AK179" s="79">
        <v>5</v>
      </c>
      <c r="AL179" s="85" t="s">
        <v>983</v>
      </c>
      <c r="AM179" s="79" t="s">
        <v>1037</v>
      </c>
      <c r="AN179" s="79" t="b">
        <v>0</v>
      </c>
      <c r="AO179" s="85" t="s">
        <v>983</v>
      </c>
      <c r="AP179" s="79" t="s">
        <v>176</v>
      </c>
      <c r="AQ179" s="79">
        <v>0</v>
      </c>
      <c r="AR179" s="79">
        <v>0</v>
      </c>
      <c r="AS179" s="79"/>
      <c r="AT179" s="79"/>
      <c r="AU179" s="79"/>
      <c r="AV179" s="79"/>
      <c r="AW179" s="79"/>
      <c r="AX179" s="79"/>
      <c r="AY179" s="79"/>
      <c r="AZ179" s="79"/>
      <c r="BA179">
        <v>1</v>
      </c>
      <c r="BB179" s="78" t="str">
        <f>REPLACE(INDEX(GroupVertices[Group],MATCH(Edges[[#This Row],[Vertex 1]],GroupVertices[Vertex],0)),1,1,"")</f>
        <v>4</v>
      </c>
      <c r="BC179" s="78" t="str">
        <f>REPLACE(INDEX(GroupVertices[Group],MATCH(Edges[[#This Row],[Vertex 2]],GroupVertices[Vertex],0)),1,1,"")</f>
        <v>4</v>
      </c>
      <c r="BD179" s="48">
        <v>0</v>
      </c>
      <c r="BE179" s="49">
        <v>0</v>
      </c>
      <c r="BF179" s="48">
        <v>0</v>
      </c>
      <c r="BG179" s="49">
        <v>0</v>
      </c>
      <c r="BH179" s="48">
        <v>0</v>
      </c>
      <c r="BI179" s="49">
        <v>0</v>
      </c>
      <c r="BJ179" s="48">
        <v>16</v>
      </c>
      <c r="BK179" s="49">
        <v>100</v>
      </c>
      <c r="BL179" s="48">
        <v>16</v>
      </c>
    </row>
    <row r="180" spans="1:64" ht="15">
      <c r="A180" s="64" t="s">
        <v>322</v>
      </c>
      <c r="B180" s="64" t="s">
        <v>322</v>
      </c>
      <c r="C180" s="65" t="s">
        <v>2772</v>
      </c>
      <c r="D180" s="66">
        <v>8.25</v>
      </c>
      <c r="E180" s="67" t="s">
        <v>136</v>
      </c>
      <c r="F180" s="68">
        <v>23.333333333333336</v>
      </c>
      <c r="G180" s="65"/>
      <c r="H180" s="69"/>
      <c r="I180" s="70"/>
      <c r="J180" s="70"/>
      <c r="K180" s="34" t="s">
        <v>65</v>
      </c>
      <c r="L180" s="77">
        <v>180</v>
      </c>
      <c r="M180" s="77"/>
      <c r="N180" s="72"/>
      <c r="O180" s="79" t="s">
        <v>176</v>
      </c>
      <c r="P180" s="81">
        <v>43543.7590625</v>
      </c>
      <c r="Q180" s="79" t="s">
        <v>419</v>
      </c>
      <c r="R180" s="79"/>
      <c r="S180" s="79"/>
      <c r="T180" s="79" t="s">
        <v>475</v>
      </c>
      <c r="U180" s="83" t="s">
        <v>508</v>
      </c>
      <c r="V180" s="83" t="s">
        <v>508</v>
      </c>
      <c r="W180" s="81">
        <v>43543.7590625</v>
      </c>
      <c r="X180" s="83" t="s">
        <v>776</v>
      </c>
      <c r="Y180" s="79"/>
      <c r="Z180" s="79"/>
      <c r="AA180" s="85" t="s">
        <v>970</v>
      </c>
      <c r="AB180" s="79"/>
      <c r="AC180" s="79" t="b">
        <v>0</v>
      </c>
      <c r="AD180" s="79">
        <v>2</v>
      </c>
      <c r="AE180" s="85" t="s">
        <v>1024</v>
      </c>
      <c r="AF180" s="79" t="b">
        <v>0</v>
      </c>
      <c r="AG180" s="79" t="s">
        <v>1030</v>
      </c>
      <c r="AH180" s="79"/>
      <c r="AI180" s="85" t="s">
        <v>1024</v>
      </c>
      <c r="AJ180" s="79" t="b">
        <v>0</v>
      </c>
      <c r="AK180" s="79">
        <v>0</v>
      </c>
      <c r="AL180" s="85" t="s">
        <v>1024</v>
      </c>
      <c r="AM180" s="79" t="s">
        <v>1038</v>
      </c>
      <c r="AN180" s="79" t="b">
        <v>0</v>
      </c>
      <c r="AO180" s="85" t="s">
        <v>970</v>
      </c>
      <c r="AP180" s="79" t="s">
        <v>176</v>
      </c>
      <c r="AQ180" s="79">
        <v>0</v>
      </c>
      <c r="AR180" s="79">
        <v>0</v>
      </c>
      <c r="AS180" s="79"/>
      <c r="AT180" s="79"/>
      <c r="AU180" s="79"/>
      <c r="AV180" s="79"/>
      <c r="AW180" s="79"/>
      <c r="AX180" s="79"/>
      <c r="AY180" s="79"/>
      <c r="AZ180" s="79"/>
      <c r="BA180">
        <v>4</v>
      </c>
      <c r="BB180" s="78" t="str">
        <f>REPLACE(INDEX(GroupVertices[Group],MATCH(Edges[[#This Row],[Vertex 1]],GroupVertices[Vertex],0)),1,1,"")</f>
        <v>4</v>
      </c>
      <c r="BC180" s="78" t="str">
        <f>REPLACE(INDEX(GroupVertices[Group],MATCH(Edges[[#This Row],[Vertex 2]],GroupVertices[Vertex],0)),1,1,"")</f>
        <v>4</v>
      </c>
      <c r="BD180" s="48">
        <v>1</v>
      </c>
      <c r="BE180" s="49">
        <v>2.857142857142857</v>
      </c>
      <c r="BF180" s="48">
        <v>0</v>
      </c>
      <c r="BG180" s="49">
        <v>0</v>
      </c>
      <c r="BH180" s="48">
        <v>0</v>
      </c>
      <c r="BI180" s="49">
        <v>0</v>
      </c>
      <c r="BJ180" s="48">
        <v>34</v>
      </c>
      <c r="BK180" s="49">
        <v>97.14285714285714</v>
      </c>
      <c r="BL180" s="48">
        <v>35</v>
      </c>
    </row>
    <row r="181" spans="1:64" ht="15">
      <c r="A181" s="64" t="s">
        <v>320</v>
      </c>
      <c r="B181" s="64" t="s">
        <v>322</v>
      </c>
      <c r="C181" s="65" t="s">
        <v>2769</v>
      </c>
      <c r="D181" s="66">
        <v>3</v>
      </c>
      <c r="E181" s="67" t="s">
        <v>132</v>
      </c>
      <c r="F181" s="68">
        <v>32</v>
      </c>
      <c r="G181" s="65"/>
      <c r="H181" s="69"/>
      <c r="I181" s="70"/>
      <c r="J181" s="70"/>
      <c r="K181" s="34" t="s">
        <v>66</v>
      </c>
      <c r="L181" s="77">
        <v>181</v>
      </c>
      <c r="M181" s="77"/>
      <c r="N181" s="72"/>
      <c r="O181" s="79" t="s">
        <v>353</v>
      </c>
      <c r="P181" s="81">
        <v>43486.1690625</v>
      </c>
      <c r="Q181" s="79" t="s">
        <v>365</v>
      </c>
      <c r="R181" s="83" t="s">
        <v>452</v>
      </c>
      <c r="S181" s="79" t="s">
        <v>469</v>
      </c>
      <c r="T181" s="79" t="s">
        <v>475</v>
      </c>
      <c r="U181" s="79"/>
      <c r="V181" s="83" t="s">
        <v>623</v>
      </c>
      <c r="W181" s="81">
        <v>43486.1690625</v>
      </c>
      <c r="X181" s="83" t="s">
        <v>777</v>
      </c>
      <c r="Y181" s="79"/>
      <c r="Z181" s="79"/>
      <c r="AA181" s="85" t="s">
        <v>971</v>
      </c>
      <c r="AB181" s="79"/>
      <c r="AC181" s="79" t="b">
        <v>0</v>
      </c>
      <c r="AD181" s="79">
        <v>0</v>
      </c>
      <c r="AE181" s="85" t="s">
        <v>1024</v>
      </c>
      <c r="AF181" s="79" t="b">
        <v>0</v>
      </c>
      <c r="AG181" s="79" t="s">
        <v>1030</v>
      </c>
      <c r="AH181" s="79"/>
      <c r="AI181" s="85" t="s">
        <v>1024</v>
      </c>
      <c r="AJ181" s="79" t="b">
        <v>0</v>
      </c>
      <c r="AK181" s="79">
        <v>4</v>
      </c>
      <c r="AL181" s="85" t="s">
        <v>960</v>
      </c>
      <c r="AM181" s="79" t="s">
        <v>1038</v>
      </c>
      <c r="AN181" s="79" t="b">
        <v>0</v>
      </c>
      <c r="AO181" s="85" t="s">
        <v>960</v>
      </c>
      <c r="AP181" s="79" t="s">
        <v>176</v>
      </c>
      <c r="AQ181" s="79">
        <v>0</v>
      </c>
      <c r="AR181" s="79">
        <v>0</v>
      </c>
      <c r="AS181" s="79"/>
      <c r="AT181" s="79"/>
      <c r="AU181" s="79"/>
      <c r="AV181" s="79"/>
      <c r="AW181" s="79"/>
      <c r="AX181" s="79"/>
      <c r="AY181" s="79"/>
      <c r="AZ181" s="79"/>
      <c r="BA181">
        <v>1</v>
      </c>
      <c r="BB181" s="78" t="str">
        <f>REPLACE(INDEX(GroupVertices[Group],MATCH(Edges[[#This Row],[Vertex 1]],GroupVertices[Vertex],0)),1,1,"")</f>
        <v>1</v>
      </c>
      <c r="BC181" s="78" t="str">
        <f>REPLACE(INDEX(GroupVertices[Group],MATCH(Edges[[#This Row],[Vertex 2]],GroupVertices[Vertex],0)),1,1,"")</f>
        <v>4</v>
      </c>
      <c r="BD181" s="48">
        <v>0</v>
      </c>
      <c r="BE181" s="49">
        <v>0</v>
      </c>
      <c r="BF181" s="48">
        <v>0</v>
      </c>
      <c r="BG181" s="49">
        <v>0</v>
      </c>
      <c r="BH181" s="48">
        <v>0</v>
      </c>
      <c r="BI181" s="49">
        <v>0</v>
      </c>
      <c r="BJ181" s="48">
        <v>13</v>
      </c>
      <c r="BK181" s="49">
        <v>100</v>
      </c>
      <c r="BL181" s="48">
        <v>13</v>
      </c>
    </row>
    <row r="182" spans="1:64" ht="15">
      <c r="A182" s="64" t="s">
        <v>321</v>
      </c>
      <c r="B182" s="64" t="s">
        <v>320</v>
      </c>
      <c r="C182" s="65" t="s">
        <v>2770</v>
      </c>
      <c r="D182" s="66">
        <v>4.75</v>
      </c>
      <c r="E182" s="67" t="s">
        <v>136</v>
      </c>
      <c r="F182" s="68">
        <v>29.11111111111111</v>
      </c>
      <c r="G182" s="65"/>
      <c r="H182" s="69"/>
      <c r="I182" s="70"/>
      <c r="J182" s="70"/>
      <c r="K182" s="34" t="s">
        <v>66</v>
      </c>
      <c r="L182" s="77">
        <v>182</v>
      </c>
      <c r="M182" s="77"/>
      <c r="N182" s="72"/>
      <c r="O182" s="79" t="s">
        <v>353</v>
      </c>
      <c r="P182" s="81">
        <v>43536.37677083333</v>
      </c>
      <c r="Q182" s="79" t="s">
        <v>420</v>
      </c>
      <c r="R182" s="83" t="s">
        <v>459</v>
      </c>
      <c r="S182" s="79" t="s">
        <v>469</v>
      </c>
      <c r="T182" s="79" t="s">
        <v>475</v>
      </c>
      <c r="U182" s="79"/>
      <c r="V182" s="83" t="s">
        <v>624</v>
      </c>
      <c r="W182" s="81">
        <v>43536.37677083333</v>
      </c>
      <c r="X182" s="83" t="s">
        <v>778</v>
      </c>
      <c r="Y182" s="79"/>
      <c r="Z182" s="79"/>
      <c r="AA182" s="85" t="s">
        <v>972</v>
      </c>
      <c r="AB182" s="79"/>
      <c r="AC182" s="79" t="b">
        <v>0</v>
      </c>
      <c r="AD182" s="79">
        <v>1</v>
      </c>
      <c r="AE182" s="85" t="s">
        <v>1024</v>
      </c>
      <c r="AF182" s="79" t="b">
        <v>0</v>
      </c>
      <c r="AG182" s="79" t="s">
        <v>1030</v>
      </c>
      <c r="AH182" s="79"/>
      <c r="AI182" s="85" t="s">
        <v>1024</v>
      </c>
      <c r="AJ182" s="79" t="b">
        <v>0</v>
      </c>
      <c r="AK182" s="79">
        <v>1</v>
      </c>
      <c r="AL182" s="85" t="s">
        <v>1024</v>
      </c>
      <c r="AM182" s="79" t="s">
        <v>1038</v>
      </c>
      <c r="AN182" s="79" t="b">
        <v>0</v>
      </c>
      <c r="AO182" s="85" t="s">
        <v>972</v>
      </c>
      <c r="AP182" s="79" t="s">
        <v>176</v>
      </c>
      <c r="AQ182" s="79">
        <v>0</v>
      </c>
      <c r="AR182" s="79">
        <v>0</v>
      </c>
      <c r="AS182" s="79"/>
      <c r="AT182" s="79"/>
      <c r="AU182" s="79"/>
      <c r="AV182" s="79"/>
      <c r="AW182" s="79"/>
      <c r="AX182" s="79"/>
      <c r="AY182" s="79"/>
      <c r="AZ182" s="79"/>
      <c r="BA182">
        <v>2</v>
      </c>
      <c r="BB182" s="78" t="str">
        <f>REPLACE(INDEX(GroupVertices[Group],MATCH(Edges[[#This Row],[Vertex 1]],GroupVertices[Vertex],0)),1,1,"")</f>
        <v>1</v>
      </c>
      <c r="BC182" s="78" t="str">
        <f>REPLACE(INDEX(GroupVertices[Group],MATCH(Edges[[#This Row],[Vertex 2]],GroupVertices[Vertex],0)),1,1,"")</f>
        <v>1</v>
      </c>
      <c r="BD182" s="48">
        <v>1</v>
      </c>
      <c r="BE182" s="49">
        <v>5.2631578947368425</v>
      </c>
      <c r="BF182" s="48">
        <v>0</v>
      </c>
      <c r="BG182" s="49">
        <v>0</v>
      </c>
      <c r="BH182" s="48">
        <v>0</v>
      </c>
      <c r="BI182" s="49">
        <v>0</v>
      </c>
      <c r="BJ182" s="48">
        <v>18</v>
      </c>
      <c r="BK182" s="49">
        <v>94.73684210526316</v>
      </c>
      <c r="BL182" s="48">
        <v>19</v>
      </c>
    </row>
    <row r="183" spans="1:64" ht="15">
      <c r="A183" s="64" t="s">
        <v>321</v>
      </c>
      <c r="B183" s="64" t="s">
        <v>320</v>
      </c>
      <c r="C183" s="65" t="s">
        <v>2770</v>
      </c>
      <c r="D183" s="66">
        <v>4.75</v>
      </c>
      <c r="E183" s="67" t="s">
        <v>136</v>
      </c>
      <c r="F183" s="68">
        <v>29.11111111111111</v>
      </c>
      <c r="G183" s="65"/>
      <c r="H183" s="69"/>
      <c r="I183" s="70"/>
      <c r="J183" s="70"/>
      <c r="K183" s="34" t="s">
        <v>66</v>
      </c>
      <c r="L183" s="77">
        <v>183</v>
      </c>
      <c r="M183" s="77"/>
      <c r="N183" s="72"/>
      <c r="O183" s="79" t="s">
        <v>353</v>
      </c>
      <c r="P183" s="81">
        <v>43536.37978009259</v>
      </c>
      <c r="Q183" s="79" t="s">
        <v>421</v>
      </c>
      <c r="R183" s="83" t="s">
        <v>464</v>
      </c>
      <c r="S183" s="79" t="s">
        <v>469</v>
      </c>
      <c r="T183" s="79" t="s">
        <v>475</v>
      </c>
      <c r="U183" s="79"/>
      <c r="V183" s="83" t="s">
        <v>624</v>
      </c>
      <c r="W183" s="81">
        <v>43536.37978009259</v>
      </c>
      <c r="X183" s="83" t="s">
        <v>779</v>
      </c>
      <c r="Y183" s="79"/>
      <c r="Z183" s="79"/>
      <c r="AA183" s="85" t="s">
        <v>973</v>
      </c>
      <c r="AB183" s="85" t="s">
        <v>972</v>
      </c>
      <c r="AC183" s="79" t="b">
        <v>0</v>
      </c>
      <c r="AD183" s="79">
        <v>1</v>
      </c>
      <c r="AE183" s="85" t="s">
        <v>1029</v>
      </c>
      <c r="AF183" s="79" t="b">
        <v>0</v>
      </c>
      <c r="AG183" s="79" t="s">
        <v>1030</v>
      </c>
      <c r="AH183" s="79"/>
      <c r="AI183" s="85" t="s">
        <v>1024</v>
      </c>
      <c r="AJ183" s="79" t="b">
        <v>0</v>
      </c>
      <c r="AK183" s="79">
        <v>0</v>
      </c>
      <c r="AL183" s="85" t="s">
        <v>1024</v>
      </c>
      <c r="AM183" s="79" t="s">
        <v>1038</v>
      </c>
      <c r="AN183" s="79" t="b">
        <v>0</v>
      </c>
      <c r="AO183" s="85" t="s">
        <v>972</v>
      </c>
      <c r="AP183" s="79" t="s">
        <v>176</v>
      </c>
      <c r="AQ183" s="79">
        <v>0</v>
      </c>
      <c r="AR183" s="79">
        <v>0</v>
      </c>
      <c r="AS183" s="79"/>
      <c r="AT183" s="79"/>
      <c r="AU183" s="79"/>
      <c r="AV183" s="79"/>
      <c r="AW183" s="79"/>
      <c r="AX183" s="79"/>
      <c r="AY183" s="79"/>
      <c r="AZ183" s="79"/>
      <c r="BA183">
        <v>2</v>
      </c>
      <c r="BB183" s="78" t="str">
        <f>REPLACE(INDEX(GroupVertices[Group],MATCH(Edges[[#This Row],[Vertex 1]],GroupVertices[Vertex],0)),1,1,"")</f>
        <v>1</v>
      </c>
      <c r="BC183" s="78" t="str">
        <f>REPLACE(INDEX(GroupVertices[Group],MATCH(Edges[[#This Row],[Vertex 2]],GroupVertices[Vertex],0)),1,1,"")</f>
        <v>1</v>
      </c>
      <c r="BD183" s="48">
        <v>2</v>
      </c>
      <c r="BE183" s="49">
        <v>5.405405405405405</v>
      </c>
      <c r="BF183" s="48">
        <v>0</v>
      </c>
      <c r="BG183" s="49">
        <v>0</v>
      </c>
      <c r="BH183" s="48">
        <v>0</v>
      </c>
      <c r="BI183" s="49">
        <v>0</v>
      </c>
      <c r="BJ183" s="48">
        <v>35</v>
      </c>
      <c r="BK183" s="49">
        <v>94.5945945945946</v>
      </c>
      <c r="BL183" s="48">
        <v>37</v>
      </c>
    </row>
    <row r="184" spans="1:64" ht="15">
      <c r="A184" s="64" t="s">
        <v>320</v>
      </c>
      <c r="B184" s="64" t="s">
        <v>321</v>
      </c>
      <c r="C184" s="65" t="s">
        <v>2769</v>
      </c>
      <c r="D184" s="66">
        <v>3</v>
      </c>
      <c r="E184" s="67" t="s">
        <v>132</v>
      </c>
      <c r="F184" s="68">
        <v>32</v>
      </c>
      <c r="G184" s="65"/>
      <c r="H184" s="69"/>
      <c r="I184" s="70"/>
      <c r="J184" s="70"/>
      <c r="K184" s="34" t="s">
        <v>66</v>
      </c>
      <c r="L184" s="77">
        <v>184</v>
      </c>
      <c r="M184" s="77"/>
      <c r="N184" s="72"/>
      <c r="O184" s="79" t="s">
        <v>353</v>
      </c>
      <c r="P184" s="81">
        <v>43537.64886574074</v>
      </c>
      <c r="Q184" s="79" t="s">
        <v>406</v>
      </c>
      <c r="R184" s="79"/>
      <c r="S184" s="79"/>
      <c r="T184" s="79"/>
      <c r="U184" s="79"/>
      <c r="V184" s="83" t="s">
        <v>623</v>
      </c>
      <c r="W184" s="81">
        <v>43537.64886574074</v>
      </c>
      <c r="X184" s="83" t="s">
        <v>780</v>
      </c>
      <c r="Y184" s="79"/>
      <c r="Z184" s="79"/>
      <c r="AA184" s="85" t="s">
        <v>974</v>
      </c>
      <c r="AB184" s="79"/>
      <c r="AC184" s="79" t="b">
        <v>0</v>
      </c>
      <c r="AD184" s="79">
        <v>0</v>
      </c>
      <c r="AE184" s="85" t="s">
        <v>1024</v>
      </c>
      <c r="AF184" s="79" t="b">
        <v>0</v>
      </c>
      <c r="AG184" s="79" t="s">
        <v>1030</v>
      </c>
      <c r="AH184" s="79"/>
      <c r="AI184" s="85" t="s">
        <v>1024</v>
      </c>
      <c r="AJ184" s="79" t="b">
        <v>0</v>
      </c>
      <c r="AK184" s="79">
        <v>4</v>
      </c>
      <c r="AL184" s="85" t="s">
        <v>973</v>
      </c>
      <c r="AM184" s="79" t="s">
        <v>1037</v>
      </c>
      <c r="AN184" s="79" t="b">
        <v>0</v>
      </c>
      <c r="AO184" s="85" t="s">
        <v>973</v>
      </c>
      <c r="AP184" s="79" t="s">
        <v>176</v>
      </c>
      <c r="AQ184" s="79">
        <v>0</v>
      </c>
      <c r="AR184" s="79">
        <v>0</v>
      </c>
      <c r="AS184" s="79"/>
      <c r="AT184" s="79"/>
      <c r="AU184" s="79"/>
      <c r="AV184" s="79"/>
      <c r="AW184" s="79"/>
      <c r="AX184" s="79"/>
      <c r="AY184" s="79"/>
      <c r="AZ184" s="79"/>
      <c r="BA184">
        <v>1</v>
      </c>
      <c r="BB184" s="78" t="str">
        <f>REPLACE(INDEX(GroupVertices[Group],MATCH(Edges[[#This Row],[Vertex 1]],GroupVertices[Vertex],0)),1,1,"")</f>
        <v>1</v>
      </c>
      <c r="BC184" s="78" t="str">
        <f>REPLACE(INDEX(GroupVertices[Group],MATCH(Edges[[#This Row],[Vertex 2]],GroupVertices[Vertex],0)),1,1,"")</f>
        <v>1</v>
      </c>
      <c r="BD184" s="48">
        <v>2</v>
      </c>
      <c r="BE184" s="49">
        <v>7.142857142857143</v>
      </c>
      <c r="BF184" s="48">
        <v>0</v>
      </c>
      <c r="BG184" s="49">
        <v>0</v>
      </c>
      <c r="BH184" s="48">
        <v>0</v>
      </c>
      <c r="BI184" s="49">
        <v>0</v>
      </c>
      <c r="BJ184" s="48">
        <v>26</v>
      </c>
      <c r="BK184" s="49">
        <v>92.85714285714286</v>
      </c>
      <c r="BL184" s="48">
        <v>28</v>
      </c>
    </row>
    <row r="185" spans="1:64" ht="15">
      <c r="A185" s="64" t="s">
        <v>319</v>
      </c>
      <c r="B185" s="64" t="s">
        <v>319</v>
      </c>
      <c r="C185" s="65" t="s">
        <v>2774</v>
      </c>
      <c r="D185" s="66">
        <v>10</v>
      </c>
      <c r="E185" s="67" t="s">
        <v>136</v>
      </c>
      <c r="F185" s="68">
        <v>14.666666666666668</v>
      </c>
      <c r="G185" s="65"/>
      <c r="H185" s="69"/>
      <c r="I185" s="70"/>
      <c r="J185" s="70"/>
      <c r="K185" s="34" t="s">
        <v>65</v>
      </c>
      <c r="L185" s="77">
        <v>185</v>
      </c>
      <c r="M185" s="77"/>
      <c r="N185" s="72"/>
      <c r="O185" s="79" t="s">
        <v>176</v>
      </c>
      <c r="P185" s="81">
        <v>43452.63861111111</v>
      </c>
      <c r="Q185" s="79" t="s">
        <v>422</v>
      </c>
      <c r="R185" s="83" t="s">
        <v>452</v>
      </c>
      <c r="S185" s="79" t="s">
        <v>469</v>
      </c>
      <c r="T185" s="79" t="s">
        <v>475</v>
      </c>
      <c r="U185" s="79"/>
      <c r="V185" s="83" t="s">
        <v>622</v>
      </c>
      <c r="W185" s="81">
        <v>43452.63861111111</v>
      </c>
      <c r="X185" s="83" t="s">
        <v>781</v>
      </c>
      <c r="Y185" s="79"/>
      <c r="Z185" s="79"/>
      <c r="AA185" s="85" t="s">
        <v>975</v>
      </c>
      <c r="AB185" s="85" t="s">
        <v>1022</v>
      </c>
      <c r="AC185" s="79" t="b">
        <v>0</v>
      </c>
      <c r="AD185" s="79">
        <v>18</v>
      </c>
      <c r="AE185" s="85" t="s">
        <v>1025</v>
      </c>
      <c r="AF185" s="79" t="b">
        <v>0</v>
      </c>
      <c r="AG185" s="79" t="s">
        <v>1030</v>
      </c>
      <c r="AH185" s="79"/>
      <c r="AI185" s="85" t="s">
        <v>1024</v>
      </c>
      <c r="AJ185" s="79" t="b">
        <v>0</v>
      </c>
      <c r="AK185" s="79">
        <v>17</v>
      </c>
      <c r="AL185" s="85" t="s">
        <v>1024</v>
      </c>
      <c r="AM185" s="79" t="s">
        <v>1036</v>
      </c>
      <c r="AN185" s="79" t="b">
        <v>0</v>
      </c>
      <c r="AO185" s="85" t="s">
        <v>1022</v>
      </c>
      <c r="AP185" s="79" t="s">
        <v>1052</v>
      </c>
      <c r="AQ185" s="79">
        <v>0</v>
      </c>
      <c r="AR185" s="79">
        <v>0</v>
      </c>
      <c r="AS185" s="79"/>
      <c r="AT185" s="79"/>
      <c r="AU185" s="79"/>
      <c r="AV185" s="79"/>
      <c r="AW185" s="79"/>
      <c r="AX185" s="79"/>
      <c r="AY185" s="79"/>
      <c r="AZ185" s="79"/>
      <c r="BA185">
        <v>7</v>
      </c>
      <c r="BB185" s="78" t="str">
        <f>REPLACE(INDEX(GroupVertices[Group],MATCH(Edges[[#This Row],[Vertex 1]],GroupVertices[Vertex],0)),1,1,"")</f>
        <v>4</v>
      </c>
      <c r="BC185" s="78" t="str">
        <f>REPLACE(INDEX(GroupVertices[Group],MATCH(Edges[[#This Row],[Vertex 2]],GroupVertices[Vertex],0)),1,1,"")</f>
        <v>4</v>
      </c>
      <c r="BD185" s="48">
        <v>0</v>
      </c>
      <c r="BE185" s="49">
        <v>0</v>
      </c>
      <c r="BF185" s="48">
        <v>0</v>
      </c>
      <c r="BG185" s="49">
        <v>0</v>
      </c>
      <c r="BH185" s="48">
        <v>0</v>
      </c>
      <c r="BI185" s="49">
        <v>0</v>
      </c>
      <c r="BJ185" s="48">
        <v>42</v>
      </c>
      <c r="BK185" s="49">
        <v>100</v>
      </c>
      <c r="BL185" s="48">
        <v>42</v>
      </c>
    </row>
    <row r="186" spans="1:64" ht="15">
      <c r="A186" s="64" t="s">
        <v>319</v>
      </c>
      <c r="B186" s="64" t="s">
        <v>319</v>
      </c>
      <c r="C186" s="65" t="s">
        <v>2774</v>
      </c>
      <c r="D186" s="66">
        <v>10</v>
      </c>
      <c r="E186" s="67" t="s">
        <v>136</v>
      </c>
      <c r="F186" s="68">
        <v>14.666666666666668</v>
      </c>
      <c r="G186" s="65"/>
      <c r="H186" s="69"/>
      <c r="I186" s="70"/>
      <c r="J186" s="70"/>
      <c r="K186" s="34" t="s">
        <v>65</v>
      </c>
      <c r="L186" s="77">
        <v>186</v>
      </c>
      <c r="M186" s="77"/>
      <c r="N186" s="72"/>
      <c r="O186" s="79" t="s">
        <v>176</v>
      </c>
      <c r="P186" s="81">
        <v>43468.71056712963</v>
      </c>
      <c r="Q186" s="79" t="s">
        <v>423</v>
      </c>
      <c r="R186" s="83" t="s">
        <v>452</v>
      </c>
      <c r="S186" s="79" t="s">
        <v>469</v>
      </c>
      <c r="T186" s="79" t="s">
        <v>475</v>
      </c>
      <c r="U186" s="79"/>
      <c r="V186" s="83" t="s">
        <v>622</v>
      </c>
      <c r="W186" s="81">
        <v>43468.71056712963</v>
      </c>
      <c r="X186" s="83" t="s">
        <v>782</v>
      </c>
      <c r="Y186" s="79"/>
      <c r="Z186" s="79"/>
      <c r="AA186" s="85" t="s">
        <v>976</v>
      </c>
      <c r="AB186" s="79"/>
      <c r="AC186" s="79" t="b">
        <v>0</v>
      </c>
      <c r="AD186" s="79">
        <v>8</v>
      </c>
      <c r="AE186" s="85" t="s">
        <v>1024</v>
      </c>
      <c r="AF186" s="79" t="b">
        <v>0</v>
      </c>
      <c r="AG186" s="79" t="s">
        <v>1030</v>
      </c>
      <c r="AH186" s="79"/>
      <c r="AI186" s="85" t="s">
        <v>1024</v>
      </c>
      <c r="AJ186" s="79" t="b">
        <v>0</v>
      </c>
      <c r="AK186" s="79">
        <v>3</v>
      </c>
      <c r="AL186" s="85" t="s">
        <v>1024</v>
      </c>
      <c r="AM186" s="79" t="s">
        <v>1036</v>
      </c>
      <c r="AN186" s="79" t="b">
        <v>0</v>
      </c>
      <c r="AO186" s="85" t="s">
        <v>976</v>
      </c>
      <c r="AP186" s="79" t="s">
        <v>176</v>
      </c>
      <c r="AQ186" s="79">
        <v>0</v>
      </c>
      <c r="AR186" s="79">
        <v>0</v>
      </c>
      <c r="AS186" s="79"/>
      <c r="AT186" s="79"/>
      <c r="AU186" s="79"/>
      <c r="AV186" s="79"/>
      <c r="AW186" s="79"/>
      <c r="AX186" s="79"/>
      <c r="AY186" s="79"/>
      <c r="AZ186" s="79"/>
      <c r="BA186">
        <v>7</v>
      </c>
      <c r="BB186" s="78" t="str">
        <f>REPLACE(INDEX(GroupVertices[Group],MATCH(Edges[[#This Row],[Vertex 1]],GroupVertices[Vertex],0)),1,1,"")</f>
        <v>4</v>
      </c>
      <c r="BC186" s="78" t="str">
        <f>REPLACE(INDEX(GroupVertices[Group],MATCH(Edges[[#This Row],[Vertex 2]],GroupVertices[Vertex],0)),1,1,"")</f>
        <v>4</v>
      </c>
      <c r="BD186" s="48">
        <v>1</v>
      </c>
      <c r="BE186" s="49">
        <v>5.2631578947368425</v>
      </c>
      <c r="BF186" s="48">
        <v>0</v>
      </c>
      <c r="BG186" s="49">
        <v>0</v>
      </c>
      <c r="BH186" s="48">
        <v>0</v>
      </c>
      <c r="BI186" s="49">
        <v>0</v>
      </c>
      <c r="BJ186" s="48">
        <v>18</v>
      </c>
      <c r="BK186" s="49">
        <v>94.73684210526316</v>
      </c>
      <c r="BL186" s="48">
        <v>19</v>
      </c>
    </row>
    <row r="187" spans="1:64" ht="15">
      <c r="A187" s="64" t="s">
        <v>319</v>
      </c>
      <c r="B187" s="64" t="s">
        <v>320</v>
      </c>
      <c r="C187" s="65" t="s">
        <v>2771</v>
      </c>
      <c r="D187" s="66">
        <v>6.5</v>
      </c>
      <c r="E187" s="67" t="s">
        <v>136</v>
      </c>
      <c r="F187" s="68">
        <v>26.22222222222222</v>
      </c>
      <c r="G187" s="65"/>
      <c r="H187" s="69"/>
      <c r="I187" s="70"/>
      <c r="J187" s="70"/>
      <c r="K187" s="34" t="s">
        <v>66</v>
      </c>
      <c r="L187" s="77">
        <v>187</v>
      </c>
      <c r="M187" s="77"/>
      <c r="N187" s="72"/>
      <c r="O187" s="79" t="s">
        <v>353</v>
      </c>
      <c r="P187" s="81">
        <v>43472.79236111111</v>
      </c>
      <c r="Q187" s="79" t="s">
        <v>357</v>
      </c>
      <c r="R187" s="79"/>
      <c r="S187" s="79"/>
      <c r="T187" s="79" t="s">
        <v>475</v>
      </c>
      <c r="U187" s="79"/>
      <c r="V187" s="83" t="s">
        <v>622</v>
      </c>
      <c r="W187" s="81">
        <v>43472.79236111111</v>
      </c>
      <c r="X187" s="83" t="s">
        <v>783</v>
      </c>
      <c r="Y187" s="79"/>
      <c r="Z187" s="79"/>
      <c r="AA187" s="85" t="s">
        <v>977</v>
      </c>
      <c r="AB187" s="79"/>
      <c r="AC187" s="79" t="b">
        <v>0</v>
      </c>
      <c r="AD187" s="79">
        <v>0</v>
      </c>
      <c r="AE187" s="85" t="s">
        <v>1024</v>
      </c>
      <c r="AF187" s="79" t="b">
        <v>0</v>
      </c>
      <c r="AG187" s="79" t="s">
        <v>1030</v>
      </c>
      <c r="AH187" s="79"/>
      <c r="AI187" s="85" t="s">
        <v>1024</v>
      </c>
      <c r="AJ187" s="79" t="b">
        <v>0</v>
      </c>
      <c r="AK187" s="79">
        <v>8</v>
      </c>
      <c r="AL187" s="85" t="s">
        <v>997</v>
      </c>
      <c r="AM187" s="79" t="s">
        <v>1036</v>
      </c>
      <c r="AN187" s="79" t="b">
        <v>0</v>
      </c>
      <c r="AO187" s="85" t="s">
        <v>997</v>
      </c>
      <c r="AP187" s="79" t="s">
        <v>176</v>
      </c>
      <c r="AQ187" s="79">
        <v>0</v>
      </c>
      <c r="AR187" s="79">
        <v>0</v>
      </c>
      <c r="AS187" s="79"/>
      <c r="AT187" s="79"/>
      <c r="AU187" s="79"/>
      <c r="AV187" s="79"/>
      <c r="AW187" s="79"/>
      <c r="AX187" s="79"/>
      <c r="AY187" s="79"/>
      <c r="AZ187" s="79"/>
      <c r="BA187">
        <v>3</v>
      </c>
      <c r="BB187" s="78" t="str">
        <f>REPLACE(INDEX(GroupVertices[Group],MATCH(Edges[[#This Row],[Vertex 1]],GroupVertices[Vertex],0)),1,1,"")</f>
        <v>4</v>
      </c>
      <c r="BC187" s="78" t="str">
        <f>REPLACE(INDEX(GroupVertices[Group],MATCH(Edges[[#This Row],[Vertex 2]],GroupVertices[Vertex],0)),1,1,"")</f>
        <v>1</v>
      </c>
      <c r="BD187" s="48">
        <v>0</v>
      </c>
      <c r="BE187" s="49">
        <v>0</v>
      </c>
      <c r="BF187" s="48">
        <v>0</v>
      </c>
      <c r="BG187" s="49">
        <v>0</v>
      </c>
      <c r="BH187" s="48">
        <v>0</v>
      </c>
      <c r="BI187" s="49">
        <v>0</v>
      </c>
      <c r="BJ187" s="48">
        <v>24</v>
      </c>
      <c r="BK187" s="49">
        <v>100</v>
      </c>
      <c r="BL187" s="48">
        <v>24</v>
      </c>
    </row>
    <row r="188" spans="1:64" ht="15">
      <c r="A188" s="64" t="s">
        <v>319</v>
      </c>
      <c r="B188" s="64" t="s">
        <v>320</v>
      </c>
      <c r="C188" s="65" t="s">
        <v>2771</v>
      </c>
      <c r="D188" s="66">
        <v>6.5</v>
      </c>
      <c r="E188" s="67" t="s">
        <v>136</v>
      </c>
      <c r="F188" s="68">
        <v>26.22222222222222</v>
      </c>
      <c r="G188" s="65"/>
      <c r="H188" s="69"/>
      <c r="I188" s="70"/>
      <c r="J188" s="70"/>
      <c r="K188" s="34" t="s">
        <v>66</v>
      </c>
      <c r="L188" s="77">
        <v>188</v>
      </c>
      <c r="M188" s="77"/>
      <c r="N188" s="72"/>
      <c r="O188" s="79" t="s">
        <v>353</v>
      </c>
      <c r="P188" s="81">
        <v>43480.73336805555</v>
      </c>
      <c r="Q188" s="79" t="s">
        <v>360</v>
      </c>
      <c r="R188" s="83" t="s">
        <v>452</v>
      </c>
      <c r="S188" s="79" t="s">
        <v>469</v>
      </c>
      <c r="T188" s="79" t="s">
        <v>475</v>
      </c>
      <c r="U188" s="79"/>
      <c r="V188" s="83" t="s">
        <v>622</v>
      </c>
      <c r="W188" s="81">
        <v>43480.73336805555</v>
      </c>
      <c r="X188" s="83" t="s">
        <v>784</v>
      </c>
      <c r="Y188" s="79"/>
      <c r="Z188" s="79"/>
      <c r="AA188" s="85" t="s">
        <v>978</v>
      </c>
      <c r="AB188" s="79"/>
      <c r="AC188" s="79" t="b">
        <v>0</v>
      </c>
      <c r="AD188" s="79">
        <v>0</v>
      </c>
      <c r="AE188" s="85" t="s">
        <v>1024</v>
      </c>
      <c r="AF188" s="79" t="b">
        <v>0</v>
      </c>
      <c r="AG188" s="79" t="s">
        <v>1030</v>
      </c>
      <c r="AH188" s="79"/>
      <c r="AI188" s="85" t="s">
        <v>1024</v>
      </c>
      <c r="AJ188" s="79" t="b">
        <v>0</v>
      </c>
      <c r="AK188" s="79">
        <v>13</v>
      </c>
      <c r="AL188" s="85" t="s">
        <v>998</v>
      </c>
      <c r="AM188" s="79" t="s">
        <v>1036</v>
      </c>
      <c r="AN188" s="79" t="b">
        <v>0</v>
      </c>
      <c r="AO188" s="85" t="s">
        <v>998</v>
      </c>
      <c r="AP188" s="79" t="s">
        <v>176</v>
      </c>
      <c r="AQ188" s="79">
        <v>0</v>
      </c>
      <c r="AR188" s="79">
        <v>0</v>
      </c>
      <c r="AS188" s="79"/>
      <c r="AT188" s="79"/>
      <c r="AU188" s="79"/>
      <c r="AV188" s="79"/>
      <c r="AW188" s="79"/>
      <c r="AX188" s="79"/>
      <c r="AY188" s="79"/>
      <c r="AZ188" s="79"/>
      <c r="BA188">
        <v>3</v>
      </c>
      <c r="BB188" s="78" t="str">
        <f>REPLACE(INDEX(GroupVertices[Group],MATCH(Edges[[#This Row],[Vertex 1]],GroupVertices[Vertex],0)),1,1,"")</f>
        <v>4</v>
      </c>
      <c r="BC188" s="78" t="str">
        <f>REPLACE(INDEX(GroupVertices[Group],MATCH(Edges[[#This Row],[Vertex 2]],GroupVertices[Vertex],0)),1,1,"")</f>
        <v>1</v>
      </c>
      <c r="BD188" s="48">
        <v>1</v>
      </c>
      <c r="BE188" s="49">
        <v>5.2631578947368425</v>
      </c>
      <c r="BF188" s="48">
        <v>0</v>
      </c>
      <c r="BG188" s="49">
        <v>0</v>
      </c>
      <c r="BH188" s="48">
        <v>0</v>
      </c>
      <c r="BI188" s="49">
        <v>0</v>
      </c>
      <c r="BJ188" s="48">
        <v>18</v>
      </c>
      <c r="BK188" s="49">
        <v>94.73684210526316</v>
      </c>
      <c r="BL188" s="48">
        <v>19</v>
      </c>
    </row>
    <row r="189" spans="1:64" ht="15">
      <c r="A189" s="64" t="s">
        <v>319</v>
      </c>
      <c r="B189" s="64" t="s">
        <v>319</v>
      </c>
      <c r="C189" s="65" t="s">
        <v>2774</v>
      </c>
      <c r="D189" s="66">
        <v>10</v>
      </c>
      <c r="E189" s="67" t="s">
        <v>136</v>
      </c>
      <c r="F189" s="68">
        <v>14.666666666666668</v>
      </c>
      <c r="G189" s="65"/>
      <c r="H189" s="69"/>
      <c r="I189" s="70"/>
      <c r="J189" s="70"/>
      <c r="K189" s="34" t="s">
        <v>65</v>
      </c>
      <c r="L189" s="77">
        <v>189</v>
      </c>
      <c r="M189" s="77"/>
      <c r="N189" s="72"/>
      <c r="O189" s="79" t="s">
        <v>176</v>
      </c>
      <c r="P189" s="81">
        <v>43483.805983796294</v>
      </c>
      <c r="Q189" s="79" t="s">
        <v>424</v>
      </c>
      <c r="R189" s="79"/>
      <c r="S189" s="79"/>
      <c r="T189" s="79" t="s">
        <v>475</v>
      </c>
      <c r="U189" s="79"/>
      <c r="V189" s="83" t="s">
        <v>622</v>
      </c>
      <c r="W189" s="81">
        <v>43483.805983796294</v>
      </c>
      <c r="X189" s="83" t="s">
        <v>785</v>
      </c>
      <c r="Y189" s="79"/>
      <c r="Z189" s="79"/>
      <c r="AA189" s="85" t="s">
        <v>979</v>
      </c>
      <c r="AB189" s="85" t="s">
        <v>1023</v>
      </c>
      <c r="AC189" s="79" t="b">
        <v>0</v>
      </c>
      <c r="AD189" s="79">
        <v>1</v>
      </c>
      <c r="AE189" s="85" t="s">
        <v>1025</v>
      </c>
      <c r="AF189" s="79" t="b">
        <v>0</v>
      </c>
      <c r="AG189" s="79" t="s">
        <v>1030</v>
      </c>
      <c r="AH189" s="79"/>
      <c r="AI189" s="85" t="s">
        <v>1024</v>
      </c>
      <c r="AJ189" s="79" t="b">
        <v>0</v>
      </c>
      <c r="AK189" s="79">
        <v>0</v>
      </c>
      <c r="AL189" s="85" t="s">
        <v>1024</v>
      </c>
      <c r="AM189" s="79" t="s">
        <v>1036</v>
      </c>
      <c r="AN189" s="79" t="b">
        <v>0</v>
      </c>
      <c r="AO189" s="85" t="s">
        <v>1023</v>
      </c>
      <c r="AP189" s="79" t="s">
        <v>176</v>
      </c>
      <c r="AQ189" s="79">
        <v>0</v>
      </c>
      <c r="AR189" s="79">
        <v>0</v>
      </c>
      <c r="AS189" s="79"/>
      <c r="AT189" s="79"/>
      <c r="AU189" s="79"/>
      <c r="AV189" s="79"/>
      <c r="AW189" s="79"/>
      <c r="AX189" s="79"/>
      <c r="AY189" s="79"/>
      <c r="AZ189" s="79"/>
      <c r="BA189">
        <v>7</v>
      </c>
      <c r="BB189" s="78" t="str">
        <f>REPLACE(INDEX(GroupVertices[Group],MATCH(Edges[[#This Row],[Vertex 1]],GroupVertices[Vertex],0)),1,1,"")</f>
        <v>4</v>
      </c>
      <c r="BC189" s="78" t="str">
        <f>REPLACE(INDEX(GroupVertices[Group],MATCH(Edges[[#This Row],[Vertex 2]],GroupVertices[Vertex],0)),1,1,"")</f>
        <v>4</v>
      </c>
      <c r="BD189" s="48">
        <v>2</v>
      </c>
      <c r="BE189" s="49">
        <v>8.695652173913043</v>
      </c>
      <c r="BF189" s="48">
        <v>0</v>
      </c>
      <c r="BG189" s="49">
        <v>0</v>
      </c>
      <c r="BH189" s="48">
        <v>0</v>
      </c>
      <c r="BI189" s="49">
        <v>0</v>
      </c>
      <c r="BJ189" s="48">
        <v>21</v>
      </c>
      <c r="BK189" s="49">
        <v>91.30434782608695</v>
      </c>
      <c r="BL189" s="48">
        <v>23</v>
      </c>
    </row>
    <row r="190" spans="1:64" ht="15">
      <c r="A190" s="64" t="s">
        <v>319</v>
      </c>
      <c r="B190" s="64" t="s">
        <v>319</v>
      </c>
      <c r="C190" s="65" t="s">
        <v>2774</v>
      </c>
      <c r="D190" s="66">
        <v>10</v>
      </c>
      <c r="E190" s="67" t="s">
        <v>136</v>
      </c>
      <c r="F190" s="68">
        <v>14.666666666666668</v>
      </c>
      <c r="G190" s="65"/>
      <c r="H190" s="69"/>
      <c r="I190" s="70"/>
      <c r="J190" s="70"/>
      <c r="K190" s="34" t="s">
        <v>65</v>
      </c>
      <c r="L190" s="77">
        <v>190</v>
      </c>
      <c r="M190" s="77"/>
      <c r="N190" s="72"/>
      <c r="O190" s="79" t="s">
        <v>176</v>
      </c>
      <c r="P190" s="81">
        <v>43486.795439814814</v>
      </c>
      <c r="Q190" s="79" t="s">
        <v>425</v>
      </c>
      <c r="R190" s="83" t="s">
        <v>465</v>
      </c>
      <c r="S190" s="79" t="s">
        <v>470</v>
      </c>
      <c r="T190" s="79" t="s">
        <v>475</v>
      </c>
      <c r="U190" s="79"/>
      <c r="V190" s="83" t="s">
        <v>622</v>
      </c>
      <c r="W190" s="81">
        <v>43486.795439814814</v>
      </c>
      <c r="X190" s="83" t="s">
        <v>786</v>
      </c>
      <c r="Y190" s="79"/>
      <c r="Z190" s="79"/>
      <c r="AA190" s="85" t="s">
        <v>980</v>
      </c>
      <c r="AB190" s="79"/>
      <c r="AC190" s="79" t="b">
        <v>0</v>
      </c>
      <c r="AD190" s="79">
        <v>2</v>
      </c>
      <c r="AE190" s="85" t="s">
        <v>1024</v>
      </c>
      <c r="AF190" s="79" t="b">
        <v>1</v>
      </c>
      <c r="AG190" s="79" t="s">
        <v>1030</v>
      </c>
      <c r="AH190" s="79"/>
      <c r="AI190" s="85" t="s">
        <v>861</v>
      </c>
      <c r="AJ190" s="79" t="b">
        <v>0</v>
      </c>
      <c r="AK190" s="79">
        <v>0</v>
      </c>
      <c r="AL190" s="85" t="s">
        <v>1024</v>
      </c>
      <c r="AM190" s="79" t="s">
        <v>1036</v>
      </c>
      <c r="AN190" s="79" t="b">
        <v>0</v>
      </c>
      <c r="AO190" s="85" t="s">
        <v>980</v>
      </c>
      <c r="AP190" s="79" t="s">
        <v>176</v>
      </c>
      <c r="AQ190" s="79">
        <v>0</v>
      </c>
      <c r="AR190" s="79">
        <v>0</v>
      </c>
      <c r="AS190" s="79"/>
      <c r="AT190" s="79"/>
      <c r="AU190" s="79"/>
      <c r="AV190" s="79"/>
      <c r="AW190" s="79"/>
      <c r="AX190" s="79"/>
      <c r="AY190" s="79"/>
      <c r="AZ190" s="79"/>
      <c r="BA190">
        <v>7</v>
      </c>
      <c r="BB190" s="78" t="str">
        <f>REPLACE(INDEX(GroupVertices[Group],MATCH(Edges[[#This Row],[Vertex 1]],GroupVertices[Vertex],0)),1,1,"")</f>
        <v>4</v>
      </c>
      <c r="BC190" s="78" t="str">
        <f>REPLACE(INDEX(GroupVertices[Group],MATCH(Edges[[#This Row],[Vertex 2]],GroupVertices[Vertex],0)),1,1,"")</f>
        <v>4</v>
      </c>
      <c r="BD190" s="48">
        <v>1</v>
      </c>
      <c r="BE190" s="49">
        <v>5</v>
      </c>
      <c r="BF190" s="48">
        <v>0</v>
      </c>
      <c r="BG190" s="49">
        <v>0</v>
      </c>
      <c r="BH190" s="48">
        <v>0</v>
      </c>
      <c r="BI190" s="49">
        <v>0</v>
      </c>
      <c r="BJ190" s="48">
        <v>19</v>
      </c>
      <c r="BK190" s="49">
        <v>95</v>
      </c>
      <c r="BL190" s="48">
        <v>20</v>
      </c>
    </row>
    <row r="191" spans="1:64" ht="15">
      <c r="A191" s="64" t="s">
        <v>319</v>
      </c>
      <c r="B191" s="64" t="s">
        <v>319</v>
      </c>
      <c r="C191" s="65" t="s">
        <v>2774</v>
      </c>
      <c r="D191" s="66">
        <v>10</v>
      </c>
      <c r="E191" s="67" t="s">
        <v>136</v>
      </c>
      <c r="F191" s="68">
        <v>14.666666666666668</v>
      </c>
      <c r="G191" s="65"/>
      <c r="H191" s="69"/>
      <c r="I191" s="70"/>
      <c r="J191" s="70"/>
      <c r="K191" s="34" t="s">
        <v>65</v>
      </c>
      <c r="L191" s="77">
        <v>191</v>
      </c>
      <c r="M191" s="77"/>
      <c r="N191" s="72"/>
      <c r="O191" s="79" t="s">
        <v>176</v>
      </c>
      <c r="P191" s="81">
        <v>43515.770902777775</v>
      </c>
      <c r="Q191" s="79" t="s">
        <v>426</v>
      </c>
      <c r="R191" s="83" t="s">
        <v>455</v>
      </c>
      <c r="S191" s="79" t="s">
        <v>469</v>
      </c>
      <c r="T191" s="79" t="s">
        <v>475</v>
      </c>
      <c r="U191" s="79"/>
      <c r="V191" s="83" t="s">
        <v>622</v>
      </c>
      <c r="W191" s="81">
        <v>43515.770902777775</v>
      </c>
      <c r="X191" s="83" t="s">
        <v>787</v>
      </c>
      <c r="Y191" s="79"/>
      <c r="Z191" s="79"/>
      <c r="AA191" s="85" t="s">
        <v>981</v>
      </c>
      <c r="AB191" s="79"/>
      <c r="AC191" s="79" t="b">
        <v>0</v>
      </c>
      <c r="AD191" s="79">
        <v>3</v>
      </c>
      <c r="AE191" s="85" t="s">
        <v>1024</v>
      </c>
      <c r="AF191" s="79" t="b">
        <v>0</v>
      </c>
      <c r="AG191" s="79" t="s">
        <v>1030</v>
      </c>
      <c r="AH191" s="79"/>
      <c r="AI191" s="85" t="s">
        <v>1024</v>
      </c>
      <c r="AJ191" s="79" t="b">
        <v>0</v>
      </c>
      <c r="AK191" s="79">
        <v>1</v>
      </c>
      <c r="AL191" s="85" t="s">
        <v>1024</v>
      </c>
      <c r="AM191" s="79" t="s">
        <v>1036</v>
      </c>
      <c r="AN191" s="79" t="b">
        <v>0</v>
      </c>
      <c r="AO191" s="85" t="s">
        <v>981</v>
      </c>
      <c r="AP191" s="79" t="s">
        <v>176</v>
      </c>
      <c r="AQ191" s="79">
        <v>0</v>
      </c>
      <c r="AR191" s="79">
        <v>0</v>
      </c>
      <c r="AS191" s="79"/>
      <c r="AT191" s="79"/>
      <c r="AU191" s="79"/>
      <c r="AV191" s="79"/>
      <c r="AW191" s="79"/>
      <c r="AX191" s="79"/>
      <c r="AY191" s="79"/>
      <c r="AZ191" s="79"/>
      <c r="BA191">
        <v>7</v>
      </c>
      <c r="BB191" s="78" t="str">
        <f>REPLACE(INDEX(GroupVertices[Group],MATCH(Edges[[#This Row],[Vertex 1]],GroupVertices[Vertex],0)),1,1,"")</f>
        <v>4</v>
      </c>
      <c r="BC191" s="78" t="str">
        <f>REPLACE(INDEX(GroupVertices[Group],MATCH(Edges[[#This Row],[Vertex 2]],GroupVertices[Vertex],0)),1,1,"")</f>
        <v>4</v>
      </c>
      <c r="BD191" s="48">
        <v>1</v>
      </c>
      <c r="BE191" s="49">
        <v>3.8461538461538463</v>
      </c>
      <c r="BF191" s="48">
        <v>0</v>
      </c>
      <c r="BG191" s="49">
        <v>0</v>
      </c>
      <c r="BH191" s="48">
        <v>0</v>
      </c>
      <c r="BI191" s="49">
        <v>0</v>
      </c>
      <c r="BJ191" s="48">
        <v>25</v>
      </c>
      <c r="BK191" s="49">
        <v>96.15384615384616</v>
      </c>
      <c r="BL191" s="48">
        <v>26</v>
      </c>
    </row>
    <row r="192" spans="1:64" ht="15">
      <c r="A192" s="64" t="s">
        <v>319</v>
      </c>
      <c r="B192" s="64" t="s">
        <v>320</v>
      </c>
      <c r="C192" s="65" t="s">
        <v>2771</v>
      </c>
      <c r="D192" s="66">
        <v>6.5</v>
      </c>
      <c r="E192" s="67" t="s">
        <v>136</v>
      </c>
      <c r="F192" s="68">
        <v>26.22222222222222</v>
      </c>
      <c r="G192" s="65"/>
      <c r="H192" s="69"/>
      <c r="I192" s="70"/>
      <c r="J192" s="70"/>
      <c r="K192" s="34" t="s">
        <v>66</v>
      </c>
      <c r="L192" s="77">
        <v>192</v>
      </c>
      <c r="M192" s="77"/>
      <c r="N192" s="72"/>
      <c r="O192" s="79" t="s">
        <v>353</v>
      </c>
      <c r="P192" s="81">
        <v>43518.74068287037</v>
      </c>
      <c r="Q192" s="79" t="s">
        <v>371</v>
      </c>
      <c r="R192" s="79"/>
      <c r="S192" s="79"/>
      <c r="T192" s="79" t="s">
        <v>475</v>
      </c>
      <c r="U192" s="79"/>
      <c r="V192" s="83" t="s">
        <v>622</v>
      </c>
      <c r="W192" s="81">
        <v>43518.74068287037</v>
      </c>
      <c r="X192" s="83" t="s">
        <v>788</v>
      </c>
      <c r="Y192" s="79"/>
      <c r="Z192" s="79"/>
      <c r="AA192" s="85" t="s">
        <v>982</v>
      </c>
      <c r="AB192" s="79"/>
      <c r="AC192" s="79" t="b">
        <v>0</v>
      </c>
      <c r="AD192" s="79">
        <v>0</v>
      </c>
      <c r="AE192" s="85" t="s">
        <v>1024</v>
      </c>
      <c r="AF192" s="79" t="b">
        <v>0</v>
      </c>
      <c r="AG192" s="79" t="s">
        <v>1030</v>
      </c>
      <c r="AH192" s="79"/>
      <c r="AI192" s="85" t="s">
        <v>1024</v>
      </c>
      <c r="AJ192" s="79" t="b">
        <v>0</v>
      </c>
      <c r="AK192" s="79">
        <v>4</v>
      </c>
      <c r="AL192" s="85" t="s">
        <v>1002</v>
      </c>
      <c r="AM192" s="79" t="s">
        <v>1036</v>
      </c>
      <c r="AN192" s="79" t="b">
        <v>0</v>
      </c>
      <c r="AO192" s="85" t="s">
        <v>1002</v>
      </c>
      <c r="AP192" s="79" t="s">
        <v>176</v>
      </c>
      <c r="AQ192" s="79">
        <v>0</v>
      </c>
      <c r="AR192" s="79">
        <v>0</v>
      </c>
      <c r="AS192" s="79"/>
      <c r="AT192" s="79"/>
      <c r="AU192" s="79"/>
      <c r="AV192" s="79"/>
      <c r="AW192" s="79"/>
      <c r="AX192" s="79"/>
      <c r="AY192" s="79"/>
      <c r="AZ192" s="79"/>
      <c r="BA192">
        <v>3</v>
      </c>
      <c r="BB192" s="78" t="str">
        <f>REPLACE(INDEX(GroupVertices[Group],MATCH(Edges[[#This Row],[Vertex 1]],GroupVertices[Vertex],0)),1,1,"")</f>
        <v>4</v>
      </c>
      <c r="BC192" s="78" t="str">
        <f>REPLACE(INDEX(GroupVertices[Group],MATCH(Edges[[#This Row],[Vertex 2]],GroupVertices[Vertex],0)),1,1,"")</f>
        <v>1</v>
      </c>
      <c r="BD192" s="48">
        <v>0</v>
      </c>
      <c r="BE192" s="49">
        <v>0</v>
      </c>
      <c r="BF192" s="48">
        <v>0</v>
      </c>
      <c r="BG192" s="49">
        <v>0</v>
      </c>
      <c r="BH192" s="48">
        <v>0</v>
      </c>
      <c r="BI192" s="49">
        <v>0</v>
      </c>
      <c r="BJ192" s="48">
        <v>24</v>
      </c>
      <c r="BK192" s="49">
        <v>100</v>
      </c>
      <c r="BL192" s="48">
        <v>24</v>
      </c>
    </row>
    <row r="193" spans="1:64" ht="15">
      <c r="A193" s="64" t="s">
        <v>319</v>
      </c>
      <c r="B193" s="64" t="s">
        <v>319</v>
      </c>
      <c r="C193" s="65" t="s">
        <v>2774</v>
      </c>
      <c r="D193" s="66">
        <v>10</v>
      </c>
      <c r="E193" s="67" t="s">
        <v>136</v>
      </c>
      <c r="F193" s="68">
        <v>14.666666666666668</v>
      </c>
      <c r="G193" s="65"/>
      <c r="H193" s="69"/>
      <c r="I193" s="70"/>
      <c r="J193" s="70"/>
      <c r="K193" s="34" t="s">
        <v>65</v>
      </c>
      <c r="L193" s="77">
        <v>193</v>
      </c>
      <c r="M193" s="77"/>
      <c r="N193" s="72"/>
      <c r="O193" s="79" t="s">
        <v>176</v>
      </c>
      <c r="P193" s="81">
        <v>43538.72703703704</v>
      </c>
      <c r="Q193" s="79" t="s">
        <v>427</v>
      </c>
      <c r="R193" s="83" t="s">
        <v>461</v>
      </c>
      <c r="S193" s="79" t="s">
        <v>469</v>
      </c>
      <c r="T193" s="79" t="s">
        <v>475</v>
      </c>
      <c r="U193" s="79"/>
      <c r="V193" s="83" t="s">
        <v>622</v>
      </c>
      <c r="W193" s="81">
        <v>43538.72703703704</v>
      </c>
      <c r="X193" s="83" t="s">
        <v>789</v>
      </c>
      <c r="Y193" s="79"/>
      <c r="Z193" s="79"/>
      <c r="AA193" s="85" t="s">
        <v>983</v>
      </c>
      <c r="AB193" s="79"/>
      <c r="AC193" s="79" t="b">
        <v>0</v>
      </c>
      <c r="AD193" s="79">
        <v>8</v>
      </c>
      <c r="AE193" s="85" t="s">
        <v>1024</v>
      </c>
      <c r="AF193" s="79" t="b">
        <v>0</v>
      </c>
      <c r="AG193" s="79" t="s">
        <v>1030</v>
      </c>
      <c r="AH193" s="79"/>
      <c r="AI193" s="85" t="s">
        <v>1024</v>
      </c>
      <c r="AJ193" s="79" t="b">
        <v>0</v>
      </c>
      <c r="AK193" s="79">
        <v>5</v>
      </c>
      <c r="AL193" s="85" t="s">
        <v>1024</v>
      </c>
      <c r="AM193" s="79" t="s">
        <v>1036</v>
      </c>
      <c r="AN193" s="79" t="b">
        <v>0</v>
      </c>
      <c r="AO193" s="85" t="s">
        <v>983</v>
      </c>
      <c r="AP193" s="79" t="s">
        <v>176</v>
      </c>
      <c r="AQ193" s="79">
        <v>0</v>
      </c>
      <c r="AR193" s="79">
        <v>0</v>
      </c>
      <c r="AS193" s="79"/>
      <c r="AT193" s="79"/>
      <c r="AU193" s="79"/>
      <c r="AV193" s="79"/>
      <c r="AW193" s="79"/>
      <c r="AX193" s="79"/>
      <c r="AY193" s="79"/>
      <c r="AZ193" s="79"/>
      <c r="BA193">
        <v>7</v>
      </c>
      <c r="BB193" s="78" t="str">
        <f>REPLACE(INDEX(GroupVertices[Group],MATCH(Edges[[#This Row],[Vertex 1]],GroupVertices[Vertex],0)),1,1,"")</f>
        <v>4</v>
      </c>
      <c r="BC193" s="78" t="str">
        <f>REPLACE(INDEX(GroupVertices[Group],MATCH(Edges[[#This Row],[Vertex 2]],GroupVertices[Vertex],0)),1,1,"")</f>
        <v>4</v>
      </c>
      <c r="BD193" s="48">
        <v>0</v>
      </c>
      <c r="BE193" s="49">
        <v>0</v>
      </c>
      <c r="BF193" s="48">
        <v>0</v>
      </c>
      <c r="BG193" s="49">
        <v>0</v>
      </c>
      <c r="BH193" s="48">
        <v>0</v>
      </c>
      <c r="BI193" s="49">
        <v>0</v>
      </c>
      <c r="BJ193" s="48">
        <v>14</v>
      </c>
      <c r="BK193" s="49">
        <v>100</v>
      </c>
      <c r="BL193" s="48">
        <v>14</v>
      </c>
    </row>
    <row r="194" spans="1:64" ht="15">
      <c r="A194" s="64" t="s">
        <v>319</v>
      </c>
      <c r="B194" s="64" t="s">
        <v>319</v>
      </c>
      <c r="C194" s="65" t="s">
        <v>2774</v>
      </c>
      <c r="D194" s="66">
        <v>10</v>
      </c>
      <c r="E194" s="67" t="s">
        <v>136</v>
      </c>
      <c r="F194" s="68">
        <v>14.666666666666668</v>
      </c>
      <c r="G194" s="65"/>
      <c r="H194" s="69"/>
      <c r="I194" s="70"/>
      <c r="J194" s="70"/>
      <c r="K194" s="34" t="s">
        <v>65</v>
      </c>
      <c r="L194" s="77">
        <v>194</v>
      </c>
      <c r="M194" s="77"/>
      <c r="N194" s="72"/>
      <c r="O194" s="79" t="s">
        <v>176</v>
      </c>
      <c r="P194" s="81">
        <v>43543.75550925926</v>
      </c>
      <c r="Q194" s="79" t="s">
        <v>428</v>
      </c>
      <c r="R194" s="79"/>
      <c r="S194" s="79"/>
      <c r="T194" s="79" t="s">
        <v>475</v>
      </c>
      <c r="U194" s="83" t="s">
        <v>509</v>
      </c>
      <c r="V194" s="83" t="s">
        <v>509</v>
      </c>
      <c r="W194" s="81">
        <v>43543.75550925926</v>
      </c>
      <c r="X194" s="83" t="s">
        <v>790</v>
      </c>
      <c r="Y194" s="79"/>
      <c r="Z194" s="79"/>
      <c r="AA194" s="85" t="s">
        <v>984</v>
      </c>
      <c r="AB194" s="79"/>
      <c r="AC194" s="79" t="b">
        <v>0</v>
      </c>
      <c r="AD194" s="79">
        <v>7</v>
      </c>
      <c r="AE194" s="85" t="s">
        <v>1024</v>
      </c>
      <c r="AF194" s="79" t="b">
        <v>0</v>
      </c>
      <c r="AG194" s="79" t="s">
        <v>1031</v>
      </c>
      <c r="AH194" s="79"/>
      <c r="AI194" s="85" t="s">
        <v>1024</v>
      </c>
      <c r="AJ194" s="79" t="b">
        <v>0</v>
      </c>
      <c r="AK194" s="79">
        <v>1</v>
      </c>
      <c r="AL194" s="85" t="s">
        <v>1024</v>
      </c>
      <c r="AM194" s="79" t="s">
        <v>1036</v>
      </c>
      <c r="AN194" s="79" t="b">
        <v>0</v>
      </c>
      <c r="AO194" s="85" t="s">
        <v>984</v>
      </c>
      <c r="AP194" s="79" t="s">
        <v>176</v>
      </c>
      <c r="AQ194" s="79">
        <v>0</v>
      </c>
      <c r="AR194" s="79">
        <v>0</v>
      </c>
      <c r="AS194" s="79"/>
      <c r="AT194" s="79"/>
      <c r="AU194" s="79"/>
      <c r="AV194" s="79"/>
      <c r="AW194" s="79"/>
      <c r="AX194" s="79"/>
      <c r="AY194" s="79"/>
      <c r="AZ194" s="79"/>
      <c r="BA194">
        <v>7</v>
      </c>
      <c r="BB194" s="78" t="str">
        <f>REPLACE(INDEX(GroupVertices[Group],MATCH(Edges[[#This Row],[Vertex 1]],GroupVertices[Vertex],0)),1,1,"")</f>
        <v>4</v>
      </c>
      <c r="BC194" s="78" t="str">
        <f>REPLACE(INDEX(GroupVertices[Group],MATCH(Edges[[#This Row],[Vertex 2]],GroupVertices[Vertex],0)),1,1,"")</f>
        <v>4</v>
      </c>
      <c r="BD194" s="48">
        <v>0</v>
      </c>
      <c r="BE194" s="49">
        <v>0</v>
      </c>
      <c r="BF194" s="48">
        <v>0</v>
      </c>
      <c r="BG194" s="49">
        <v>0</v>
      </c>
      <c r="BH194" s="48">
        <v>0</v>
      </c>
      <c r="BI194" s="49">
        <v>0</v>
      </c>
      <c r="BJ194" s="48">
        <v>1</v>
      </c>
      <c r="BK194" s="49">
        <v>100</v>
      </c>
      <c r="BL194" s="48">
        <v>1</v>
      </c>
    </row>
    <row r="195" spans="1:64" ht="15">
      <c r="A195" s="64" t="s">
        <v>320</v>
      </c>
      <c r="B195" s="64" t="s">
        <v>319</v>
      </c>
      <c r="C195" s="65" t="s">
        <v>2770</v>
      </c>
      <c r="D195" s="66">
        <v>4.75</v>
      </c>
      <c r="E195" s="67" t="s">
        <v>136</v>
      </c>
      <c r="F195" s="68">
        <v>29.11111111111111</v>
      </c>
      <c r="G195" s="65"/>
      <c r="H195" s="69"/>
      <c r="I195" s="70"/>
      <c r="J195" s="70"/>
      <c r="K195" s="34" t="s">
        <v>66</v>
      </c>
      <c r="L195" s="77">
        <v>195</v>
      </c>
      <c r="M195" s="77"/>
      <c r="N195" s="72"/>
      <c r="O195" s="79" t="s">
        <v>353</v>
      </c>
      <c r="P195" s="81">
        <v>43538.72893518519</v>
      </c>
      <c r="Q195" s="79" t="s">
        <v>408</v>
      </c>
      <c r="R195" s="83" t="s">
        <v>461</v>
      </c>
      <c r="S195" s="79" t="s">
        <v>469</v>
      </c>
      <c r="T195" s="79" t="s">
        <v>475</v>
      </c>
      <c r="U195" s="79"/>
      <c r="V195" s="83" t="s">
        <v>623</v>
      </c>
      <c r="W195" s="81">
        <v>43538.72893518519</v>
      </c>
      <c r="X195" s="83" t="s">
        <v>791</v>
      </c>
      <c r="Y195" s="79"/>
      <c r="Z195" s="79"/>
      <c r="AA195" s="85" t="s">
        <v>985</v>
      </c>
      <c r="AB195" s="79"/>
      <c r="AC195" s="79" t="b">
        <v>0</v>
      </c>
      <c r="AD195" s="79">
        <v>0</v>
      </c>
      <c r="AE195" s="85" t="s">
        <v>1024</v>
      </c>
      <c r="AF195" s="79" t="b">
        <v>0</v>
      </c>
      <c r="AG195" s="79" t="s">
        <v>1030</v>
      </c>
      <c r="AH195" s="79"/>
      <c r="AI195" s="85" t="s">
        <v>1024</v>
      </c>
      <c r="AJ195" s="79" t="b">
        <v>0</v>
      </c>
      <c r="AK195" s="79">
        <v>5</v>
      </c>
      <c r="AL195" s="85" t="s">
        <v>983</v>
      </c>
      <c r="AM195" s="79" t="s">
        <v>1037</v>
      </c>
      <c r="AN195" s="79" t="b">
        <v>0</v>
      </c>
      <c r="AO195" s="85" t="s">
        <v>983</v>
      </c>
      <c r="AP195" s="79" t="s">
        <v>176</v>
      </c>
      <c r="AQ195" s="79">
        <v>0</v>
      </c>
      <c r="AR195" s="79">
        <v>0</v>
      </c>
      <c r="AS195" s="79"/>
      <c r="AT195" s="79"/>
      <c r="AU195" s="79"/>
      <c r="AV195" s="79"/>
      <c r="AW195" s="79"/>
      <c r="AX195" s="79"/>
      <c r="AY195" s="79"/>
      <c r="AZ195" s="79"/>
      <c r="BA195">
        <v>2</v>
      </c>
      <c r="BB195" s="78" t="str">
        <f>REPLACE(INDEX(GroupVertices[Group],MATCH(Edges[[#This Row],[Vertex 1]],GroupVertices[Vertex],0)),1,1,"")</f>
        <v>1</v>
      </c>
      <c r="BC195" s="78" t="str">
        <f>REPLACE(INDEX(GroupVertices[Group],MATCH(Edges[[#This Row],[Vertex 2]],GroupVertices[Vertex],0)),1,1,"")</f>
        <v>4</v>
      </c>
      <c r="BD195" s="48">
        <v>0</v>
      </c>
      <c r="BE195" s="49">
        <v>0</v>
      </c>
      <c r="BF195" s="48">
        <v>0</v>
      </c>
      <c r="BG195" s="49">
        <v>0</v>
      </c>
      <c r="BH195" s="48">
        <v>0</v>
      </c>
      <c r="BI195" s="49">
        <v>0</v>
      </c>
      <c r="BJ195" s="48">
        <v>16</v>
      </c>
      <c r="BK195" s="49">
        <v>100</v>
      </c>
      <c r="BL195" s="48">
        <v>16</v>
      </c>
    </row>
    <row r="196" spans="1:64" ht="15">
      <c r="A196" s="64" t="s">
        <v>320</v>
      </c>
      <c r="B196" s="64" t="s">
        <v>319</v>
      </c>
      <c r="C196" s="65" t="s">
        <v>2770</v>
      </c>
      <c r="D196" s="66">
        <v>4.75</v>
      </c>
      <c r="E196" s="67" t="s">
        <v>136</v>
      </c>
      <c r="F196" s="68">
        <v>29.11111111111111</v>
      </c>
      <c r="G196" s="65"/>
      <c r="H196" s="69"/>
      <c r="I196" s="70"/>
      <c r="J196" s="70"/>
      <c r="K196" s="34" t="s">
        <v>66</v>
      </c>
      <c r="L196" s="77">
        <v>196</v>
      </c>
      <c r="M196" s="77"/>
      <c r="N196" s="72"/>
      <c r="O196" s="79" t="s">
        <v>353</v>
      </c>
      <c r="P196" s="81">
        <v>43543.7556712963</v>
      </c>
      <c r="Q196" s="79" t="s">
        <v>429</v>
      </c>
      <c r="R196" s="79"/>
      <c r="S196" s="79"/>
      <c r="T196" s="79" t="s">
        <v>475</v>
      </c>
      <c r="U196" s="83" t="s">
        <v>509</v>
      </c>
      <c r="V196" s="83" t="s">
        <v>509</v>
      </c>
      <c r="W196" s="81">
        <v>43543.7556712963</v>
      </c>
      <c r="X196" s="83" t="s">
        <v>792</v>
      </c>
      <c r="Y196" s="79"/>
      <c r="Z196" s="79"/>
      <c r="AA196" s="85" t="s">
        <v>986</v>
      </c>
      <c r="AB196" s="79"/>
      <c r="AC196" s="79" t="b">
        <v>0</v>
      </c>
      <c r="AD196" s="79">
        <v>0</v>
      </c>
      <c r="AE196" s="85" t="s">
        <v>1024</v>
      </c>
      <c r="AF196" s="79" t="b">
        <v>0</v>
      </c>
      <c r="AG196" s="79" t="s">
        <v>1031</v>
      </c>
      <c r="AH196" s="79"/>
      <c r="AI196" s="85" t="s">
        <v>1024</v>
      </c>
      <c r="AJ196" s="79" t="b">
        <v>0</v>
      </c>
      <c r="AK196" s="79">
        <v>1</v>
      </c>
      <c r="AL196" s="85" t="s">
        <v>984</v>
      </c>
      <c r="AM196" s="79" t="s">
        <v>1037</v>
      </c>
      <c r="AN196" s="79" t="b">
        <v>0</v>
      </c>
      <c r="AO196" s="85" t="s">
        <v>984</v>
      </c>
      <c r="AP196" s="79" t="s">
        <v>176</v>
      </c>
      <c r="AQ196" s="79">
        <v>0</v>
      </c>
      <c r="AR196" s="79">
        <v>0</v>
      </c>
      <c r="AS196" s="79"/>
      <c r="AT196" s="79"/>
      <c r="AU196" s="79"/>
      <c r="AV196" s="79"/>
      <c r="AW196" s="79"/>
      <c r="AX196" s="79"/>
      <c r="AY196" s="79"/>
      <c r="AZ196" s="79"/>
      <c r="BA196">
        <v>2</v>
      </c>
      <c r="BB196" s="78" t="str">
        <f>REPLACE(INDEX(GroupVertices[Group],MATCH(Edges[[#This Row],[Vertex 1]],GroupVertices[Vertex],0)),1,1,"")</f>
        <v>1</v>
      </c>
      <c r="BC196" s="78" t="str">
        <f>REPLACE(INDEX(GroupVertices[Group],MATCH(Edges[[#This Row],[Vertex 2]],GroupVertices[Vertex],0)),1,1,"")</f>
        <v>4</v>
      </c>
      <c r="BD196" s="48">
        <v>0</v>
      </c>
      <c r="BE196" s="49">
        <v>0</v>
      </c>
      <c r="BF196" s="48">
        <v>0</v>
      </c>
      <c r="BG196" s="49">
        <v>0</v>
      </c>
      <c r="BH196" s="48">
        <v>0</v>
      </c>
      <c r="BI196" s="49">
        <v>0</v>
      </c>
      <c r="BJ196" s="48">
        <v>3</v>
      </c>
      <c r="BK196" s="49">
        <v>100</v>
      </c>
      <c r="BL196" s="48">
        <v>3</v>
      </c>
    </row>
    <row r="197" spans="1:64" ht="15">
      <c r="A197" s="64" t="s">
        <v>323</v>
      </c>
      <c r="B197" s="64" t="s">
        <v>320</v>
      </c>
      <c r="C197" s="65" t="s">
        <v>2769</v>
      </c>
      <c r="D197" s="66">
        <v>3</v>
      </c>
      <c r="E197" s="67" t="s">
        <v>132</v>
      </c>
      <c r="F197" s="68">
        <v>32</v>
      </c>
      <c r="G197" s="65"/>
      <c r="H197" s="69"/>
      <c r="I197" s="70"/>
      <c r="J197" s="70"/>
      <c r="K197" s="34" t="s">
        <v>65</v>
      </c>
      <c r="L197" s="77">
        <v>197</v>
      </c>
      <c r="M197" s="77"/>
      <c r="N197" s="72"/>
      <c r="O197" s="79" t="s">
        <v>353</v>
      </c>
      <c r="P197" s="81">
        <v>43543.80064814815</v>
      </c>
      <c r="Q197" s="79" t="s">
        <v>430</v>
      </c>
      <c r="R197" s="79"/>
      <c r="S197" s="79"/>
      <c r="T197" s="79" t="s">
        <v>475</v>
      </c>
      <c r="U197" s="83" t="s">
        <v>510</v>
      </c>
      <c r="V197" s="83" t="s">
        <v>510</v>
      </c>
      <c r="W197" s="81">
        <v>43543.80064814815</v>
      </c>
      <c r="X197" s="83" t="s">
        <v>793</v>
      </c>
      <c r="Y197" s="79"/>
      <c r="Z197" s="79"/>
      <c r="AA197" s="85" t="s">
        <v>987</v>
      </c>
      <c r="AB197" s="79"/>
      <c r="AC197" s="79" t="b">
        <v>0</v>
      </c>
      <c r="AD197" s="79">
        <v>0</v>
      </c>
      <c r="AE197" s="85" t="s">
        <v>1024</v>
      </c>
      <c r="AF197" s="79" t="b">
        <v>0</v>
      </c>
      <c r="AG197" s="79" t="s">
        <v>1030</v>
      </c>
      <c r="AH197" s="79"/>
      <c r="AI197" s="85" t="s">
        <v>1024</v>
      </c>
      <c r="AJ197" s="79" t="b">
        <v>0</v>
      </c>
      <c r="AK197" s="79">
        <v>2</v>
      </c>
      <c r="AL197" s="85" t="s">
        <v>1005</v>
      </c>
      <c r="AM197" s="79" t="s">
        <v>1036</v>
      </c>
      <c r="AN197" s="79" t="b">
        <v>0</v>
      </c>
      <c r="AO197" s="85" t="s">
        <v>1005</v>
      </c>
      <c r="AP197" s="79" t="s">
        <v>176</v>
      </c>
      <c r="AQ197" s="79">
        <v>0</v>
      </c>
      <c r="AR197" s="79">
        <v>0</v>
      </c>
      <c r="AS197" s="79"/>
      <c r="AT197" s="79"/>
      <c r="AU197" s="79"/>
      <c r="AV197" s="79"/>
      <c r="AW197" s="79"/>
      <c r="AX197" s="79"/>
      <c r="AY197" s="79"/>
      <c r="AZ197" s="79"/>
      <c r="BA197">
        <v>1</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4</v>
      </c>
      <c r="BK197" s="49">
        <v>100</v>
      </c>
      <c r="BL197" s="48">
        <v>4</v>
      </c>
    </row>
    <row r="198" spans="1:64" ht="15">
      <c r="A198" s="64" t="s">
        <v>324</v>
      </c>
      <c r="B198" s="64" t="s">
        <v>320</v>
      </c>
      <c r="C198" s="65" t="s">
        <v>2769</v>
      </c>
      <c r="D198" s="66">
        <v>3</v>
      </c>
      <c r="E198" s="67" t="s">
        <v>132</v>
      </c>
      <c r="F198" s="68">
        <v>32</v>
      </c>
      <c r="G198" s="65"/>
      <c r="H198" s="69"/>
      <c r="I198" s="70"/>
      <c r="J198" s="70"/>
      <c r="K198" s="34" t="s">
        <v>65</v>
      </c>
      <c r="L198" s="77">
        <v>198</v>
      </c>
      <c r="M198" s="77"/>
      <c r="N198" s="72"/>
      <c r="O198" s="79" t="s">
        <v>353</v>
      </c>
      <c r="P198" s="81">
        <v>43543.8334375</v>
      </c>
      <c r="Q198" s="79" t="s">
        <v>430</v>
      </c>
      <c r="R198" s="79"/>
      <c r="S198" s="79"/>
      <c r="T198" s="79" t="s">
        <v>475</v>
      </c>
      <c r="U198" s="83" t="s">
        <v>510</v>
      </c>
      <c r="V198" s="83" t="s">
        <v>510</v>
      </c>
      <c r="W198" s="81">
        <v>43543.8334375</v>
      </c>
      <c r="X198" s="83" t="s">
        <v>794</v>
      </c>
      <c r="Y198" s="79"/>
      <c r="Z198" s="79"/>
      <c r="AA198" s="85" t="s">
        <v>988</v>
      </c>
      <c r="AB198" s="79"/>
      <c r="AC198" s="79" t="b">
        <v>0</v>
      </c>
      <c r="AD198" s="79">
        <v>0</v>
      </c>
      <c r="AE198" s="85" t="s">
        <v>1024</v>
      </c>
      <c r="AF198" s="79" t="b">
        <v>0</v>
      </c>
      <c r="AG198" s="79" t="s">
        <v>1030</v>
      </c>
      <c r="AH198" s="79"/>
      <c r="AI198" s="85" t="s">
        <v>1024</v>
      </c>
      <c r="AJ198" s="79" t="b">
        <v>0</v>
      </c>
      <c r="AK198" s="79">
        <v>2</v>
      </c>
      <c r="AL198" s="85" t="s">
        <v>1005</v>
      </c>
      <c r="AM198" s="79" t="s">
        <v>1038</v>
      </c>
      <c r="AN198" s="79" t="b">
        <v>0</v>
      </c>
      <c r="AO198" s="85" t="s">
        <v>1005</v>
      </c>
      <c r="AP198" s="79" t="s">
        <v>176</v>
      </c>
      <c r="AQ198" s="79">
        <v>0</v>
      </c>
      <c r="AR198" s="79">
        <v>0</v>
      </c>
      <c r="AS198" s="79"/>
      <c r="AT198" s="79"/>
      <c r="AU198" s="79"/>
      <c r="AV198" s="79"/>
      <c r="AW198" s="79"/>
      <c r="AX198" s="79"/>
      <c r="AY198" s="79"/>
      <c r="AZ198" s="79"/>
      <c r="BA198">
        <v>1</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4</v>
      </c>
      <c r="BK198" s="49">
        <v>100</v>
      </c>
      <c r="BL198" s="48">
        <v>4</v>
      </c>
    </row>
    <row r="199" spans="1:64" ht="15">
      <c r="A199" s="64" t="s">
        <v>325</v>
      </c>
      <c r="B199" s="64" t="s">
        <v>325</v>
      </c>
      <c r="C199" s="65" t="s">
        <v>2769</v>
      </c>
      <c r="D199" s="66">
        <v>3</v>
      </c>
      <c r="E199" s="67" t="s">
        <v>132</v>
      </c>
      <c r="F199" s="68">
        <v>32</v>
      </c>
      <c r="G199" s="65"/>
      <c r="H199" s="69"/>
      <c r="I199" s="70"/>
      <c r="J199" s="70"/>
      <c r="K199" s="34" t="s">
        <v>65</v>
      </c>
      <c r="L199" s="77">
        <v>199</v>
      </c>
      <c r="M199" s="77"/>
      <c r="N199" s="72"/>
      <c r="O199" s="79" t="s">
        <v>176</v>
      </c>
      <c r="P199" s="81">
        <v>43543.93284722222</v>
      </c>
      <c r="Q199" s="79" t="s">
        <v>431</v>
      </c>
      <c r="R199" s="83" t="s">
        <v>466</v>
      </c>
      <c r="S199" s="79" t="s">
        <v>469</v>
      </c>
      <c r="T199" s="79" t="s">
        <v>492</v>
      </c>
      <c r="U199" s="79"/>
      <c r="V199" s="83" t="s">
        <v>626</v>
      </c>
      <c r="W199" s="81">
        <v>43543.93284722222</v>
      </c>
      <c r="X199" s="83" t="s">
        <v>795</v>
      </c>
      <c r="Y199" s="79"/>
      <c r="Z199" s="79"/>
      <c r="AA199" s="85" t="s">
        <v>989</v>
      </c>
      <c r="AB199" s="79"/>
      <c r="AC199" s="79" t="b">
        <v>0</v>
      </c>
      <c r="AD199" s="79">
        <v>0</v>
      </c>
      <c r="AE199" s="85" t="s">
        <v>1024</v>
      </c>
      <c r="AF199" s="79" t="b">
        <v>0</v>
      </c>
      <c r="AG199" s="79" t="s">
        <v>1032</v>
      </c>
      <c r="AH199" s="79"/>
      <c r="AI199" s="85" t="s">
        <v>1024</v>
      </c>
      <c r="AJ199" s="79" t="b">
        <v>0</v>
      </c>
      <c r="AK199" s="79">
        <v>0</v>
      </c>
      <c r="AL199" s="85" t="s">
        <v>1024</v>
      </c>
      <c r="AM199" s="79" t="s">
        <v>1049</v>
      </c>
      <c r="AN199" s="79" t="b">
        <v>0</v>
      </c>
      <c r="AO199" s="85" t="s">
        <v>989</v>
      </c>
      <c r="AP199" s="79" t="s">
        <v>176</v>
      </c>
      <c r="AQ199" s="79">
        <v>0</v>
      </c>
      <c r="AR199" s="79">
        <v>0</v>
      </c>
      <c r="AS199" s="79"/>
      <c r="AT199" s="79"/>
      <c r="AU199" s="79"/>
      <c r="AV199" s="79"/>
      <c r="AW199" s="79"/>
      <c r="AX199" s="79"/>
      <c r="AY199" s="79"/>
      <c r="AZ199" s="79"/>
      <c r="BA199">
        <v>1</v>
      </c>
      <c r="BB199" s="78" t="str">
        <f>REPLACE(INDEX(GroupVertices[Group],MATCH(Edges[[#This Row],[Vertex 1]],GroupVertices[Vertex],0)),1,1,"")</f>
        <v>6</v>
      </c>
      <c r="BC199" s="78" t="str">
        <f>REPLACE(INDEX(GroupVertices[Group],MATCH(Edges[[#This Row],[Vertex 2]],GroupVertices[Vertex],0)),1,1,"")</f>
        <v>6</v>
      </c>
      <c r="BD199" s="48">
        <v>1</v>
      </c>
      <c r="BE199" s="49">
        <v>5.555555555555555</v>
      </c>
      <c r="BF199" s="48">
        <v>0</v>
      </c>
      <c r="BG199" s="49">
        <v>0</v>
      </c>
      <c r="BH199" s="48">
        <v>0</v>
      </c>
      <c r="BI199" s="49">
        <v>0</v>
      </c>
      <c r="BJ199" s="48">
        <v>17</v>
      </c>
      <c r="BK199" s="49">
        <v>94.44444444444444</v>
      </c>
      <c r="BL199" s="48">
        <v>18</v>
      </c>
    </row>
    <row r="200" spans="1:64" ht="15">
      <c r="A200" s="64" t="s">
        <v>326</v>
      </c>
      <c r="B200" s="64" t="s">
        <v>329</v>
      </c>
      <c r="C200" s="65" t="s">
        <v>2771</v>
      </c>
      <c r="D200" s="66">
        <v>6.5</v>
      </c>
      <c r="E200" s="67" t="s">
        <v>136</v>
      </c>
      <c r="F200" s="68">
        <v>26.22222222222222</v>
      </c>
      <c r="G200" s="65"/>
      <c r="H200" s="69"/>
      <c r="I200" s="70"/>
      <c r="J200" s="70"/>
      <c r="K200" s="34" t="s">
        <v>65</v>
      </c>
      <c r="L200" s="77">
        <v>200</v>
      </c>
      <c r="M200" s="77"/>
      <c r="N200" s="72"/>
      <c r="O200" s="79" t="s">
        <v>353</v>
      </c>
      <c r="P200" s="81">
        <v>43542.52233796296</v>
      </c>
      <c r="Q200" s="79" t="s">
        <v>410</v>
      </c>
      <c r="R200" s="79"/>
      <c r="S200" s="79"/>
      <c r="T200" s="79" t="s">
        <v>491</v>
      </c>
      <c r="U200" s="79"/>
      <c r="V200" s="83" t="s">
        <v>627</v>
      </c>
      <c r="W200" s="81">
        <v>43542.52233796296</v>
      </c>
      <c r="X200" s="83" t="s">
        <v>796</v>
      </c>
      <c r="Y200" s="79"/>
      <c r="Z200" s="79"/>
      <c r="AA200" s="85" t="s">
        <v>990</v>
      </c>
      <c r="AB200" s="79"/>
      <c r="AC200" s="79" t="b">
        <v>0</v>
      </c>
      <c r="AD200" s="79">
        <v>0</v>
      </c>
      <c r="AE200" s="85" t="s">
        <v>1024</v>
      </c>
      <c r="AF200" s="79" t="b">
        <v>0</v>
      </c>
      <c r="AG200" s="79" t="s">
        <v>1030</v>
      </c>
      <c r="AH200" s="79"/>
      <c r="AI200" s="85" t="s">
        <v>1024</v>
      </c>
      <c r="AJ200" s="79" t="b">
        <v>0</v>
      </c>
      <c r="AK200" s="79">
        <v>2</v>
      </c>
      <c r="AL200" s="85" t="s">
        <v>1009</v>
      </c>
      <c r="AM200" s="79" t="s">
        <v>1038</v>
      </c>
      <c r="AN200" s="79" t="b">
        <v>0</v>
      </c>
      <c r="AO200" s="85" t="s">
        <v>1009</v>
      </c>
      <c r="AP200" s="79" t="s">
        <v>176</v>
      </c>
      <c r="AQ200" s="79">
        <v>0</v>
      </c>
      <c r="AR200" s="79">
        <v>0</v>
      </c>
      <c r="AS200" s="79"/>
      <c r="AT200" s="79"/>
      <c r="AU200" s="79"/>
      <c r="AV200" s="79"/>
      <c r="AW200" s="79"/>
      <c r="AX200" s="79"/>
      <c r="AY200" s="79"/>
      <c r="AZ200" s="79"/>
      <c r="BA200">
        <v>3</v>
      </c>
      <c r="BB200" s="78" t="str">
        <f>REPLACE(INDEX(GroupVertices[Group],MATCH(Edges[[#This Row],[Vertex 1]],GroupVertices[Vertex],0)),1,1,"")</f>
        <v>8</v>
      </c>
      <c r="BC200" s="78" t="str">
        <f>REPLACE(INDEX(GroupVertices[Group],MATCH(Edges[[#This Row],[Vertex 2]],GroupVertices[Vertex],0)),1,1,"")</f>
        <v>8</v>
      </c>
      <c r="BD200" s="48">
        <v>1</v>
      </c>
      <c r="BE200" s="49">
        <v>5.2631578947368425</v>
      </c>
      <c r="BF200" s="48">
        <v>0</v>
      </c>
      <c r="BG200" s="49">
        <v>0</v>
      </c>
      <c r="BH200" s="48">
        <v>0</v>
      </c>
      <c r="BI200" s="49">
        <v>0</v>
      </c>
      <c r="BJ200" s="48">
        <v>18</v>
      </c>
      <c r="BK200" s="49">
        <v>94.73684210526316</v>
      </c>
      <c r="BL200" s="48">
        <v>19</v>
      </c>
    </row>
    <row r="201" spans="1:64" ht="15">
      <c r="A201" s="64" t="s">
        <v>326</v>
      </c>
      <c r="B201" s="64" t="s">
        <v>329</v>
      </c>
      <c r="C201" s="65" t="s">
        <v>2771</v>
      </c>
      <c r="D201" s="66">
        <v>6.5</v>
      </c>
      <c r="E201" s="67" t="s">
        <v>136</v>
      </c>
      <c r="F201" s="68">
        <v>26.22222222222222</v>
      </c>
      <c r="G201" s="65"/>
      <c r="H201" s="69"/>
      <c r="I201" s="70"/>
      <c r="J201" s="70"/>
      <c r="K201" s="34" t="s">
        <v>65</v>
      </c>
      <c r="L201" s="77">
        <v>201</v>
      </c>
      <c r="M201" s="77"/>
      <c r="N201" s="72"/>
      <c r="O201" s="79" t="s">
        <v>353</v>
      </c>
      <c r="P201" s="81">
        <v>43543.77108796296</v>
      </c>
      <c r="Q201" s="79" t="s">
        <v>411</v>
      </c>
      <c r="R201" s="79"/>
      <c r="S201" s="79"/>
      <c r="T201" s="79"/>
      <c r="U201" s="79"/>
      <c r="V201" s="83" t="s">
        <v>627</v>
      </c>
      <c r="W201" s="81">
        <v>43543.77108796296</v>
      </c>
      <c r="X201" s="83" t="s">
        <v>797</v>
      </c>
      <c r="Y201" s="79"/>
      <c r="Z201" s="79"/>
      <c r="AA201" s="85" t="s">
        <v>991</v>
      </c>
      <c r="AB201" s="79"/>
      <c r="AC201" s="79" t="b">
        <v>0</v>
      </c>
      <c r="AD201" s="79">
        <v>0</v>
      </c>
      <c r="AE201" s="85" t="s">
        <v>1024</v>
      </c>
      <c r="AF201" s="79" t="b">
        <v>0</v>
      </c>
      <c r="AG201" s="79" t="s">
        <v>1030</v>
      </c>
      <c r="AH201" s="79"/>
      <c r="AI201" s="85" t="s">
        <v>1024</v>
      </c>
      <c r="AJ201" s="79" t="b">
        <v>0</v>
      </c>
      <c r="AK201" s="79">
        <v>3</v>
      </c>
      <c r="AL201" s="85" t="s">
        <v>1010</v>
      </c>
      <c r="AM201" s="79" t="s">
        <v>1038</v>
      </c>
      <c r="AN201" s="79" t="b">
        <v>0</v>
      </c>
      <c r="AO201" s="85" t="s">
        <v>1010</v>
      </c>
      <c r="AP201" s="79" t="s">
        <v>176</v>
      </c>
      <c r="AQ201" s="79">
        <v>0</v>
      </c>
      <c r="AR201" s="79">
        <v>0</v>
      </c>
      <c r="AS201" s="79"/>
      <c r="AT201" s="79"/>
      <c r="AU201" s="79"/>
      <c r="AV201" s="79"/>
      <c r="AW201" s="79"/>
      <c r="AX201" s="79"/>
      <c r="AY201" s="79"/>
      <c r="AZ201" s="79"/>
      <c r="BA201">
        <v>3</v>
      </c>
      <c r="BB201" s="78" t="str">
        <f>REPLACE(INDEX(GroupVertices[Group],MATCH(Edges[[#This Row],[Vertex 1]],GroupVertices[Vertex],0)),1,1,"")</f>
        <v>8</v>
      </c>
      <c r="BC201" s="78" t="str">
        <f>REPLACE(INDEX(GroupVertices[Group],MATCH(Edges[[#This Row],[Vertex 2]],GroupVertices[Vertex],0)),1,1,"")</f>
        <v>8</v>
      </c>
      <c r="BD201" s="48">
        <v>0</v>
      </c>
      <c r="BE201" s="49">
        <v>0</v>
      </c>
      <c r="BF201" s="48">
        <v>0</v>
      </c>
      <c r="BG201" s="49">
        <v>0</v>
      </c>
      <c r="BH201" s="48">
        <v>0</v>
      </c>
      <c r="BI201" s="49">
        <v>0</v>
      </c>
      <c r="BJ201" s="48">
        <v>26</v>
      </c>
      <c r="BK201" s="49">
        <v>100</v>
      </c>
      <c r="BL201" s="48">
        <v>26</v>
      </c>
    </row>
    <row r="202" spans="1:64" ht="15">
      <c r="A202" s="64" t="s">
        <v>326</v>
      </c>
      <c r="B202" s="64" t="s">
        <v>329</v>
      </c>
      <c r="C202" s="65" t="s">
        <v>2771</v>
      </c>
      <c r="D202" s="66">
        <v>6.5</v>
      </c>
      <c r="E202" s="67" t="s">
        <v>136</v>
      </c>
      <c r="F202" s="68">
        <v>26.22222222222222</v>
      </c>
      <c r="G202" s="65"/>
      <c r="H202" s="69"/>
      <c r="I202" s="70"/>
      <c r="J202" s="70"/>
      <c r="K202" s="34" t="s">
        <v>65</v>
      </c>
      <c r="L202" s="77">
        <v>202</v>
      </c>
      <c r="M202" s="77"/>
      <c r="N202" s="72"/>
      <c r="O202" s="79" t="s">
        <v>353</v>
      </c>
      <c r="P202" s="81">
        <v>43544.668171296296</v>
      </c>
      <c r="Q202" s="79" t="s">
        <v>432</v>
      </c>
      <c r="R202" s="79"/>
      <c r="S202" s="79"/>
      <c r="T202" s="79"/>
      <c r="U202" s="79"/>
      <c r="V202" s="83" t="s">
        <v>627</v>
      </c>
      <c r="W202" s="81">
        <v>43544.668171296296</v>
      </c>
      <c r="X202" s="83" t="s">
        <v>798</v>
      </c>
      <c r="Y202" s="79"/>
      <c r="Z202" s="79"/>
      <c r="AA202" s="85" t="s">
        <v>992</v>
      </c>
      <c r="AB202" s="79"/>
      <c r="AC202" s="79" t="b">
        <v>0</v>
      </c>
      <c r="AD202" s="79">
        <v>0</v>
      </c>
      <c r="AE202" s="85" t="s">
        <v>1024</v>
      </c>
      <c r="AF202" s="79" t="b">
        <v>0</v>
      </c>
      <c r="AG202" s="79" t="s">
        <v>1030</v>
      </c>
      <c r="AH202" s="79"/>
      <c r="AI202" s="85" t="s">
        <v>1024</v>
      </c>
      <c r="AJ202" s="79" t="b">
        <v>0</v>
      </c>
      <c r="AK202" s="79">
        <v>2</v>
      </c>
      <c r="AL202" s="85" t="s">
        <v>1012</v>
      </c>
      <c r="AM202" s="79" t="s">
        <v>1038</v>
      </c>
      <c r="AN202" s="79" t="b">
        <v>0</v>
      </c>
      <c r="AO202" s="85" t="s">
        <v>1012</v>
      </c>
      <c r="AP202" s="79" t="s">
        <v>176</v>
      </c>
      <c r="AQ202" s="79">
        <v>0</v>
      </c>
      <c r="AR202" s="79">
        <v>0</v>
      </c>
      <c r="AS202" s="79"/>
      <c r="AT202" s="79"/>
      <c r="AU202" s="79"/>
      <c r="AV202" s="79"/>
      <c r="AW202" s="79"/>
      <c r="AX202" s="79"/>
      <c r="AY202" s="79"/>
      <c r="AZ202" s="79"/>
      <c r="BA202">
        <v>3</v>
      </c>
      <c r="BB202" s="78" t="str">
        <f>REPLACE(INDEX(GroupVertices[Group],MATCH(Edges[[#This Row],[Vertex 1]],GroupVertices[Vertex],0)),1,1,"")</f>
        <v>8</v>
      </c>
      <c r="BC202" s="78" t="str">
        <f>REPLACE(INDEX(GroupVertices[Group],MATCH(Edges[[#This Row],[Vertex 2]],GroupVertices[Vertex],0)),1,1,"")</f>
        <v>8</v>
      </c>
      <c r="BD202" s="48">
        <v>0</v>
      </c>
      <c r="BE202" s="49">
        <v>0</v>
      </c>
      <c r="BF202" s="48">
        <v>0</v>
      </c>
      <c r="BG202" s="49">
        <v>0</v>
      </c>
      <c r="BH202" s="48">
        <v>0</v>
      </c>
      <c r="BI202" s="49">
        <v>0</v>
      </c>
      <c r="BJ202" s="48">
        <v>26</v>
      </c>
      <c r="BK202" s="49">
        <v>100</v>
      </c>
      <c r="BL202" s="48">
        <v>26</v>
      </c>
    </row>
    <row r="203" spans="1:64" ht="15">
      <c r="A203" s="64" t="s">
        <v>327</v>
      </c>
      <c r="B203" s="64" t="s">
        <v>327</v>
      </c>
      <c r="C203" s="65" t="s">
        <v>2769</v>
      </c>
      <c r="D203" s="66">
        <v>3</v>
      </c>
      <c r="E203" s="67" t="s">
        <v>132</v>
      </c>
      <c r="F203" s="68">
        <v>32</v>
      </c>
      <c r="G203" s="65"/>
      <c r="H203" s="69"/>
      <c r="I203" s="70"/>
      <c r="J203" s="70"/>
      <c r="K203" s="34" t="s">
        <v>65</v>
      </c>
      <c r="L203" s="77">
        <v>203</v>
      </c>
      <c r="M203" s="77"/>
      <c r="N203" s="72"/>
      <c r="O203" s="79" t="s">
        <v>176</v>
      </c>
      <c r="P203" s="81">
        <v>43536.58146990741</v>
      </c>
      <c r="Q203" s="79" t="s">
        <v>433</v>
      </c>
      <c r="R203" s="83" t="s">
        <v>461</v>
      </c>
      <c r="S203" s="79" t="s">
        <v>469</v>
      </c>
      <c r="T203" s="79" t="s">
        <v>475</v>
      </c>
      <c r="U203" s="79"/>
      <c r="V203" s="83" t="s">
        <v>628</v>
      </c>
      <c r="W203" s="81">
        <v>43536.58146990741</v>
      </c>
      <c r="X203" s="83" t="s">
        <v>799</v>
      </c>
      <c r="Y203" s="79"/>
      <c r="Z203" s="79"/>
      <c r="AA203" s="85" t="s">
        <v>993</v>
      </c>
      <c r="AB203" s="79"/>
      <c r="AC203" s="79" t="b">
        <v>0</v>
      </c>
      <c r="AD203" s="79">
        <v>41</v>
      </c>
      <c r="AE203" s="85" t="s">
        <v>1024</v>
      </c>
      <c r="AF203" s="79" t="b">
        <v>0</v>
      </c>
      <c r="AG203" s="79" t="s">
        <v>1030</v>
      </c>
      <c r="AH203" s="79"/>
      <c r="AI203" s="85" t="s">
        <v>1024</v>
      </c>
      <c r="AJ203" s="79" t="b">
        <v>0</v>
      </c>
      <c r="AK203" s="79">
        <v>12</v>
      </c>
      <c r="AL203" s="85" t="s">
        <v>1024</v>
      </c>
      <c r="AM203" s="79" t="s">
        <v>1040</v>
      </c>
      <c r="AN203" s="79" t="b">
        <v>0</v>
      </c>
      <c r="AO203" s="85" t="s">
        <v>993</v>
      </c>
      <c r="AP203" s="79" t="s">
        <v>176</v>
      </c>
      <c r="AQ203" s="79">
        <v>0</v>
      </c>
      <c r="AR203" s="79">
        <v>0</v>
      </c>
      <c r="AS203" s="79"/>
      <c r="AT203" s="79"/>
      <c r="AU203" s="79"/>
      <c r="AV203" s="79"/>
      <c r="AW203" s="79"/>
      <c r="AX203" s="79"/>
      <c r="AY203" s="79"/>
      <c r="AZ203" s="79"/>
      <c r="BA203">
        <v>1</v>
      </c>
      <c r="BB203" s="78" t="str">
        <f>REPLACE(INDEX(GroupVertices[Group],MATCH(Edges[[#This Row],[Vertex 1]],GroupVertices[Vertex],0)),1,1,"")</f>
        <v>5</v>
      </c>
      <c r="BC203" s="78" t="str">
        <f>REPLACE(INDEX(GroupVertices[Group],MATCH(Edges[[#This Row],[Vertex 2]],GroupVertices[Vertex],0)),1,1,"")</f>
        <v>5</v>
      </c>
      <c r="BD203" s="48">
        <v>0</v>
      </c>
      <c r="BE203" s="49">
        <v>0</v>
      </c>
      <c r="BF203" s="48">
        <v>0</v>
      </c>
      <c r="BG203" s="49">
        <v>0</v>
      </c>
      <c r="BH203" s="48">
        <v>0</v>
      </c>
      <c r="BI203" s="49">
        <v>0</v>
      </c>
      <c r="BJ203" s="48">
        <v>12</v>
      </c>
      <c r="BK203" s="49">
        <v>100</v>
      </c>
      <c r="BL203" s="48">
        <v>12</v>
      </c>
    </row>
    <row r="204" spans="1:64" ht="15">
      <c r="A204" s="64" t="s">
        <v>327</v>
      </c>
      <c r="B204" s="64" t="s">
        <v>320</v>
      </c>
      <c r="C204" s="65" t="s">
        <v>2769</v>
      </c>
      <c r="D204" s="66">
        <v>3</v>
      </c>
      <c r="E204" s="67" t="s">
        <v>132</v>
      </c>
      <c r="F204" s="68">
        <v>32</v>
      </c>
      <c r="G204" s="65"/>
      <c r="H204" s="69"/>
      <c r="I204" s="70"/>
      <c r="J204" s="70"/>
      <c r="K204" s="34" t="s">
        <v>65</v>
      </c>
      <c r="L204" s="77">
        <v>204</v>
      </c>
      <c r="M204" s="77"/>
      <c r="N204" s="72"/>
      <c r="O204" s="79" t="s">
        <v>353</v>
      </c>
      <c r="P204" s="81">
        <v>43536.674421296295</v>
      </c>
      <c r="Q204" s="79" t="s">
        <v>407</v>
      </c>
      <c r="R204" s="79"/>
      <c r="S204" s="79"/>
      <c r="T204" s="79" t="s">
        <v>475</v>
      </c>
      <c r="U204" s="79"/>
      <c r="V204" s="83" t="s">
        <v>628</v>
      </c>
      <c r="W204" s="81">
        <v>43536.674421296295</v>
      </c>
      <c r="X204" s="83" t="s">
        <v>800</v>
      </c>
      <c r="Y204" s="79"/>
      <c r="Z204" s="79"/>
      <c r="AA204" s="85" t="s">
        <v>994</v>
      </c>
      <c r="AB204" s="79"/>
      <c r="AC204" s="79" t="b">
        <v>0</v>
      </c>
      <c r="AD204" s="79">
        <v>0</v>
      </c>
      <c r="AE204" s="85" t="s">
        <v>1024</v>
      </c>
      <c r="AF204" s="79" t="b">
        <v>0</v>
      </c>
      <c r="AG204" s="79" t="s">
        <v>1030</v>
      </c>
      <c r="AH204" s="79"/>
      <c r="AI204" s="85" t="s">
        <v>1024</v>
      </c>
      <c r="AJ204" s="79" t="b">
        <v>0</v>
      </c>
      <c r="AK204" s="79">
        <v>2</v>
      </c>
      <c r="AL204" s="85" t="s">
        <v>1007</v>
      </c>
      <c r="AM204" s="79" t="s">
        <v>1040</v>
      </c>
      <c r="AN204" s="79" t="b">
        <v>0</v>
      </c>
      <c r="AO204" s="85" t="s">
        <v>1007</v>
      </c>
      <c r="AP204" s="79" t="s">
        <v>176</v>
      </c>
      <c r="AQ204" s="79">
        <v>0</v>
      </c>
      <c r="AR204" s="79">
        <v>0</v>
      </c>
      <c r="AS204" s="79"/>
      <c r="AT204" s="79"/>
      <c r="AU204" s="79"/>
      <c r="AV204" s="79"/>
      <c r="AW204" s="79"/>
      <c r="AX204" s="79"/>
      <c r="AY204" s="79"/>
      <c r="AZ204" s="79"/>
      <c r="BA204">
        <v>1</v>
      </c>
      <c r="BB204" s="78" t="str">
        <f>REPLACE(INDEX(GroupVertices[Group],MATCH(Edges[[#This Row],[Vertex 1]],GroupVertices[Vertex],0)),1,1,"")</f>
        <v>5</v>
      </c>
      <c r="BC204" s="78" t="str">
        <f>REPLACE(INDEX(GroupVertices[Group],MATCH(Edges[[#This Row],[Vertex 2]],GroupVertices[Vertex],0)),1,1,"")</f>
        <v>1</v>
      </c>
      <c r="BD204" s="48"/>
      <c r="BE204" s="49"/>
      <c r="BF204" s="48"/>
      <c r="BG204" s="49"/>
      <c r="BH204" s="48"/>
      <c r="BI204" s="49"/>
      <c r="BJ204" s="48"/>
      <c r="BK204" s="49"/>
      <c r="BL204" s="48"/>
    </row>
    <row r="205" spans="1:64" ht="15">
      <c r="A205" s="64" t="s">
        <v>327</v>
      </c>
      <c r="B205" s="64" t="s">
        <v>328</v>
      </c>
      <c r="C205" s="65" t="s">
        <v>2769</v>
      </c>
      <c r="D205" s="66">
        <v>3</v>
      </c>
      <c r="E205" s="67" t="s">
        <v>132</v>
      </c>
      <c r="F205" s="68">
        <v>32</v>
      </c>
      <c r="G205" s="65"/>
      <c r="H205" s="69"/>
      <c r="I205" s="70"/>
      <c r="J205" s="70"/>
      <c r="K205" s="34" t="s">
        <v>66</v>
      </c>
      <c r="L205" s="77">
        <v>205</v>
      </c>
      <c r="M205" s="77"/>
      <c r="N205" s="72"/>
      <c r="O205" s="79" t="s">
        <v>353</v>
      </c>
      <c r="P205" s="81">
        <v>43536.674421296295</v>
      </c>
      <c r="Q205" s="79" t="s">
        <v>407</v>
      </c>
      <c r="R205" s="79"/>
      <c r="S205" s="79"/>
      <c r="T205" s="79" t="s">
        <v>475</v>
      </c>
      <c r="U205" s="79"/>
      <c r="V205" s="83" t="s">
        <v>628</v>
      </c>
      <c r="W205" s="81">
        <v>43536.674421296295</v>
      </c>
      <c r="X205" s="83" t="s">
        <v>800</v>
      </c>
      <c r="Y205" s="79"/>
      <c r="Z205" s="79"/>
      <c r="AA205" s="85" t="s">
        <v>994</v>
      </c>
      <c r="AB205" s="79"/>
      <c r="AC205" s="79" t="b">
        <v>0</v>
      </c>
      <c r="AD205" s="79">
        <v>0</v>
      </c>
      <c r="AE205" s="85" t="s">
        <v>1024</v>
      </c>
      <c r="AF205" s="79" t="b">
        <v>0</v>
      </c>
      <c r="AG205" s="79" t="s">
        <v>1030</v>
      </c>
      <c r="AH205" s="79"/>
      <c r="AI205" s="85" t="s">
        <v>1024</v>
      </c>
      <c r="AJ205" s="79" t="b">
        <v>0</v>
      </c>
      <c r="AK205" s="79">
        <v>2</v>
      </c>
      <c r="AL205" s="85" t="s">
        <v>1007</v>
      </c>
      <c r="AM205" s="79" t="s">
        <v>1040</v>
      </c>
      <c r="AN205" s="79" t="b">
        <v>0</v>
      </c>
      <c r="AO205" s="85" t="s">
        <v>1007</v>
      </c>
      <c r="AP205" s="79" t="s">
        <v>176</v>
      </c>
      <c r="AQ205" s="79">
        <v>0</v>
      </c>
      <c r="AR205" s="79">
        <v>0</v>
      </c>
      <c r="AS205" s="79"/>
      <c r="AT205" s="79"/>
      <c r="AU205" s="79"/>
      <c r="AV205" s="79"/>
      <c r="AW205" s="79"/>
      <c r="AX205" s="79"/>
      <c r="AY205" s="79"/>
      <c r="AZ205" s="79"/>
      <c r="BA205">
        <v>1</v>
      </c>
      <c r="BB205" s="78" t="str">
        <f>REPLACE(INDEX(GroupVertices[Group],MATCH(Edges[[#This Row],[Vertex 1]],GroupVertices[Vertex],0)),1,1,"")</f>
        <v>5</v>
      </c>
      <c r="BC205" s="78" t="str">
        <f>REPLACE(INDEX(GroupVertices[Group],MATCH(Edges[[#This Row],[Vertex 2]],GroupVertices[Vertex],0)),1,1,"")</f>
        <v>1</v>
      </c>
      <c r="BD205" s="48">
        <v>1</v>
      </c>
      <c r="BE205" s="49">
        <v>4.166666666666667</v>
      </c>
      <c r="BF205" s="48">
        <v>1</v>
      </c>
      <c r="BG205" s="49">
        <v>4.166666666666667</v>
      </c>
      <c r="BH205" s="48">
        <v>0</v>
      </c>
      <c r="BI205" s="49">
        <v>0</v>
      </c>
      <c r="BJ205" s="48">
        <v>22</v>
      </c>
      <c r="BK205" s="49">
        <v>91.66666666666667</v>
      </c>
      <c r="BL205" s="48">
        <v>24</v>
      </c>
    </row>
    <row r="206" spans="1:64" ht="15">
      <c r="A206" s="64" t="s">
        <v>328</v>
      </c>
      <c r="B206" s="64" t="s">
        <v>327</v>
      </c>
      <c r="C206" s="65" t="s">
        <v>2769</v>
      </c>
      <c r="D206" s="66">
        <v>3</v>
      </c>
      <c r="E206" s="67" t="s">
        <v>132</v>
      </c>
      <c r="F206" s="68">
        <v>32</v>
      </c>
      <c r="G206" s="65"/>
      <c r="H206" s="69"/>
      <c r="I206" s="70"/>
      <c r="J206" s="70"/>
      <c r="K206" s="34" t="s">
        <v>66</v>
      </c>
      <c r="L206" s="77">
        <v>206</v>
      </c>
      <c r="M206" s="77"/>
      <c r="N206" s="72"/>
      <c r="O206" s="79" t="s">
        <v>353</v>
      </c>
      <c r="P206" s="81">
        <v>43536.69149305556</v>
      </c>
      <c r="Q206" s="79" t="s">
        <v>398</v>
      </c>
      <c r="R206" s="83" t="s">
        <v>461</v>
      </c>
      <c r="S206" s="79" t="s">
        <v>469</v>
      </c>
      <c r="T206" s="79" t="s">
        <v>475</v>
      </c>
      <c r="U206" s="79"/>
      <c r="V206" s="83" t="s">
        <v>629</v>
      </c>
      <c r="W206" s="81">
        <v>43536.69149305556</v>
      </c>
      <c r="X206" s="83" t="s">
        <v>801</v>
      </c>
      <c r="Y206" s="79"/>
      <c r="Z206" s="79"/>
      <c r="AA206" s="85" t="s">
        <v>995</v>
      </c>
      <c r="AB206" s="79"/>
      <c r="AC206" s="79" t="b">
        <v>0</v>
      </c>
      <c r="AD206" s="79">
        <v>0</v>
      </c>
      <c r="AE206" s="85" t="s">
        <v>1024</v>
      </c>
      <c r="AF206" s="79" t="b">
        <v>0</v>
      </c>
      <c r="AG206" s="79" t="s">
        <v>1030</v>
      </c>
      <c r="AH206" s="79"/>
      <c r="AI206" s="85" t="s">
        <v>1024</v>
      </c>
      <c r="AJ206" s="79" t="b">
        <v>0</v>
      </c>
      <c r="AK206" s="79">
        <v>12</v>
      </c>
      <c r="AL206" s="85" t="s">
        <v>993</v>
      </c>
      <c r="AM206" s="79" t="s">
        <v>1050</v>
      </c>
      <c r="AN206" s="79" t="b">
        <v>0</v>
      </c>
      <c r="AO206" s="85" t="s">
        <v>993</v>
      </c>
      <c r="AP206" s="79" t="s">
        <v>176</v>
      </c>
      <c r="AQ206" s="79">
        <v>0</v>
      </c>
      <c r="AR206" s="79">
        <v>0</v>
      </c>
      <c r="AS206" s="79"/>
      <c r="AT206" s="79"/>
      <c r="AU206" s="79"/>
      <c r="AV206" s="79"/>
      <c r="AW206" s="79"/>
      <c r="AX206" s="79"/>
      <c r="AY206" s="79"/>
      <c r="AZ206" s="79"/>
      <c r="BA206">
        <v>1</v>
      </c>
      <c r="BB206" s="78" t="str">
        <f>REPLACE(INDEX(GroupVertices[Group],MATCH(Edges[[#This Row],[Vertex 1]],GroupVertices[Vertex],0)),1,1,"")</f>
        <v>1</v>
      </c>
      <c r="BC206" s="78" t="str">
        <f>REPLACE(INDEX(GroupVertices[Group],MATCH(Edges[[#This Row],[Vertex 2]],GroupVertices[Vertex],0)),1,1,"")</f>
        <v>5</v>
      </c>
      <c r="BD206" s="48">
        <v>0</v>
      </c>
      <c r="BE206" s="49">
        <v>0</v>
      </c>
      <c r="BF206" s="48">
        <v>0</v>
      </c>
      <c r="BG206" s="49">
        <v>0</v>
      </c>
      <c r="BH206" s="48">
        <v>0</v>
      </c>
      <c r="BI206" s="49">
        <v>0</v>
      </c>
      <c r="BJ206" s="48">
        <v>14</v>
      </c>
      <c r="BK206" s="49">
        <v>100</v>
      </c>
      <c r="BL206" s="48">
        <v>14</v>
      </c>
    </row>
    <row r="207" spans="1:64" ht="15">
      <c r="A207" s="64" t="s">
        <v>320</v>
      </c>
      <c r="B207" s="64" t="s">
        <v>320</v>
      </c>
      <c r="C207" s="65" t="s">
        <v>2775</v>
      </c>
      <c r="D207" s="66">
        <v>10</v>
      </c>
      <c r="E207" s="67" t="s">
        <v>136</v>
      </c>
      <c r="F207" s="68">
        <v>6</v>
      </c>
      <c r="G207" s="65"/>
      <c r="H207" s="69"/>
      <c r="I207" s="70"/>
      <c r="J207" s="70"/>
      <c r="K207" s="34" t="s">
        <v>65</v>
      </c>
      <c r="L207" s="77">
        <v>207</v>
      </c>
      <c r="M207" s="77"/>
      <c r="N207" s="72"/>
      <c r="O207" s="79" t="s">
        <v>176</v>
      </c>
      <c r="P207" s="81">
        <v>43452.6309375</v>
      </c>
      <c r="Q207" s="79" t="s">
        <v>434</v>
      </c>
      <c r="R207" s="79" t="s">
        <v>467</v>
      </c>
      <c r="S207" s="79" t="s">
        <v>474</v>
      </c>
      <c r="T207" s="79" t="s">
        <v>475</v>
      </c>
      <c r="U207" s="83" t="s">
        <v>511</v>
      </c>
      <c r="V207" s="83" t="s">
        <v>511</v>
      </c>
      <c r="W207" s="81">
        <v>43452.6309375</v>
      </c>
      <c r="X207" s="83" t="s">
        <v>802</v>
      </c>
      <c r="Y207" s="79"/>
      <c r="Z207" s="79"/>
      <c r="AA207" s="85" t="s">
        <v>996</v>
      </c>
      <c r="AB207" s="79"/>
      <c r="AC207" s="79" t="b">
        <v>0</v>
      </c>
      <c r="AD207" s="79">
        <v>37</v>
      </c>
      <c r="AE207" s="85" t="s">
        <v>1024</v>
      </c>
      <c r="AF207" s="79" t="b">
        <v>0</v>
      </c>
      <c r="AG207" s="79" t="s">
        <v>1030</v>
      </c>
      <c r="AH207" s="79"/>
      <c r="AI207" s="85" t="s">
        <v>1024</v>
      </c>
      <c r="AJ207" s="79" t="b">
        <v>0</v>
      </c>
      <c r="AK207" s="79">
        <v>26</v>
      </c>
      <c r="AL207" s="85" t="s">
        <v>1024</v>
      </c>
      <c r="AM207" s="79" t="s">
        <v>1037</v>
      </c>
      <c r="AN207" s="79" t="b">
        <v>0</v>
      </c>
      <c r="AO207" s="85" t="s">
        <v>996</v>
      </c>
      <c r="AP207" s="79" t="s">
        <v>1052</v>
      </c>
      <c r="AQ207" s="79">
        <v>0</v>
      </c>
      <c r="AR207" s="79">
        <v>0</v>
      </c>
      <c r="AS207" s="79"/>
      <c r="AT207" s="79"/>
      <c r="AU207" s="79"/>
      <c r="AV207" s="79"/>
      <c r="AW207" s="79"/>
      <c r="AX207" s="79"/>
      <c r="AY207" s="79"/>
      <c r="AZ207" s="79"/>
      <c r="BA207">
        <v>10</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17</v>
      </c>
      <c r="BK207" s="49">
        <v>100</v>
      </c>
      <c r="BL207" s="48">
        <v>17</v>
      </c>
    </row>
    <row r="208" spans="1:64" ht="15">
      <c r="A208" s="64" t="s">
        <v>320</v>
      </c>
      <c r="B208" s="64" t="s">
        <v>320</v>
      </c>
      <c r="C208" s="65" t="s">
        <v>2775</v>
      </c>
      <c r="D208" s="66">
        <v>10</v>
      </c>
      <c r="E208" s="67" t="s">
        <v>136</v>
      </c>
      <c r="F208" s="68">
        <v>6</v>
      </c>
      <c r="G208" s="65"/>
      <c r="H208" s="69"/>
      <c r="I208" s="70"/>
      <c r="J208" s="70"/>
      <c r="K208" s="34" t="s">
        <v>65</v>
      </c>
      <c r="L208" s="77">
        <v>208</v>
      </c>
      <c r="M208" s="77"/>
      <c r="N208" s="72"/>
      <c r="O208" s="79" t="s">
        <v>176</v>
      </c>
      <c r="P208" s="81">
        <v>43472.77459490741</v>
      </c>
      <c r="Q208" s="79" t="s">
        <v>435</v>
      </c>
      <c r="R208" s="83" t="s">
        <v>452</v>
      </c>
      <c r="S208" s="79" t="s">
        <v>469</v>
      </c>
      <c r="T208" s="79" t="s">
        <v>475</v>
      </c>
      <c r="U208" s="79"/>
      <c r="V208" s="83" t="s">
        <v>623</v>
      </c>
      <c r="W208" s="81">
        <v>43472.77459490741</v>
      </c>
      <c r="X208" s="83" t="s">
        <v>803</v>
      </c>
      <c r="Y208" s="79"/>
      <c r="Z208" s="79"/>
      <c r="AA208" s="85" t="s">
        <v>997</v>
      </c>
      <c r="AB208" s="79"/>
      <c r="AC208" s="79" t="b">
        <v>0</v>
      </c>
      <c r="AD208" s="79">
        <v>25</v>
      </c>
      <c r="AE208" s="85" t="s">
        <v>1024</v>
      </c>
      <c r="AF208" s="79" t="b">
        <v>0</v>
      </c>
      <c r="AG208" s="79" t="s">
        <v>1030</v>
      </c>
      <c r="AH208" s="79"/>
      <c r="AI208" s="85" t="s">
        <v>1024</v>
      </c>
      <c r="AJ208" s="79" t="b">
        <v>0</v>
      </c>
      <c r="AK208" s="79">
        <v>8</v>
      </c>
      <c r="AL208" s="85" t="s">
        <v>1024</v>
      </c>
      <c r="AM208" s="79" t="s">
        <v>1037</v>
      </c>
      <c r="AN208" s="79" t="b">
        <v>0</v>
      </c>
      <c r="AO208" s="85" t="s">
        <v>997</v>
      </c>
      <c r="AP208" s="79" t="s">
        <v>176</v>
      </c>
      <c r="AQ208" s="79">
        <v>0</v>
      </c>
      <c r="AR208" s="79">
        <v>0</v>
      </c>
      <c r="AS208" s="79"/>
      <c r="AT208" s="79"/>
      <c r="AU208" s="79"/>
      <c r="AV208" s="79"/>
      <c r="AW208" s="79"/>
      <c r="AX208" s="79"/>
      <c r="AY208" s="79"/>
      <c r="AZ208" s="79"/>
      <c r="BA208">
        <v>10</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22</v>
      </c>
      <c r="BK208" s="49">
        <v>100</v>
      </c>
      <c r="BL208" s="48">
        <v>22</v>
      </c>
    </row>
    <row r="209" spans="1:64" ht="15">
      <c r="A209" s="64" t="s">
        <v>320</v>
      </c>
      <c r="B209" s="64" t="s">
        <v>320</v>
      </c>
      <c r="C209" s="65" t="s">
        <v>2775</v>
      </c>
      <c r="D209" s="66">
        <v>10</v>
      </c>
      <c r="E209" s="67" t="s">
        <v>136</v>
      </c>
      <c r="F209" s="68">
        <v>6</v>
      </c>
      <c r="G209" s="65"/>
      <c r="H209" s="69"/>
      <c r="I209" s="70"/>
      <c r="J209" s="70"/>
      <c r="K209" s="34" t="s">
        <v>65</v>
      </c>
      <c r="L209" s="77">
        <v>209</v>
      </c>
      <c r="M209" s="77"/>
      <c r="N209" s="72"/>
      <c r="O209" s="79" t="s">
        <v>176</v>
      </c>
      <c r="P209" s="81">
        <v>43480.69168981481</v>
      </c>
      <c r="Q209" s="79" t="s">
        <v>436</v>
      </c>
      <c r="R209" s="83" t="s">
        <v>452</v>
      </c>
      <c r="S209" s="79" t="s">
        <v>469</v>
      </c>
      <c r="T209" s="79" t="s">
        <v>475</v>
      </c>
      <c r="U209" s="79"/>
      <c r="V209" s="83" t="s">
        <v>623</v>
      </c>
      <c r="W209" s="81">
        <v>43480.69168981481</v>
      </c>
      <c r="X209" s="83" t="s">
        <v>804</v>
      </c>
      <c r="Y209" s="79"/>
      <c r="Z209" s="79"/>
      <c r="AA209" s="85" t="s">
        <v>998</v>
      </c>
      <c r="AB209" s="79"/>
      <c r="AC209" s="79" t="b">
        <v>0</v>
      </c>
      <c r="AD209" s="79">
        <v>9</v>
      </c>
      <c r="AE209" s="85" t="s">
        <v>1024</v>
      </c>
      <c r="AF209" s="79" t="b">
        <v>0</v>
      </c>
      <c r="AG209" s="79" t="s">
        <v>1030</v>
      </c>
      <c r="AH209" s="79"/>
      <c r="AI209" s="85" t="s">
        <v>1024</v>
      </c>
      <c r="AJ209" s="79" t="b">
        <v>0</v>
      </c>
      <c r="AK209" s="79">
        <v>13</v>
      </c>
      <c r="AL209" s="85" t="s">
        <v>1024</v>
      </c>
      <c r="AM209" s="79" t="s">
        <v>1037</v>
      </c>
      <c r="AN209" s="79" t="b">
        <v>0</v>
      </c>
      <c r="AO209" s="85" t="s">
        <v>998</v>
      </c>
      <c r="AP209" s="79" t="s">
        <v>176</v>
      </c>
      <c r="AQ209" s="79">
        <v>0</v>
      </c>
      <c r="AR209" s="79">
        <v>0</v>
      </c>
      <c r="AS209" s="79"/>
      <c r="AT209" s="79"/>
      <c r="AU209" s="79"/>
      <c r="AV209" s="79"/>
      <c r="AW209" s="79"/>
      <c r="AX209" s="79"/>
      <c r="AY209" s="79"/>
      <c r="AZ209" s="79"/>
      <c r="BA209">
        <v>10</v>
      </c>
      <c r="BB209" s="78" t="str">
        <f>REPLACE(INDEX(GroupVertices[Group],MATCH(Edges[[#This Row],[Vertex 1]],GroupVertices[Vertex],0)),1,1,"")</f>
        <v>1</v>
      </c>
      <c r="BC209" s="78" t="str">
        <f>REPLACE(INDEX(GroupVertices[Group],MATCH(Edges[[#This Row],[Vertex 2]],GroupVertices[Vertex],0)),1,1,"")</f>
        <v>1</v>
      </c>
      <c r="BD209" s="48">
        <v>1</v>
      </c>
      <c r="BE209" s="49">
        <v>5.882352941176471</v>
      </c>
      <c r="BF209" s="48">
        <v>0</v>
      </c>
      <c r="BG209" s="49">
        <v>0</v>
      </c>
      <c r="BH209" s="48">
        <v>0</v>
      </c>
      <c r="BI209" s="49">
        <v>0</v>
      </c>
      <c r="BJ209" s="48">
        <v>16</v>
      </c>
      <c r="BK209" s="49">
        <v>94.11764705882354</v>
      </c>
      <c r="BL209" s="48">
        <v>17</v>
      </c>
    </row>
    <row r="210" spans="1:64" ht="15">
      <c r="A210" s="64" t="s">
        <v>320</v>
      </c>
      <c r="B210" s="64" t="s">
        <v>320</v>
      </c>
      <c r="C210" s="65" t="s">
        <v>2775</v>
      </c>
      <c r="D210" s="66">
        <v>10</v>
      </c>
      <c r="E210" s="67" t="s">
        <v>136</v>
      </c>
      <c r="F210" s="68">
        <v>6</v>
      </c>
      <c r="G210" s="65"/>
      <c r="H210" s="69"/>
      <c r="I210" s="70"/>
      <c r="J210" s="70"/>
      <c r="K210" s="34" t="s">
        <v>65</v>
      </c>
      <c r="L210" s="77">
        <v>210</v>
      </c>
      <c r="M210" s="77"/>
      <c r="N210" s="72"/>
      <c r="O210" s="79" t="s">
        <v>176</v>
      </c>
      <c r="P210" s="81">
        <v>43483.72956018519</v>
      </c>
      <c r="Q210" s="79" t="s">
        <v>437</v>
      </c>
      <c r="R210" s="83" t="s">
        <v>452</v>
      </c>
      <c r="S210" s="79" t="s">
        <v>469</v>
      </c>
      <c r="T210" s="79" t="s">
        <v>475</v>
      </c>
      <c r="U210" s="79"/>
      <c r="V210" s="83" t="s">
        <v>623</v>
      </c>
      <c r="W210" s="81">
        <v>43483.72956018519</v>
      </c>
      <c r="X210" s="83" t="s">
        <v>805</v>
      </c>
      <c r="Y210" s="79"/>
      <c r="Z210" s="79"/>
      <c r="AA210" s="85" t="s">
        <v>999</v>
      </c>
      <c r="AB210" s="79"/>
      <c r="AC210" s="79" t="b">
        <v>0</v>
      </c>
      <c r="AD210" s="79">
        <v>6</v>
      </c>
      <c r="AE210" s="85" t="s">
        <v>1024</v>
      </c>
      <c r="AF210" s="79" t="b">
        <v>0</v>
      </c>
      <c r="AG210" s="79" t="s">
        <v>1030</v>
      </c>
      <c r="AH210" s="79"/>
      <c r="AI210" s="85" t="s">
        <v>1024</v>
      </c>
      <c r="AJ210" s="79" t="b">
        <v>0</v>
      </c>
      <c r="AK210" s="79">
        <v>6</v>
      </c>
      <c r="AL210" s="85" t="s">
        <v>1024</v>
      </c>
      <c r="AM210" s="79" t="s">
        <v>1037</v>
      </c>
      <c r="AN210" s="79" t="b">
        <v>0</v>
      </c>
      <c r="AO210" s="85" t="s">
        <v>999</v>
      </c>
      <c r="AP210" s="79" t="s">
        <v>176</v>
      </c>
      <c r="AQ210" s="79">
        <v>0</v>
      </c>
      <c r="AR210" s="79">
        <v>0</v>
      </c>
      <c r="AS210" s="79"/>
      <c r="AT210" s="79"/>
      <c r="AU210" s="79"/>
      <c r="AV210" s="79"/>
      <c r="AW210" s="79"/>
      <c r="AX210" s="79"/>
      <c r="AY210" s="79"/>
      <c r="AZ210" s="79"/>
      <c r="BA210">
        <v>10</v>
      </c>
      <c r="BB210" s="78" t="str">
        <f>REPLACE(INDEX(GroupVertices[Group],MATCH(Edges[[#This Row],[Vertex 1]],GroupVertices[Vertex],0)),1,1,"")</f>
        <v>1</v>
      </c>
      <c r="BC210" s="78" t="str">
        <f>REPLACE(INDEX(GroupVertices[Group],MATCH(Edges[[#This Row],[Vertex 2]],GroupVertices[Vertex],0)),1,1,"")</f>
        <v>1</v>
      </c>
      <c r="BD210" s="48">
        <v>1</v>
      </c>
      <c r="BE210" s="49">
        <v>3.0303030303030303</v>
      </c>
      <c r="BF210" s="48">
        <v>0</v>
      </c>
      <c r="BG210" s="49">
        <v>0</v>
      </c>
      <c r="BH210" s="48">
        <v>0</v>
      </c>
      <c r="BI210" s="49">
        <v>0</v>
      </c>
      <c r="BJ210" s="48">
        <v>32</v>
      </c>
      <c r="BK210" s="49">
        <v>96.96969696969697</v>
      </c>
      <c r="BL210" s="48">
        <v>33</v>
      </c>
    </row>
    <row r="211" spans="1:64" ht="15">
      <c r="A211" s="64" t="s">
        <v>320</v>
      </c>
      <c r="B211" s="64" t="s">
        <v>320</v>
      </c>
      <c r="C211" s="65" t="s">
        <v>2775</v>
      </c>
      <c r="D211" s="66">
        <v>10</v>
      </c>
      <c r="E211" s="67" t="s">
        <v>136</v>
      </c>
      <c r="F211" s="68">
        <v>6</v>
      </c>
      <c r="G211" s="65"/>
      <c r="H211" s="69"/>
      <c r="I211" s="70"/>
      <c r="J211" s="70"/>
      <c r="K211" s="34" t="s">
        <v>65</v>
      </c>
      <c r="L211" s="77">
        <v>211</v>
      </c>
      <c r="M211" s="77"/>
      <c r="N211" s="72"/>
      <c r="O211" s="79" t="s">
        <v>176</v>
      </c>
      <c r="P211" s="81">
        <v>43513.60329861111</v>
      </c>
      <c r="Q211" s="79" t="s">
        <v>438</v>
      </c>
      <c r="R211" s="83" t="s">
        <v>455</v>
      </c>
      <c r="S211" s="79" t="s">
        <v>469</v>
      </c>
      <c r="T211" s="79" t="s">
        <v>475</v>
      </c>
      <c r="U211" s="83" t="s">
        <v>507</v>
      </c>
      <c r="V211" s="83" t="s">
        <v>507</v>
      </c>
      <c r="W211" s="81">
        <v>43513.60329861111</v>
      </c>
      <c r="X211" s="83" t="s">
        <v>806</v>
      </c>
      <c r="Y211" s="79"/>
      <c r="Z211" s="79"/>
      <c r="AA211" s="85" t="s">
        <v>1000</v>
      </c>
      <c r="AB211" s="79"/>
      <c r="AC211" s="79" t="b">
        <v>0</v>
      </c>
      <c r="AD211" s="79">
        <v>9</v>
      </c>
      <c r="AE211" s="85" t="s">
        <v>1024</v>
      </c>
      <c r="AF211" s="79" t="b">
        <v>0</v>
      </c>
      <c r="AG211" s="79" t="s">
        <v>1030</v>
      </c>
      <c r="AH211" s="79"/>
      <c r="AI211" s="85" t="s">
        <v>1024</v>
      </c>
      <c r="AJ211" s="79" t="b">
        <v>0</v>
      </c>
      <c r="AK211" s="79">
        <v>1</v>
      </c>
      <c r="AL211" s="85" t="s">
        <v>1024</v>
      </c>
      <c r="AM211" s="79" t="s">
        <v>1038</v>
      </c>
      <c r="AN211" s="79" t="b">
        <v>0</v>
      </c>
      <c r="AO211" s="85" t="s">
        <v>1000</v>
      </c>
      <c r="AP211" s="79" t="s">
        <v>176</v>
      </c>
      <c r="AQ211" s="79">
        <v>0</v>
      </c>
      <c r="AR211" s="79">
        <v>0</v>
      </c>
      <c r="AS211" s="79"/>
      <c r="AT211" s="79"/>
      <c r="AU211" s="79"/>
      <c r="AV211" s="79"/>
      <c r="AW211" s="79"/>
      <c r="AX211" s="79"/>
      <c r="AY211" s="79"/>
      <c r="AZ211" s="79"/>
      <c r="BA211">
        <v>10</v>
      </c>
      <c r="BB211" s="78" t="str">
        <f>REPLACE(INDEX(GroupVertices[Group],MATCH(Edges[[#This Row],[Vertex 1]],GroupVertices[Vertex],0)),1,1,"")</f>
        <v>1</v>
      </c>
      <c r="BC211" s="78" t="str">
        <f>REPLACE(INDEX(GroupVertices[Group],MATCH(Edges[[#This Row],[Vertex 2]],GroupVertices[Vertex],0)),1,1,"")</f>
        <v>1</v>
      </c>
      <c r="BD211" s="48">
        <v>1</v>
      </c>
      <c r="BE211" s="49">
        <v>10</v>
      </c>
      <c r="BF211" s="48">
        <v>0</v>
      </c>
      <c r="BG211" s="49">
        <v>0</v>
      </c>
      <c r="BH211" s="48">
        <v>0</v>
      </c>
      <c r="BI211" s="49">
        <v>0</v>
      </c>
      <c r="BJ211" s="48">
        <v>9</v>
      </c>
      <c r="BK211" s="49">
        <v>90</v>
      </c>
      <c r="BL211" s="48">
        <v>10</v>
      </c>
    </row>
    <row r="212" spans="1:64" ht="15">
      <c r="A212" s="64" t="s">
        <v>320</v>
      </c>
      <c r="B212" s="64" t="s">
        <v>320</v>
      </c>
      <c r="C212" s="65" t="s">
        <v>2775</v>
      </c>
      <c r="D212" s="66">
        <v>10</v>
      </c>
      <c r="E212" s="67" t="s">
        <v>136</v>
      </c>
      <c r="F212" s="68">
        <v>6</v>
      </c>
      <c r="G212" s="65"/>
      <c r="H212" s="69"/>
      <c r="I212" s="70"/>
      <c r="J212" s="70"/>
      <c r="K212" s="34" t="s">
        <v>65</v>
      </c>
      <c r="L212" s="77">
        <v>212</v>
      </c>
      <c r="M212" s="77"/>
      <c r="N212" s="72"/>
      <c r="O212" s="79" t="s">
        <v>176</v>
      </c>
      <c r="P212" s="81">
        <v>43515.56690972222</v>
      </c>
      <c r="Q212" s="79" t="s">
        <v>439</v>
      </c>
      <c r="R212" s="83" t="s">
        <v>455</v>
      </c>
      <c r="S212" s="79" t="s">
        <v>469</v>
      </c>
      <c r="T212" s="79" t="s">
        <v>475</v>
      </c>
      <c r="U212" s="79"/>
      <c r="V212" s="83" t="s">
        <v>623</v>
      </c>
      <c r="W212" s="81">
        <v>43515.56690972222</v>
      </c>
      <c r="X212" s="83" t="s">
        <v>807</v>
      </c>
      <c r="Y212" s="79"/>
      <c r="Z212" s="79"/>
      <c r="AA212" s="85" t="s">
        <v>1001</v>
      </c>
      <c r="AB212" s="79"/>
      <c r="AC212" s="79" t="b">
        <v>0</v>
      </c>
      <c r="AD212" s="79">
        <v>7</v>
      </c>
      <c r="AE212" s="85" t="s">
        <v>1024</v>
      </c>
      <c r="AF212" s="79" t="b">
        <v>0</v>
      </c>
      <c r="AG212" s="79" t="s">
        <v>1030</v>
      </c>
      <c r="AH212" s="79"/>
      <c r="AI212" s="85" t="s">
        <v>1024</v>
      </c>
      <c r="AJ212" s="79" t="b">
        <v>0</v>
      </c>
      <c r="AK212" s="79">
        <v>1</v>
      </c>
      <c r="AL212" s="85" t="s">
        <v>1024</v>
      </c>
      <c r="AM212" s="79" t="s">
        <v>1038</v>
      </c>
      <c r="AN212" s="79" t="b">
        <v>0</v>
      </c>
      <c r="AO212" s="85" t="s">
        <v>1001</v>
      </c>
      <c r="AP212" s="79" t="s">
        <v>176</v>
      </c>
      <c r="AQ212" s="79">
        <v>0</v>
      </c>
      <c r="AR212" s="79">
        <v>0</v>
      </c>
      <c r="AS212" s="79"/>
      <c r="AT212" s="79"/>
      <c r="AU212" s="79"/>
      <c r="AV212" s="79"/>
      <c r="AW212" s="79"/>
      <c r="AX212" s="79"/>
      <c r="AY212" s="79"/>
      <c r="AZ212" s="79"/>
      <c r="BA212">
        <v>10</v>
      </c>
      <c r="BB212" s="78" t="str">
        <f>REPLACE(INDEX(GroupVertices[Group],MATCH(Edges[[#This Row],[Vertex 1]],GroupVertices[Vertex],0)),1,1,"")</f>
        <v>1</v>
      </c>
      <c r="BC212" s="78" t="str">
        <f>REPLACE(INDEX(GroupVertices[Group],MATCH(Edges[[#This Row],[Vertex 2]],GroupVertices[Vertex],0)),1,1,"")</f>
        <v>1</v>
      </c>
      <c r="BD212" s="48">
        <v>1</v>
      </c>
      <c r="BE212" s="49">
        <v>3.8461538461538463</v>
      </c>
      <c r="BF212" s="48">
        <v>0</v>
      </c>
      <c r="BG212" s="49">
        <v>0</v>
      </c>
      <c r="BH212" s="48">
        <v>0</v>
      </c>
      <c r="BI212" s="49">
        <v>0</v>
      </c>
      <c r="BJ212" s="48">
        <v>25</v>
      </c>
      <c r="BK212" s="49">
        <v>96.15384615384616</v>
      </c>
      <c r="BL212" s="48">
        <v>26</v>
      </c>
    </row>
    <row r="213" spans="1:64" ht="15">
      <c r="A213" s="64" t="s">
        <v>320</v>
      </c>
      <c r="B213" s="64" t="s">
        <v>320</v>
      </c>
      <c r="C213" s="65" t="s">
        <v>2775</v>
      </c>
      <c r="D213" s="66">
        <v>10</v>
      </c>
      <c r="E213" s="67" t="s">
        <v>136</v>
      </c>
      <c r="F213" s="68">
        <v>6</v>
      </c>
      <c r="G213" s="65"/>
      <c r="H213" s="69"/>
      <c r="I213" s="70"/>
      <c r="J213" s="70"/>
      <c r="K213" s="34" t="s">
        <v>65</v>
      </c>
      <c r="L213" s="77">
        <v>213</v>
      </c>
      <c r="M213" s="77"/>
      <c r="N213" s="72"/>
      <c r="O213" s="79" t="s">
        <v>176</v>
      </c>
      <c r="P213" s="81">
        <v>43515.86907407407</v>
      </c>
      <c r="Q213" s="79" t="s">
        <v>440</v>
      </c>
      <c r="R213" s="83" t="s">
        <v>455</v>
      </c>
      <c r="S213" s="79" t="s">
        <v>469</v>
      </c>
      <c r="T213" s="79" t="s">
        <v>475</v>
      </c>
      <c r="U213" s="79"/>
      <c r="V213" s="83" t="s">
        <v>623</v>
      </c>
      <c r="W213" s="81">
        <v>43515.86907407407</v>
      </c>
      <c r="X213" s="83" t="s">
        <v>808</v>
      </c>
      <c r="Y213" s="79"/>
      <c r="Z213" s="79"/>
      <c r="AA213" s="85" t="s">
        <v>1002</v>
      </c>
      <c r="AB213" s="79"/>
      <c r="AC213" s="79" t="b">
        <v>0</v>
      </c>
      <c r="AD213" s="79">
        <v>11</v>
      </c>
      <c r="AE213" s="85" t="s">
        <v>1024</v>
      </c>
      <c r="AF213" s="79" t="b">
        <v>0</v>
      </c>
      <c r="AG213" s="79" t="s">
        <v>1030</v>
      </c>
      <c r="AH213" s="79"/>
      <c r="AI213" s="85" t="s">
        <v>1024</v>
      </c>
      <c r="AJ213" s="79" t="b">
        <v>0</v>
      </c>
      <c r="AK213" s="79">
        <v>3</v>
      </c>
      <c r="AL213" s="85" t="s">
        <v>1024</v>
      </c>
      <c r="AM213" s="79" t="s">
        <v>1037</v>
      </c>
      <c r="AN213" s="79" t="b">
        <v>0</v>
      </c>
      <c r="AO213" s="85" t="s">
        <v>1002</v>
      </c>
      <c r="AP213" s="79" t="s">
        <v>176</v>
      </c>
      <c r="AQ213" s="79">
        <v>0</v>
      </c>
      <c r="AR213" s="79">
        <v>0</v>
      </c>
      <c r="AS213" s="79"/>
      <c r="AT213" s="79"/>
      <c r="AU213" s="79"/>
      <c r="AV213" s="79"/>
      <c r="AW213" s="79"/>
      <c r="AX213" s="79"/>
      <c r="AY213" s="79"/>
      <c r="AZ213" s="79"/>
      <c r="BA213">
        <v>10</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21</v>
      </c>
      <c r="BK213" s="49">
        <v>100</v>
      </c>
      <c r="BL213" s="48">
        <v>21</v>
      </c>
    </row>
    <row r="214" spans="1:64" ht="15">
      <c r="A214" s="64" t="s">
        <v>320</v>
      </c>
      <c r="B214" s="64" t="s">
        <v>320</v>
      </c>
      <c r="C214" s="65" t="s">
        <v>2775</v>
      </c>
      <c r="D214" s="66">
        <v>10</v>
      </c>
      <c r="E214" s="67" t="s">
        <v>136</v>
      </c>
      <c r="F214" s="68">
        <v>6</v>
      </c>
      <c r="G214" s="65"/>
      <c r="H214" s="69"/>
      <c r="I214" s="70"/>
      <c r="J214" s="70"/>
      <c r="K214" s="34" t="s">
        <v>65</v>
      </c>
      <c r="L214" s="77">
        <v>214</v>
      </c>
      <c r="M214" s="77"/>
      <c r="N214" s="72"/>
      <c r="O214" s="79" t="s">
        <v>176</v>
      </c>
      <c r="P214" s="81">
        <v>43519.92354166666</v>
      </c>
      <c r="Q214" s="79" t="s">
        <v>441</v>
      </c>
      <c r="R214" s="83" t="s">
        <v>455</v>
      </c>
      <c r="S214" s="79" t="s">
        <v>469</v>
      </c>
      <c r="T214" s="79" t="s">
        <v>475</v>
      </c>
      <c r="U214" s="83" t="s">
        <v>512</v>
      </c>
      <c r="V214" s="83" t="s">
        <v>512</v>
      </c>
      <c r="W214" s="81">
        <v>43519.92354166666</v>
      </c>
      <c r="X214" s="83" t="s">
        <v>809</v>
      </c>
      <c r="Y214" s="79"/>
      <c r="Z214" s="79"/>
      <c r="AA214" s="85" t="s">
        <v>1003</v>
      </c>
      <c r="AB214" s="79"/>
      <c r="AC214" s="79" t="b">
        <v>0</v>
      </c>
      <c r="AD214" s="79">
        <v>18</v>
      </c>
      <c r="AE214" s="85" t="s">
        <v>1024</v>
      </c>
      <c r="AF214" s="79" t="b">
        <v>0</v>
      </c>
      <c r="AG214" s="79" t="s">
        <v>1030</v>
      </c>
      <c r="AH214" s="79"/>
      <c r="AI214" s="85" t="s">
        <v>1024</v>
      </c>
      <c r="AJ214" s="79" t="b">
        <v>0</v>
      </c>
      <c r="AK214" s="79">
        <v>3</v>
      </c>
      <c r="AL214" s="85" t="s">
        <v>1024</v>
      </c>
      <c r="AM214" s="79" t="s">
        <v>1037</v>
      </c>
      <c r="AN214" s="79" t="b">
        <v>0</v>
      </c>
      <c r="AO214" s="85" t="s">
        <v>1003</v>
      </c>
      <c r="AP214" s="79" t="s">
        <v>176</v>
      </c>
      <c r="AQ214" s="79">
        <v>0</v>
      </c>
      <c r="AR214" s="79">
        <v>0</v>
      </c>
      <c r="AS214" s="79"/>
      <c r="AT214" s="79"/>
      <c r="AU214" s="79"/>
      <c r="AV214" s="79"/>
      <c r="AW214" s="79"/>
      <c r="AX214" s="79"/>
      <c r="AY214" s="79"/>
      <c r="AZ214" s="79"/>
      <c r="BA214">
        <v>10</v>
      </c>
      <c r="BB214" s="78" t="str">
        <f>REPLACE(INDEX(GroupVertices[Group],MATCH(Edges[[#This Row],[Vertex 1]],GroupVertices[Vertex],0)),1,1,"")</f>
        <v>1</v>
      </c>
      <c r="BC214" s="78" t="str">
        <f>REPLACE(INDEX(GroupVertices[Group],MATCH(Edges[[#This Row],[Vertex 2]],GroupVertices[Vertex],0)),1,1,"")</f>
        <v>1</v>
      </c>
      <c r="BD214" s="48">
        <v>1</v>
      </c>
      <c r="BE214" s="49">
        <v>5.2631578947368425</v>
      </c>
      <c r="BF214" s="48">
        <v>1</v>
      </c>
      <c r="BG214" s="49">
        <v>5.2631578947368425</v>
      </c>
      <c r="BH214" s="48">
        <v>0</v>
      </c>
      <c r="BI214" s="49">
        <v>0</v>
      </c>
      <c r="BJ214" s="48">
        <v>17</v>
      </c>
      <c r="BK214" s="49">
        <v>89.47368421052632</v>
      </c>
      <c r="BL214" s="48">
        <v>19</v>
      </c>
    </row>
    <row r="215" spans="1:64" ht="15">
      <c r="A215" s="64" t="s">
        <v>320</v>
      </c>
      <c r="B215" s="64" t="s">
        <v>320</v>
      </c>
      <c r="C215" s="65" t="s">
        <v>2775</v>
      </c>
      <c r="D215" s="66">
        <v>10</v>
      </c>
      <c r="E215" s="67" t="s">
        <v>136</v>
      </c>
      <c r="F215" s="68">
        <v>6</v>
      </c>
      <c r="G215" s="65"/>
      <c r="H215" s="69"/>
      <c r="I215" s="70"/>
      <c r="J215" s="70"/>
      <c r="K215" s="34" t="s">
        <v>65</v>
      </c>
      <c r="L215" s="77">
        <v>215</v>
      </c>
      <c r="M215" s="77"/>
      <c r="N215" s="72"/>
      <c r="O215" s="79" t="s">
        <v>176</v>
      </c>
      <c r="P215" s="81">
        <v>43524.697916666664</v>
      </c>
      <c r="Q215" s="79" t="s">
        <v>442</v>
      </c>
      <c r="R215" s="83" t="s">
        <v>455</v>
      </c>
      <c r="S215" s="79" t="s">
        <v>469</v>
      </c>
      <c r="T215" s="79" t="s">
        <v>475</v>
      </c>
      <c r="U215" s="79"/>
      <c r="V215" s="83" t="s">
        <v>623</v>
      </c>
      <c r="W215" s="81">
        <v>43524.697916666664</v>
      </c>
      <c r="X215" s="83" t="s">
        <v>810</v>
      </c>
      <c r="Y215" s="79"/>
      <c r="Z215" s="79"/>
      <c r="AA215" s="85" t="s">
        <v>1004</v>
      </c>
      <c r="AB215" s="79"/>
      <c r="AC215" s="79" t="b">
        <v>0</v>
      </c>
      <c r="AD215" s="79">
        <v>0</v>
      </c>
      <c r="AE215" s="85" t="s">
        <v>1024</v>
      </c>
      <c r="AF215" s="79" t="b">
        <v>0</v>
      </c>
      <c r="AG215" s="79" t="s">
        <v>1030</v>
      </c>
      <c r="AH215" s="79"/>
      <c r="AI215" s="85" t="s">
        <v>1024</v>
      </c>
      <c r="AJ215" s="79" t="b">
        <v>0</v>
      </c>
      <c r="AK215" s="79">
        <v>0</v>
      </c>
      <c r="AL215" s="85" t="s">
        <v>1024</v>
      </c>
      <c r="AM215" s="79" t="s">
        <v>1037</v>
      </c>
      <c r="AN215" s="79" t="b">
        <v>0</v>
      </c>
      <c r="AO215" s="85" t="s">
        <v>1004</v>
      </c>
      <c r="AP215" s="79" t="s">
        <v>176</v>
      </c>
      <c r="AQ215" s="79">
        <v>0</v>
      </c>
      <c r="AR215" s="79">
        <v>0</v>
      </c>
      <c r="AS215" s="79"/>
      <c r="AT215" s="79"/>
      <c r="AU215" s="79"/>
      <c r="AV215" s="79"/>
      <c r="AW215" s="79"/>
      <c r="AX215" s="79"/>
      <c r="AY215" s="79"/>
      <c r="AZ215" s="79"/>
      <c r="BA215">
        <v>10</v>
      </c>
      <c r="BB215" s="78" t="str">
        <f>REPLACE(INDEX(GroupVertices[Group],MATCH(Edges[[#This Row],[Vertex 1]],GroupVertices[Vertex],0)),1,1,"")</f>
        <v>1</v>
      </c>
      <c r="BC215" s="78" t="str">
        <f>REPLACE(INDEX(GroupVertices[Group],MATCH(Edges[[#This Row],[Vertex 2]],GroupVertices[Vertex],0)),1,1,"")</f>
        <v>1</v>
      </c>
      <c r="BD215" s="48">
        <v>0</v>
      </c>
      <c r="BE215" s="49">
        <v>0</v>
      </c>
      <c r="BF215" s="48">
        <v>0</v>
      </c>
      <c r="BG215" s="49">
        <v>0</v>
      </c>
      <c r="BH215" s="48">
        <v>0</v>
      </c>
      <c r="BI215" s="49">
        <v>0</v>
      </c>
      <c r="BJ215" s="48">
        <v>16</v>
      </c>
      <c r="BK215" s="49">
        <v>100</v>
      </c>
      <c r="BL215" s="48">
        <v>16</v>
      </c>
    </row>
    <row r="216" spans="1:64" ht="15">
      <c r="A216" s="64" t="s">
        <v>320</v>
      </c>
      <c r="B216" s="64" t="s">
        <v>320</v>
      </c>
      <c r="C216" s="65" t="s">
        <v>2775</v>
      </c>
      <c r="D216" s="66">
        <v>10</v>
      </c>
      <c r="E216" s="67" t="s">
        <v>136</v>
      </c>
      <c r="F216" s="68">
        <v>6</v>
      </c>
      <c r="G216" s="65"/>
      <c r="H216" s="69"/>
      <c r="I216" s="70"/>
      <c r="J216" s="70"/>
      <c r="K216" s="34" t="s">
        <v>65</v>
      </c>
      <c r="L216" s="77">
        <v>216</v>
      </c>
      <c r="M216" s="77"/>
      <c r="N216" s="72"/>
      <c r="O216" s="79" t="s">
        <v>176</v>
      </c>
      <c r="P216" s="81">
        <v>43543.795810185184</v>
      </c>
      <c r="Q216" s="79" t="s">
        <v>443</v>
      </c>
      <c r="R216" s="79"/>
      <c r="S216" s="79"/>
      <c r="T216" s="79" t="s">
        <v>475</v>
      </c>
      <c r="U216" s="83" t="s">
        <v>510</v>
      </c>
      <c r="V216" s="83" t="s">
        <v>510</v>
      </c>
      <c r="W216" s="81">
        <v>43543.795810185184</v>
      </c>
      <c r="X216" s="83" t="s">
        <v>811</v>
      </c>
      <c r="Y216" s="79"/>
      <c r="Z216" s="79"/>
      <c r="AA216" s="85" t="s">
        <v>1005</v>
      </c>
      <c r="AB216" s="79"/>
      <c r="AC216" s="79" t="b">
        <v>0</v>
      </c>
      <c r="AD216" s="79">
        <v>9</v>
      </c>
      <c r="AE216" s="85" t="s">
        <v>1024</v>
      </c>
      <c r="AF216" s="79" t="b">
        <v>0</v>
      </c>
      <c r="AG216" s="79" t="s">
        <v>1030</v>
      </c>
      <c r="AH216" s="79"/>
      <c r="AI216" s="85" t="s">
        <v>1024</v>
      </c>
      <c r="AJ216" s="79" t="b">
        <v>0</v>
      </c>
      <c r="AK216" s="79">
        <v>2</v>
      </c>
      <c r="AL216" s="85" t="s">
        <v>1024</v>
      </c>
      <c r="AM216" s="79" t="s">
        <v>1038</v>
      </c>
      <c r="AN216" s="79" t="b">
        <v>0</v>
      </c>
      <c r="AO216" s="85" t="s">
        <v>1005</v>
      </c>
      <c r="AP216" s="79" t="s">
        <v>176</v>
      </c>
      <c r="AQ216" s="79">
        <v>0</v>
      </c>
      <c r="AR216" s="79">
        <v>0</v>
      </c>
      <c r="AS216" s="79"/>
      <c r="AT216" s="79"/>
      <c r="AU216" s="79"/>
      <c r="AV216" s="79"/>
      <c r="AW216" s="79"/>
      <c r="AX216" s="79"/>
      <c r="AY216" s="79"/>
      <c r="AZ216" s="79"/>
      <c r="BA216">
        <v>10</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2</v>
      </c>
      <c r="BK216" s="49">
        <v>100</v>
      </c>
      <c r="BL216" s="48">
        <v>2</v>
      </c>
    </row>
    <row r="217" spans="1:64" ht="15">
      <c r="A217" s="64" t="s">
        <v>328</v>
      </c>
      <c r="B217" s="64" t="s">
        <v>320</v>
      </c>
      <c r="C217" s="65" t="s">
        <v>2771</v>
      </c>
      <c r="D217" s="66">
        <v>6.5</v>
      </c>
      <c r="E217" s="67" t="s">
        <v>136</v>
      </c>
      <c r="F217" s="68">
        <v>26.22222222222222</v>
      </c>
      <c r="G217" s="65"/>
      <c r="H217" s="69"/>
      <c r="I217" s="70"/>
      <c r="J217" s="70"/>
      <c r="K217" s="34" t="s">
        <v>65</v>
      </c>
      <c r="L217" s="77">
        <v>217</v>
      </c>
      <c r="M217" s="77"/>
      <c r="N217" s="72"/>
      <c r="O217" s="79" t="s">
        <v>353</v>
      </c>
      <c r="P217" s="81">
        <v>43519.683020833334</v>
      </c>
      <c r="Q217" s="79" t="s">
        <v>371</v>
      </c>
      <c r="R217" s="79"/>
      <c r="S217" s="79"/>
      <c r="T217" s="79" t="s">
        <v>475</v>
      </c>
      <c r="U217" s="79"/>
      <c r="V217" s="83" t="s">
        <v>629</v>
      </c>
      <c r="W217" s="81">
        <v>43519.683020833334</v>
      </c>
      <c r="X217" s="83" t="s">
        <v>812</v>
      </c>
      <c r="Y217" s="79"/>
      <c r="Z217" s="79"/>
      <c r="AA217" s="85" t="s">
        <v>1006</v>
      </c>
      <c r="AB217" s="79"/>
      <c r="AC217" s="79" t="b">
        <v>0</v>
      </c>
      <c r="AD217" s="79">
        <v>0</v>
      </c>
      <c r="AE217" s="85" t="s">
        <v>1024</v>
      </c>
      <c r="AF217" s="79" t="b">
        <v>0</v>
      </c>
      <c r="AG217" s="79" t="s">
        <v>1030</v>
      </c>
      <c r="AH217" s="79"/>
      <c r="AI217" s="85" t="s">
        <v>1024</v>
      </c>
      <c r="AJ217" s="79" t="b">
        <v>0</v>
      </c>
      <c r="AK217" s="79">
        <v>5</v>
      </c>
      <c r="AL217" s="85" t="s">
        <v>1002</v>
      </c>
      <c r="AM217" s="79" t="s">
        <v>1051</v>
      </c>
      <c r="AN217" s="79" t="b">
        <v>0</v>
      </c>
      <c r="AO217" s="85" t="s">
        <v>1002</v>
      </c>
      <c r="AP217" s="79" t="s">
        <v>176</v>
      </c>
      <c r="AQ217" s="79">
        <v>0</v>
      </c>
      <c r="AR217" s="79">
        <v>0</v>
      </c>
      <c r="AS217" s="79"/>
      <c r="AT217" s="79"/>
      <c r="AU217" s="79"/>
      <c r="AV217" s="79"/>
      <c r="AW217" s="79"/>
      <c r="AX217" s="79"/>
      <c r="AY217" s="79"/>
      <c r="AZ217" s="79"/>
      <c r="BA217">
        <v>3</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24</v>
      </c>
      <c r="BK217" s="49">
        <v>100</v>
      </c>
      <c r="BL217" s="48">
        <v>24</v>
      </c>
    </row>
    <row r="218" spans="1:64" ht="15">
      <c r="A218" s="64" t="s">
        <v>328</v>
      </c>
      <c r="B218" s="64" t="s">
        <v>320</v>
      </c>
      <c r="C218" s="65" t="s">
        <v>2771</v>
      </c>
      <c r="D218" s="66">
        <v>6.5</v>
      </c>
      <c r="E218" s="67" t="s">
        <v>136</v>
      </c>
      <c r="F218" s="68">
        <v>26.22222222222222</v>
      </c>
      <c r="G218" s="65"/>
      <c r="H218" s="69"/>
      <c r="I218" s="70"/>
      <c r="J218" s="70"/>
      <c r="K218" s="34" t="s">
        <v>65</v>
      </c>
      <c r="L218" s="77">
        <v>218</v>
      </c>
      <c r="M218" s="77"/>
      <c r="N218" s="72"/>
      <c r="O218" s="79" t="s">
        <v>353</v>
      </c>
      <c r="P218" s="81">
        <v>43536.658842592595</v>
      </c>
      <c r="Q218" s="79" t="s">
        <v>444</v>
      </c>
      <c r="R218" s="79" t="s">
        <v>468</v>
      </c>
      <c r="S218" s="79" t="s">
        <v>474</v>
      </c>
      <c r="T218" s="79" t="s">
        <v>475</v>
      </c>
      <c r="U218" s="79"/>
      <c r="V218" s="83" t="s">
        <v>629</v>
      </c>
      <c r="W218" s="81">
        <v>43536.658842592595</v>
      </c>
      <c r="X218" s="83" t="s">
        <v>813</v>
      </c>
      <c r="Y218" s="79"/>
      <c r="Z218" s="79"/>
      <c r="AA218" s="85" t="s">
        <v>1007</v>
      </c>
      <c r="AB218" s="79"/>
      <c r="AC218" s="79" t="b">
        <v>0</v>
      </c>
      <c r="AD218" s="79">
        <v>4</v>
      </c>
      <c r="AE218" s="85" t="s">
        <v>1024</v>
      </c>
      <c r="AF218" s="79" t="b">
        <v>0</v>
      </c>
      <c r="AG218" s="79" t="s">
        <v>1030</v>
      </c>
      <c r="AH218" s="79"/>
      <c r="AI218" s="85" t="s">
        <v>1024</v>
      </c>
      <c r="AJ218" s="79" t="b">
        <v>0</v>
      </c>
      <c r="AK218" s="79">
        <v>2</v>
      </c>
      <c r="AL218" s="85" t="s">
        <v>1024</v>
      </c>
      <c r="AM218" s="79" t="s">
        <v>1050</v>
      </c>
      <c r="AN218" s="79" t="b">
        <v>0</v>
      </c>
      <c r="AO218" s="85" t="s">
        <v>1007</v>
      </c>
      <c r="AP218" s="79" t="s">
        <v>176</v>
      </c>
      <c r="AQ218" s="79">
        <v>0</v>
      </c>
      <c r="AR218" s="79">
        <v>0</v>
      </c>
      <c r="AS218" s="79" t="s">
        <v>1054</v>
      </c>
      <c r="AT218" s="79" t="s">
        <v>1055</v>
      </c>
      <c r="AU218" s="79" t="s">
        <v>1056</v>
      </c>
      <c r="AV218" s="79" t="s">
        <v>1058</v>
      </c>
      <c r="AW218" s="79" t="s">
        <v>1060</v>
      </c>
      <c r="AX218" s="79" t="s">
        <v>1062</v>
      </c>
      <c r="AY218" s="79" t="s">
        <v>1064</v>
      </c>
      <c r="AZ218" s="83" t="s">
        <v>1066</v>
      </c>
      <c r="BA218">
        <v>3</v>
      </c>
      <c r="BB218" s="78" t="str">
        <f>REPLACE(INDEX(GroupVertices[Group],MATCH(Edges[[#This Row],[Vertex 1]],GroupVertices[Vertex],0)),1,1,"")</f>
        <v>1</v>
      </c>
      <c r="BC218" s="78" t="str">
        <f>REPLACE(INDEX(GroupVertices[Group],MATCH(Edges[[#This Row],[Vertex 2]],GroupVertices[Vertex],0)),1,1,"")</f>
        <v>1</v>
      </c>
      <c r="BD218" s="48">
        <v>3</v>
      </c>
      <c r="BE218" s="49">
        <v>7.6923076923076925</v>
      </c>
      <c r="BF218" s="48">
        <v>1</v>
      </c>
      <c r="BG218" s="49">
        <v>2.5641025641025643</v>
      </c>
      <c r="BH218" s="48">
        <v>0</v>
      </c>
      <c r="BI218" s="49">
        <v>0</v>
      </c>
      <c r="BJ218" s="48">
        <v>35</v>
      </c>
      <c r="BK218" s="49">
        <v>89.74358974358974</v>
      </c>
      <c r="BL218" s="48">
        <v>39</v>
      </c>
    </row>
    <row r="219" spans="1:64" ht="15">
      <c r="A219" s="64" t="s">
        <v>328</v>
      </c>
      <c r="B219" s="64" t="s">
        <v>320</v>
      </c>
      <c r="C219" s="65" t="s">
        <v>2771</v>
      </c>
      <c r="D219" s="66">
        <v>6.5</v>
      </c>
      <c r="E219" s="67" t="s">
        <v>136</v>
      </c>
      <c r="F219" s="68">
        <v>26.22222222222222</v>
      </c>
      <c r="G219" s="65"/>
      <c r="H219" s="69"/>
      <c r="I219" s="70"/>
      <c r="J219" s="70"/>
      <c r="K219" s="34" t="s">
        <v>65</v>
      </c>
      <c r="L219" s="77">
        <v>219</v>
      </c>
      <c r="M219" s="77"/>
      <c r="N219" s="72"/>
      <c r="O219" s="79" t="s">
        <v>353</v>
      </c>
      <c r="P219" s="81">
        <v>43544.69819444444</v>
      </c>
      <c r="Q219" s="79" t="s">
        <v>430</v>
      </c>
      <c r="R219" s="79"/>
      <c r="S219" s="79"/>
      <c r="T219" s="79" t="s">
        <v>475</v>
      </c>
      <c r="U219" s="83" t="s">
        <v>510</v>
      </c>
      <c r="V219" s="83" t="s">
        <v>510</v>
      </c>
      <c r="W219" s="81">
        <v>43544.69819444444</v>
      </c>
      <c r="X219" s="83" t="s">
        <v>814</v>
      </c>
      <c r="Y219" s="79"/>
      <c r="Z219" s="79"/>
      <c r="AA219" s="85" t="s">
        <v>1008</v>
      </c>
      <c r="AB219" s="79"/>
      <c r="AC219" s="79" t="b">
        <v>0</v>
      </c>
      <c r="AD219" s="79">
        <v>0</v>
      </c>
      <c r="AE219" s="85" t="s">
        <v>1024</v>
      </c>
      <c r="AF219" s="79" t="b">
        <v>0</v>
      </c>
      <c r="AG219" s="79" t="s">
        <v>1030</v>
      </c>
      <c r="AH219" s="79"/>
      <c r="AI219" s="85" t="s">
        <v>1024</v>
      </c>
      <c r="AJ219" s="79" t="b">
        <v>0</v>
      </c>
      <c r="AK219" s="79">
        <v>3</v>
      </c>
      <c r="AL219" s="85" t="s">
        <v>1005</v>
      </c>
      <c r="AM219" s="79" t="s">
        <v>1051</v>
      </c>
      <c r="AN219" s="79" t="b">
        <v>0</v>
      </c>
      <c r="AO219" s="85" t="s">
        <v>1005</v>
      </c>
      <c r="AP219" s="79" t="s">
        <v>176</v>
      </c>
      <c r="AQ219" s="79">
        <v>0</v>
      </c>
      <c r="AR219" s="79">
        <v>0</v>
      </c>
      <c r="AS219" s="79"/>
      <c r="AT219" s="79"/>
      <c r="AU219" s="79"/>
      <c r="AV219" s="79"/>
      <c r="AW219" s="79"/>
      <c r="AX219" s="79"/>
      <c r="AY219" s="79"/>
      <c r="AZ219" s="79"/>
      <c r="BA219">
        <v>3</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4</v>
      </c>
      <c r="BK219" s="49">
        <v>100</v>
      </c>
      <c r="BL219" s="48">
        <v>4</v>
      </c>
    </row>
    <row r="220" spans="1:64" ht="15">
      <c r="A220" s="64" t="s">
        <v>329</v>
      </c>
      <c r="B220" s="64" t="s">
        <v>329</v>
      </c>
      <c r="C220" s="65" t="s">
        <v>2776</v>
      </c>
      <c r="D220" s="66">
        <v>10</v>
      </c>
      <c r="E220" s="67" t="s">
        <v>136</v>
      </c>
      <c r="F220" s="68">
        <v>20.444444444444443</v>
      </c>
      <c r="G220" s="65"/>
      <c r="H220" s="69"/>
      <c r="I220" s="70"/>
      <c r="J220" s="70"/>
      <c r="K220" s="34" t="s">
        <v>65</v>
      </c>
      <c r="L220" s="77">
        <v>220</v>
      </c>
      <c r="M220" s="77"/>
      <c r="N220" s="72"/>
      <c r="O220" s="79" t="s">
        <v>176</v>
      </c>
      <c r="P220" s="81">
        <v>43542.503333333334</v>
      </c>
      <c r="Q220" s="79" t="s">
        <v>445</v>
      </c>
      <c r="R220" s="79"/>
      <c r="S220" s="79"/>
      <c r="T220" s="79" t="s">
        <v>491</v>
      </c>
      <c r="U220" s="83" t="s">
        <v>513</v>
      </c>
      <c r="V220" s="83" t="s">
        <v>513</v>
      </c>
      <c r="W220" s="81">
        <v>43542.503333333334</v>
      </c>
      <c r="X220" s="83" t="s">
        <v>815</v>
      </c>
      <c r="Y220" s="79"/>
      <c r="Z220" s="79"/>
      <c r="AA220" s="85" t="s">
        <v>1009</v>
      </c>
      <c r="AB220" s="79"/>
      <c r="AC220" s="79" t="b">
        <v>0</v>
      </c>
      <c r="AD220" s="79">
        <v>2</v>
      </c>
      <c r="AE220" s="85" t="s">
        <v>1024</v>
      </c>
      <c r="AF220" s="79" t="b">
        <v>0</v>
      </c>
      <c r="AG220" s="79" t="s">
        <v>1030</v>
      </c>
      <c r="AH220" s="79"/>
      <c r="AI220" s="85" t="s">
        <v>1024</v>
      </c>
      <c r="AJ220" s="79" t="b">
        <v>0</v>
      </c>
      <c r="AK220" s="79">
        <v>2</v>
      </c>
      <c r="AL220" s="85" t="s">
        <v>1024</v>
      </c>
      <c r="AM220" s="79" t="s">
        <v>1036</v>
      </c>
      <c r="AN220" s="79" t="b">
        <v>0</v>
      </c>
      <c r="AO220" s="85" t="s">
        <v>1009</v>
      </c>
      <c r="AP220" s="79" t="s">
        <v>176</v>
      </c>
      <c r="AQ220" s="79">
        <v>0</v>
      </c>
      <c r="AR220" s="79">
        <v>0</v>
      </c>
      <c r="AS220" s="79"/>
      <c r="AT220" s="79"/>
      <c r="AU220" s="79"/>
      <c r="AV220" s="79"/>
      <c r="AW220" s="79"/>
      <c r="AX220" s="79"/>
      <c r="AY220" s="79"/>
      <c r="AZ220" s="79"/>
      <c r="BA220">
        <v>5</v>
      </c>
      <c r="BB220" s="78" t="str">
        <f>REPLACE(INDEX(GroupVertices[Group],MATCH(Edges[[#This Row],[Vertex 1]],GroupVertices[Vertex],0)),1,1,"")</f>
        <v>8</v>
      </c>
      <c r="BC220" s="78" t="str">
        <f>REPLACE(INDEX(GroupVertices[Group],MATCH(Edges[[#This Row],[Vertex 2]],GroupVertices[Vertex],0)),1,1,"")</f>
        <v>8</v>
      </c>
      <c r="BD220" s="48">
        <v>1</v>
      </c>
      <c r="BE220" s="49">
        <v>5.882352941176471</v>
      </c>
      <c r="BF220" s="48">
        <v>0</v>
      </c>
      <c r="BG220" s="49">
        <v>0</v>
      </c>
      <c r="BH220" s="48">
        <v>0</v>
      </c>
      <c r="BI220" s="49">
        <v>0</v>
      </c>
      <c r="BJ220" s="48">
        <v>16</v>
      </c>
      <c r="BK220" s="49">
        <v>94.11764705882354</v>
      </c>
      <c r="BL220" s="48">
        <v>17</v>
      </c>
    </row>
    <row r="221" spans="1:64" ht="15">
      <c r="A221" s="64" t="s">
        <v>329</v>
      </c>
      <c r="B221" s="64" t="s">
        <v>329</v>
      </c>
      <c r="C221" s="65" t="s">
        <v>2776</v>
      </c>
      <c r="D221" s="66">
        <v>10</v>
      </c>
      <c r="E221" s="67" t="s">
        <v>136</v>
      </c>
      <c r="F221" s="68">
        <v>20.444444444444443</v>
      </c>
      <c r="G221" s="65"/>
      <c r="H221" s="69"/>
      <c r="I221" s="70"/>
      <c r="J221" s="70"/>
      <c r="K221" s="34" t="s">
        <v>65</v>
      </c>
      <c r="L221" s="77">
        <v>221</v>
      </c>
      <c r="M221" s="77"/>
      <c r="N221" s="72"/>
      <c r="O221" s="79" t="s">
        <v>176</v>
      </c>
      <c r="P221" s="81">
        <v>43543.510613425926</v>
      </c>
      <c r="Q221" s="79" t="s">
        <v>446</v>
      </c>
      <c r="R221" s="79"/>
      <c r="S221" s="79"/>
      <c r="T221" s="79" t="s">
        <v>493</v>
      </c>
      <c r="U221" s="83" t="s">
        <v>514</v>
      </c>
      <c r="V221" s="83" t="s">
        <v>514</v>
      </c>
      <c r="W221" s="81">
        <v>43543.510613425926</v>
      </c>
      <c r="X221" s="83" t="s">
        <v>816</v>
      </c>
      <c r="Y221" s="79"/>
      <c r="Z221" s="79"/>
      <c r="AA221" s="85" t="s">
        <v>1010</v>
      </c>
      <c r="AB221" s="79"/>
      <c r="AC221" s="79" t="b">
        <v>0</v>
      </c>
      <c r="AD221" s="79">
        <v>11</v>
      </c>
      <c r="AE221" s="85" t="s">
        <v>1024</v>
      </c>
      <c r="AF221" s="79" t="b">
        <v>0</v>
      </c>
      <c r="AG221" s="79" t="s">
        <v>1030</v>
      </c>
      <c r="AH221" s="79"/>
      <c r="AI221" s="85" t="s">
        <v>1024</v>
      </c>
      <c r="AJ221" s="79" t="b">
        <v>0</v>
      </c>
      <c r="AK221" s="79">
        <v>3</v>
      </c>
      <c r="AL221" s="85" t="s">
        <v>1024</v>
      </c>
      <c r="AM221" s="79" t="s">
        <v>1036</v>
      </c>
      <c r="AN221" s="79" t="b">
        <v>0</v>
      </c>
      <c r="AO221" s="85" t="s">
        <v>1010</v>
      </c>
      <c r="AP221" s="79" t="s">
        <v>176</v>
      </c>
      <c r="AQ221" s="79">
        <v>0</v>
      </c>
      <c r="AR221" s="79">
        <v>0</v>
      </c>
      <c r="AS221" s="79"/>
      <c r="AT221" s="79"/>
      <c r="AU221" s="79"/>
      <c r="AV221" s="79"/>
      <c r="AW221" s="79"/>
      <c r="AX221" s="79"/>
      <c r="AY221" s="79"/>
      <c r="AZ221" s="79"/>
      <c r="BA221">
        <v>5</v>
      </c>
      <c r="BB221" s="78" t="str">
        <f>REPLACE(INDEX(GroupVertices[Group],MATCH(Edges[[#This Row],[Vertex 1]],GroupVertices[Vertex],0)),1,1,"")</f>
        <v>8</v>
      </c>
      <c r="BC221" s="78" t="str">
        <f>REPLACE(INDEX(GroupVertices[Group],MATCH(Edges[[#This Row],[Vertex 2]],GroupVertices[Vertex],0)),1,1,"")</f>
        <v>8</v>
      </c>
      <c r="BD221" s="48">
        <v>0</v>
      </c>
      <c r="BE221" s="49">
        <v>0</v>
      </c>
      <c r="BF221" s="48">
        <v>0</v>
      </c>
      <c r="BG221" s="49">
        <v>0</v>
      </c>
      <c r="BH221" s="48">
        <v>0</v>
      </c>
      <c r="BI221" s="49">
        <v>0</v>
      </c>
      <c r="BJ221" s="48">
        <v>26</v>
      </c>
      <c r="BK221" s="49">
        <v>100</v>
      </c>
      <c r="BL221" s="48">
        <v>26</v>
      </c>
    </row>
    <row r="222" spans="1:64" ht="15">
      <c r="A222" s="64" t="s">
        <v>329</v>
      </c>
      <c r="B222" s="64" t="s">
        <v>329</v>
      </c>
      <c r="C222" s="65" t="s">
        <v>2776</v>
      </c>
      <c r="D222" s="66">
        <v>10</v>
      </c>
      <c r="E222" s="67" t="s">
        <v>136</v>
      </c>
      <c r="F222" s="68">
        <v>20.444444444444443</v>
      </c>
      <c r="G222" s="65"/>
      <c r="H222" s="69"/>
      <c r="I222" s="70"/>
      <c r="J222" s="70"/>
      <c r="K222" s="34" t="s">
        <v>65</v>
      </c>
      <c r="L222" s="77">
        <v>222</v>
      </c>
      <c r="M222" s="77"/>
      <c r="N222" s="72"/>
      <c r="O222" s="79" t="s">
        <v>176</v>
      </c>
      <c r="P222" s="81">
        <v>43543.66473379629</v>
      </c>
      <c r="Q222" s="79" t="s">
        <v>447</v>
      </c>
      <c r="R222" s="79"/>
      <c r="S222" s="79"/>
      <c r="T222" s="79" t="s">
        <v>491</v>
      </c>
      <c r="U222" s="83" t="s">
        <v>515</v>
      </c>
      <c r="V222" s="83" t="s">
        <v>515</v>
      </c>
      <c r="W222" s="81">
        <v>43543.66473379629</v>
      </c>
      <c r="X222" s="83" t="s">
        <v>817</v>
      </c>
      <c r="Y222" s="79"/>
      <c r="Z222" s="79"/>
      <c r="AA222" s="85" t="s">
        <v>1011</v>
      </c>
      <c r="AB222" s="79"/>
      <c r="AC222" s="79" t="b">
        <v>0</v>
      </c>
      <c r="AD222" s="79">
        <v>3</v>
      </c>
      <c r="AE222" s="85" t="s">
        <v>1024</v>
      </c>
      <c r="AF222" s="79" t="b">
        <v>0</v>
      </c>
      <c r="AG222" s="79" t="s">
        <v>1030</v>
      </c>
      <c r="AH222" s="79"/>
      <c r="AI222" s="85" t="s">
        <v>1024</v>
      </c>
      <c r="AJ222" s="79" t="b">
        <v>0</v>
      </c>
      <c r="AK222" s="79">
        <v>1</v>
      </c>
      <c r="AL222" s="85" t="s">
        <v>1024</v>
      </c>
      <c r="AM222" s="79" t="s">
        <v>1036</v>
      </c>
      <c r="AN222" s="79" t="b">
        <v>0</v>
      </c>
      <c r="AO222" s="85" t="s">
        <v>1011</v>
      </c>
      <c r="AP222" s="79" t="s">
        <v>176</v>
      </c>
      <c r="AQ222" s="79">
        <v>0</v>
      </c>
      <c r="AR222" s="79">
        <v>0</v>
      </c>
      <c r="AS222" s="79"/>
      <c r="AT222" s="79"/>
      <c r="AU222" s="79"/>
      <c r="AV222" s="79"/>
      <c r="AW222" s="79"/>
      <c r="AX222" s="79"/>
      <c r="AY222" s="79"/>
      <c r="AZ222" s="79"/>
      <c r="BA222">
        <v>5</v>
      </c>
      <c r="BB222" s="78" t="str">
        <f>REPLACE(INDEX(GroupVertices[Group],MATCH(Edges[[#This Row],[Vertex 1]],GroupVertices[Vertex],0)),1,1,"")</f>
        <v>8</v>
      </c>
      <c r="BC222" s="78" t="str">
        <f>REPLACE(INDEX(GroupVertices[Group],MATCH(Edges[[#This Row],[Vertex 2]],GroupVertices[Vertex],0)),1,1,"")</f>
        <v>8</v>
      </c>
      <c r="BD222" s="48">
        <v>0</v>
      </c>
      <c r="BE222" s="49">
        <v>0</v>
      </c>
      <c r="BF222" s="48">
        <v>0</v>
      </c>
      <c r="BG222" s="49">
        <v>0</v>
      </c>
      <c r="BH222" s="48">
        <v>0</v>
      </c>
      <c r="BI222" s="49">
        <v>0</v>
      </c>
      <c r="BJ222" s="48">
        <v>11</v>
      </c>
      <c r="BK222" s="49">
        <v>100</v>
      </c>
      <c r="BL222" s="48">
        <v>11</v>
      </c>
    </row>
    <row r="223" spans="1:64" ht="15">
      <c r="A223" s="64" t="s">
        <v>329</v>
      </c>
      <c r="B223" s="64" t="s">
        <v>329</v>
      </c>
      <c r="C223" s="65" t="s">
        <v>2776</v>
      </c>
      <c r="D223" s="66">
        <v>10</v>
      </c>
      <c r="E223" s="67" t="s">
        <v>136</v>
      </c>
      <c r="F223" s="68">
        <v>20.444444444444443</v>
      </c>
      <c r="G223" s="65"/>
      <c r="H223" s="69"/>
      <c r="I223" s="70"/>
      <c r="J223" s="70"/>
      <c r="K223" s="34" t="s">
        <v>65</v>
      </c>
      <c r="L223" s="77">
        <v>223</v>
      </c>
      <c r="M223" s="77"/>
      <c r="N223" s="72"/>
      <c r="O223" s="79" t="s">
        <v>176</v>
      </c>
      <c r="P223" s="81">
        <v>43544.58775462963</v>
      </c>
      <c r="Q223" s="79" t="s">
        <v>448</v>
      </c>
      <c r="R223" s="79"/>
      <c r="S223" s="79"/>
      <c r="T223" s="79" t="s">
        <v>493</v>
      </c>
      <c r="U223" s="83" t="s">
        <v>516</v>
      </c>
      <c r="V223" s="83" t="s">
        <v>516</v>
      </c>
      <c r="W223" s="81">
        <v>43544.58775462963</v>
      </c>
      <c r="X223" s="83" t="s">
        <v>818</v>
      </c>
      <c r="Y223" s="79"/>
      <c r="Z223" s="79"/>
      <c r="AA223" s="85" t="s">
        <v>1012</v>
      </c>
      <c r="AB223" s="79"/>
      <c r="AC223" s="79" t="b">
        <v>0</v>
      </c>
      <c r="AD223" s="79">
        <v>9</v>
      </c>
      <c r="AE223" s="85" t="s">
        <v>1024</v>
      </c>
      <c r="AF223" s="79" t="b">
        <v>0</v>
      </c>
      <c r="AG223" s="79" t="s">
        <v>1030</v>
      </c>
      <c r="AH223" s="79"/>
      <c r="AI223" s="85" t="s">
        <v>1024</v>
      </c>
      <c r="AJ223" s="79" t="b">
        <v>0</v>
      </c>
      <c r="AK223" s="79">
        <v>2</v>
      </c>
      <c r="AL223" s="85" t="s">
        <v>1024</v>
      </c>
      <c r="AM223" s="79" t="s">
        <v>1036</v>
      </c>
      <c r="AN223" s="79" t="b">
        <v>0</v>
      </c>
      <c r="AO223" s="85" t="s">
        <v>1012</v>
      </c>
      <c r="AP223" s="79" t="s">
        <v>176</v>
      </c>
      <c r="AQ223" s="79">
        <v>0</v>
      </c>
      <c r="AR223" s="79">
        <v>0</v>
      </c>
      <c r="AS223" s="79"/>
      <c r="AT223" s="79"/>
      <c r="AU223" s="79"/>
      <c r="AV223" s="79"/>
      <c r="AW223" s="79"/>
      <c r="AX223" s="79"/>
      <c r="AY223" s="79"/>
      <c r="AZ223" s="79"/>
      <c r="BA223">
        <v>5</v>
      </c>
      <c r="BB223" s="78" t="str">
        <f>REPLACE(INDEX(GroupVertices[Group],MATCH(Edges[[#This Row],[Vertex 1]],GroupVertices[Vertex],0)),1,1,"")</f>
        <v>8</v>
      </c>
      <c r="BC223" s="78" t="str">
        <f>REPLACE(INDEX(GroupVertices[Group],MATCH(Edges[[#This Row],[Vertex 2]],GroupVertices[Vertex],0)),1,1,"")</f>
        <v>8</v>
      </c>
      <c r="BD223" s="48">
        <v>1</v>
      </c>
      <c r="BE223" s="49">
        <v>2.857142857142857</v>
      </c>
      <c r="BF223" s="48">
        <v>0</v>
      </c>
      <c r="BG223" s="49">
        <v>0</v>
      </c>
      <c r="BH223" s="48">
        <v>0</v>
      </c>
      <c r="BI223" s="49">
        <v>0</v>
      </c>
      <c r="BJ223" s="48">
        <v>34</v>
      </c>
      <c r="BK223" s="49">
        <v>97.14285714285714</v>
      </c>
      <c r="BL223" s="48">
        <v>35</v>
      </c>
    </row>
    <row r="224" spans="1:64" ht="15">
      <c r="A224" s="64" t="s">
        <v>329</v>
      </c>
      <c r="B224" s="64" t="s">
        <v>329</v>
      </c>
      <c r="C224" s="65" t="s">
        <v>2776</v>
      </c>
      <c r="D224" s="66">
        <v>10</v>
      </c>
      <c r="E224" s="67" t="s">
        <v>136</v>
      </c>
      <c r="F224" s="68">
        <v>20.444444444444443</v>
      </c>
      <c r="G224" s="65"/>
      <c r="H224" s="69"/>
      <c r="I224" s="70"/>
      <c r="J224" s="70"/>
      <c r="K224" s="34" t="s">
        <v>65</v>
      </c>
      <c r="L224" s="77">
        <v>224</v>
      </c>
      <c r="M224" s="77"/>
      <c r="N224" s="72"/>
      <c r="O224" s="79" t="s">
        <v>176</v>
      </c>
      <c r="P224" s="81">
        <v>43545.7656712963</v>
      </c>
      <c r="Q224" s="79" t="s">
        <v>449</v>
      </c>
      <c r="R224" s="79"/>
      <c r="S224" s="79"/>
      <c r="T224" s="79" t="s">
        <v>493</v>
      </c>
      <c r="U224" s="83" t="s">
        <v>517</v>
      </c>
      <c r="V224" s="83" t="s">
        <v>517</v>
      </c>
      <c r="W224" s="81">
        <v>43545.7656712963</v>
      </c>
      <c r="X224" s="83" t="s">
        <v>819</v>
      </c>
      <c r="Y224" s="79"/>
      <c r="Z224" s="79"/>
      <c r="AA224" s="85" t="s">
        <v>1013</v>
      </c>
      <c r="AB224" s="79"/>
      <c r="AC224" s="79" t="b">
        <v>0</v>
      </c>
      <c r="AD224" s="79">
        <v>5</v>
      </c>
      <c r="AE224" s="85" t="s">
        <v>1024</v>
      </c>
      <c r="AF224" s="79" t="b">
        <v>0</v>
      </c>
      <c r="AG224" s="79" t="s">
        <v>1030</v>
      </c>
      <c r="AH224" s="79"/>
      <c r="AI224" s="85" t="s">
        <v>1024</v>
      </c>
      <c r="AJ224" s="79" t="b">
        <v>0</v>
      </c>
      <c r="AK224" s="79">
        <v>1</v>
      </c>
      <c r="AL224" s="85" t="s">
        <v>1024</v>
      </c>
      <c r="AM224" s="79" t="s">
        <v>1036</v>
      </c>
      <c r="AN224" s="79" t="b">
        <v>0</v>
      </c>
      <c r="AO224" s="85" t="s">
        <v>1013</v>
      </c>
      <c r="AP224" s="79" t="s">
        <v>176</v>
      </c>
      <c r="AQ224" s="79">
        <v>0</v>
      </c>
      <c r="AR224" s="79">
        <v>0</v>
      </c>
      <c r="AS224" s="79"/>
      <c r="AT224" s="79"/>
      <c r="AU224" s="79"/>
      <c r="AV224" s="79"/>
      <c r="AW224" s="79"/>
      <c r="AX224" s="79"/>
      <c r="AY224" s="79"/>
      <c r="AZ224" s="79"/>
      <c r="BA224">
        <v>5</v>
      </c>
      <c r="BB224" s="78" t="str">
        <f>REPLACE(INDEX(GroupVertices[Group],MATCH(Edges[[#This Row],[Vertex 1]],GroupVertices[Vertex],0)),1,1,"")</f>
        <v>8</v>
      </c>
      <c r="BC224" s="78" t="str">
        <f>REPLACE(INDEX(GroupVertices[Group],MATCH(Edges[[#This Row],[Vertex 2]],GroupVertices[Vertex],0)),1,1,"")</f>
        <v>8</v>
      </c>
      <c r="BD224" s="48">
        <v>2</v>
      </c>
      <c r="BE224" s="49">
        <v>11.764705882352942</v>
      </c>
      <c r="BF224" s="48">
        <v>0</v>
      </c>
      <c r="BG224" s="49">
        <v>0</v>
      </c>
      <c r="BH224" s="48">
        <v>0</v>
      </c>
      <c r="BI224" s="49">
        <v>0</v>
      </c>
      <c r="BJ224" s="48">
        <v>15</v>
      </c>
      <c r="BK224" s="49">
        <v>88.23529411764706</v>
      </c>
      <c r="BL224" s="48">
        <v>17</v>
      </c>
    </row>
    <row r="225" spans="1:64" ht="15">
      <c r="A225" s="64" t="s">
        <v>330</v>
      </c>
      <c r="B225" s="64" t="s">
        <v>329</v>
      </c>
      <c r="C225" s="65" t="s">
        <v>2776</v>
      </c>
      <c r="D225" s="66">
        <v>10</v>
      </c>
      <c r="E225" s="67" t="s">
        <v>136</v>
      </c>
      <c r="F225" s="68">
        <v>20.444444444444443</v>
      </c>
      <c r="G225" s="65"/>
      <c r="H225" s="69"/>
      <c r="I225" s="70"/>
      <c r="J225" s="70"/>
      <c r="K225" s="34" t="s">
        <v>65</v>
      </c>
      <c r="L225" s="77">
        <v>225</v>
      </c>
      <c r="M225" s="77"/>
      <c r="N225" s="72"/>
      <c r="O225" s="79" t="s">
        <v>353</v>
      </c>
      <c r="P225" s="81">
        <v>43543.80453703704</v>
      </c>
      <c r="Q225" s="79" t="s">
        <v>411</v>
      </c>
      <c r="R225" s="79"/>
      <c r="S225" s="79"/>
      <c r="T225" s="79"/>
      <c r="U225" s="79"/>
      <c r="V225" s="83" t="s">
        <v>630</v>
      </c>
      <c r="W225" s="81">
        <v>43543.80453703704</v>
      </c>
      <c r="X225" s="83" t="s">
        <v>820</v>
      </c>
      <c r="Y225" s="79"/>
      <c r="Z225" s="79"/>
      <c r="AA225" s="85" t="s">
        <v>1014</v>
      </c>
      <c r="AB225" s="79"/>
      <c r="AC225" s="79" t="b">
        <v>0</v>
      </c>
      <c r="AD225" s="79">
        <v>0</v>
      </c>
      <c r="AE225" s="85" t="s">
        <v>1024</v>
      </c>
      <c r="AF225" s="79" t="b">
        <v>0</v>
      </c>
      <c r="AG225" s="79" t="s">
        <v>1030</v>
      </c>
      <c r="AH225" s="79"/>
      <c r="AI225" s="85" t="s">
        <v>1024</v>
      </c>
      <c r="AJ225" s="79" t="b">
        <v>0</v>
      </c>
      <c r="AK225" s="79">
        <v>3</v>
      </c>
      <c r="AL225" s="85" t="s">
        <v>1010</v>
      </c>
      <c r="AM225" s="79" t="s">
        <v>1036</v>
      </c>
      <c r="AN225" s="79" t="b">
        <v>0</v>
      </c>
      <c r="AO225" s="85" t="s">
        <v>1010</v>
      </c>
      <c r="AP225" s="79" t="s">
        <v>176</v>
      </c>
      <c r="AQ225" s="79">
        <v>0</v>
      </c>
      <c r="AR225" s="79">
        <v>0</v>
      </c>
      <c r="AS225" s="79"/>
      <c r="AT225" s="79"/>
      <c r="AU225" s="79"/>
      <c r="AV225" s="79"/>
      <c r="AW225" s="79"/>
      <c r="AX225" s="79"/>
      <c r="AY225" s="79"/>
      <c r="AZ225" s="79"/>
      <c r="BA225">
        <v>5</v>
      </c>
      <c r="BB225" s="78" t="str">
        <f>REPLACE(INDEX(GroupVertices[Group],MATCH(Edges[[#This Row],[Vertex 1]],GroupVertices[Vertex],0)),1,1,"")</f>
        <v>8</v>
      </c>
      <c r="BC225" s="78" t="str">
        <f>REPLACE(INDEX(GroupVertices[Group],MATCH(Edges[[#This Row],[Vertex 2]],GroupVertices[Vertex],0)),1,1,"")</f>
        <v>8</v>
      </c>
      <c r="BD225" s="48">
        <v>0</v>
      </c>
      <c r="BE225" s="49">
        <v>0</v>
      </c>
      <c r="BF225" s="48">
        <v>0</v>
      </c>
      <c r="BG225" s="49">
        <v>0</v>
      </c>
      <c r="BH225" s="48">
        <v>0</v>
      </c>
      <c r="BI225" s="49">
        <v>0</v>
      </c>
      <c r="BJ225" s="48">
        <v>26</v>
      </c>
      <c r="BK225" s="49">
        <v>100</v>
      </c>
      <c r="BL225" s="48">
        <v>26</v>
      </c>
    </row>
    <row r="226" spans="1:64" ht="15">
      <c r="A226" s="64" t="s">
        <v>330</v>
      </c>
      <c r="B226" s="64" t="s">
        <v>329</v>
      </c>
      <c r="C226" s="65" t="s">
        <v>2776</v>
      </c>
      <c r="D226" s="66">
        <v>10</v>
      </c>
      <c r="E226" s="67" t="s">
        <v>136</v>
      </c>
      <c r="F226" s="68">
        <v>20.444444444444443</v>
      </c>
      <c r="G226" s="65"/>
      <c r="H226" s="69"/>
      <c r="I226" s="70"/>
      <c r="J226" s="70"/>
      <c r="K226" s="34" t="s">
        <v>65</v>
      </c>
      <c r="L226" s="77">
        <v>226</v>
      </c>
      <c r="M226" s="77"/>
      <c r="N226" s="72"/>
      <c r="O226" s="79" t="s">
        <v>353</v>
      </c>
      <c r="P226" s="81">
        <v>43543.87196759259</v>
      </c>
      <c r="Q226" s="79" t="s">
        <v>450</v>
      </c>
      <c r="R226" s="79"/>
      <c r="S226" s="79"/>
      <c r="T226" s="79" t="s">
        <v>491</v>
      </c>
      <c r="U226" s="83" t="s">
        <v>515</v>
      </c>
      <c r="V226" s="83" t="s">
        <v>515</v>
      </c>
      <c r="W226" s="81">
        <v>43543.87196759259</v>
      </c>
      <c r="X226" s="83" t="s">
        <v>821</v>
      </c>
      <c r="Y226" s="79"/>
      <c r="Z226" s="79"/>
      <c r="AA226" s="85" t="s">
        <v>1015</v>
      </c>
      <c r="AB226" s="79"/>
      <c r="AC226" s="79" t="b">
        <v>0</v>
      </c>
      <c r="AD226" s="79">
        <v>0</v>
      </c>
      <c r="AE226" s="85" t="s">
        <v>1024</v>
      </c>
      <c r="AF226" s="79" t="b">
        <v>0</v>
      </c>
      <c r="AG226" s="79" t="s">
        <v>1030</v>
      </c>
      <c r="AH226" s="79"/>
      <c r="AI226" s="85" t="s">
        <v>1024</v>
      </c>
      <c r="AJ226" s="79" t="b">
        <v>0</v>
      </c>
      <c r="AK226" s="79">
        <v>1</v>
      </c>
      <c r="AL226" s="85" t="s">
        <v>1011</v>
      </c>
      <c r="AM226" s="79" t="s">
        <v>1038</v>
      </c>
      <c r="AN226" s="79" t="b">
        <v>0</v>
      </c>
      <c r="AO226" s="85" t="s">
        <v>1011</v>
      </c>
      <c r="AP226" s="79" t="s">
        <v>176</v>
      </c>
      <c r="AQ226" s="79">
        <v>0</v>
      </c>
      <c r="AR226" s="79">
        <v>0</v>
      </c>
      <c r="AS226" s="79"/>
      <c r="AT226" s="79"/>
      <c r="AU226" s="79"/>
      <c r="AV226" s="79"/>
      <c r="AW226" s="79"/>
      <c r="AX226" s="79"/>
      <c r="AY226" s="79"/>
      <c r="AZ226" s="79"/>
      <c r="BA226">
        <v>5</v>
      </c>
      <c r="BB226" s="78" t="str">
        <f>REPLACE(INDEX(GroupVertices[Group],MATCH(Edges[[#This Row],[Vertex 1]],GroupVertices[Vertex],0)),1,1,"")</f>
        <v>8</v>
      </c>
      <c r="BC226" s="78" t="str">
        <f>REPLACE(INDEX(GroupVertices[Group],MATCH(Edges[[#This Row],[Vertex 2]],GroupVertices[Vertex],0)),1,1,"")</f>
        <v>8</v>
      </c>
      <c r="BD226" s="48">
        <v>0</v>
      </c>
      <c r="BE226" s="49">
        <v>0</v>
      </c>
      <c r="BF226" s="48">
        <v>0</v>
      </c>
      <c r="BG226" s="49">
        <v>0</v>
      </c>
      <c r="BH226" s="48">
        <v>0</v>
      </c>
      <c r="BI226" s="49">
        <v>0</v>
      </c>
      <c r="BJ226" s="48">
        <v>13</v>
      </c>
      <c r="BK226" s="49">
        <v>100</v>
      </c>
      <c r="BL226" s="48">
        <v>13</v>
      </c>
    </row>
    <row r="227" spans="1:64" ht="15">
      <c r="A227" s="64" t="s">
        <v>330</v>
      </c>
      <c r="B227" s="64" t="s">
        <v>329</v>
      </c>
      <c r="C227" s="65" t="s">
        <v>2776</v>
      </c>
      <c r="D227" s="66">
        <v>10</v>
      </c>
      <c r="E227" s="67" t="s">
        <v>136</v>
      </c>
      <c r="F227" s="68">
        <v>20.444444444444443</v>
      </c>
      <c r="G227" s="65"/>
      <c r="H227" s="69"/>
      <c r="I227" s="70"/>
      <c r="J227" s="70"/>
      <c r="K227" s="34" t="s">
        <v>65</v>
      </c>
      <c r="L227" s="77">
        <v>227</v>
      </c>
      <c r="M227" s="77"/>
      <c r="N227" s="72"/>
      <c r="O227" s="79" t="s">
        <v>353</v>
      </c>
      <c r="P227" s="81">
        <v>43543.872094907405</v>
      </c>
      <c r="Q227" s="79" t="s">
        <v>410</v>
      </c>
      <c r="R227" s="79"/>
      <c r="S227" s="79"/>
      <c r="T227" s="79" t="s">
        <v>491</v>
      </c>
      <c r="U227" s="79"/>
      <c r="V227" s="83" t="s">
        <v>630</v>
      </c>
      <c r="W227" s="81">
        <v>43543.872094907405</v>
      </c>
      <c r="X227" s="83" t="s">
        <v>822</v>
      </c>
      <c r="Y227" s="79"/>
      <c r="Z227" s="79"/>
      <c r="AA227" s="85" t="s">
        <v>1016</v>
      </c>
      <c r="AB227" s="79"/>
      <c r="AC227" s="79" t="b">
        <v>0</v>
      </c>
      <c r="AD227" s="79">
        <v>0</v>
      </c>
      <c r="AE227" s="85" t="s">
        <v>1024</v>
      </c>
      <c r="AF227" s="79" t="b">
        <v>0</v>
      </c>
      <c r="AG227" s="79" t="s">
        <v>1030</v>
      </c>
      <c r="AH227" s="79"/>
      <c r="AI227" s="85" t="s">
        <v>1024</v>
      </c>
      <c r="AJ227" s="79" t="b">
        <v>0</v>
      </c>
      <c r="AK227" s="79">
        <v>3</v>
      </c>
      <c r="AL227" s="85" t="s">
        <v>1009</v>
      </c>
      <c r="AM227" s="79" t="s">
        <v>1038</v>
      </c>
      <c r="AN227" s="79" t="b">
        <v>0</v>
      </c>
      <c r="AO227" s="85" t="s">
        <v>1009</v>
      </c>
      <c r="AP227" s="79" t="s">
        <v>176</v>
      </c>
      <c r="AQ227" s="79">
        <v>0</v>
      </c>
      <c r="AR227" s="79">
        <v>0</v>
      </c>
      <c r="AS227" s="79"/>
      <c r="AT227" s="79"/>
      <c r="AU227" s="79"/>
      <c r="AV227" s="79"/>
      <c r="AW227" s="79"/>
      <c r="AX227" s="79"/>
      <c r="AY227" s="79"/>
      <c r="AZ227" s="79"/>
      <c r="BA227">
        <v>5</v>
      </c>
      <c r="BB227" s="78" t="str">
        <f>REPLACE(INDEX(GroupVertices[Group],MATCH(Edges[[#This Row],[Vertex 1]],GroupVertices[Vertex],0)),1,1,"")</f>
        <v>8</v>
      </c>
      <c r="BC227" s="78" t="str">
        <f>REPLACE(INDEX(GroupVertices[Group],MATCH(Edges[[#This Row],[Vertex 2]],GroupVertices[Vertex],0)),1,1,"")</f>
        <v>8</v>
      </c>
      <c r="BD227" s="48">
        <v>1</v>
      </c>
      <c r="BE227" s="49">
        <v>5.2631578947368425</v>
      </c>
      <c r="BF227" s="48">
        <v>0</v>
      </c>
      <c r="BG227" s="49">
        <v>0</v>
      </c>
      <c r="BH227" s="48">
        <v>0</v>
      </c>
      <c r="BI227" s="49">
        <v>0</v>
      </c>
      <c r="BJ227" s="48">
        <v>18</v>
      </c>
      <c r="BK227" s="49">
        <v>94.73684210526316</v>
      </c>
      <c r="BL227" s="48">
        <v>19</v>
      </c>
    </row>
    <row r="228" spans="1:64" ht="15">
      <c r="A228" s="64" t="s">
        <v>330</v>
      </c>
      <c r="B228" s="64" t="s">
        <v>329</v>
      </c>
      <c r="C228" s="65" t="s">
        <v>2776</v>
      </c>
      <c r="D228" s="66">
        <v>10</v>
      </c>
      <c r="E228" s="67" t="s">
        <v>136</v>
      </c>
      <c r="F228" s="68">
        <v>20.444444444444443</v>
      </c>
      <c r="G228" s="65"/>
      <c r="H228" s="69"/>
      <c r="I228" s="70"/>
      <c r="J228" s="70"/>
      <c r="K228" s="34" t="s">
        <v>65</v>
      </c>
      <c r="L228" s="77">
        <v>228</v>
      </c>
      <c r="M228" s="77"/>
      <c r="N228" s="72"/>
      <c r="O228" s="79" t="s">
        <v>353</v>
      </c>
      <c r="P228" s="81">
        <v>43544.903819444444</v>
      </c>
      <c r="Q228" s="79" t="s">
        <v>432</v>
      </c>
      <c r="R228" s="79"/>
      <c r="S228" s="79"/>
      <c r="T228" s="79"/>
      <c r="U228" s="79"/>
      <c r="V228" s="83" t="s">
        <v>630</v>
      </c>
      <c r="W228" s="81">
        <v>43544.903819444444</v>
      </c>
      <c r="X228" s="83" t="s">
        <v>823</v>
      </c>
      <c r="Y228" s="79"/>
      <c r="Z228" s="79"/>
      <c r="AA228" s="85" t="s">
        <v>1017</v>
      </c>
      <c r="AB228" s="79"/>
      <c r="AC228" s="79" t="b">
        <v>0</v>
      </c>
      <c r="AD228" s="79">
        <v>0</v>
      </c>
      <c r="AE228" s="85" t="s">
        <v>1024</v>
      </c>
      <c r="AF228" s="79" t="b">
        <v>0</v>
      </c>
      <c r="AG228" s="79" t="s">
        <v>1030</v>
      </c>
      <c r="AH228" s="79"/>
      <c r="AI228" s="85" t="s">
        <v>1024</v>
      </c>
      <c r="AJ228" s="79" t="b">
        <v>0</v>
      </c>
      <c r="AK228" s="79">
        <v>2</v>
      </c>
      <c r="AL228" s="85" t="s">
        <v>1012</v>
      </c>
      <c r="AM228" s="79" t="s">
        <v>1038</v>
      </c>
      <c r="AN228" s="79" t="b">
        <v>0</v>
      </c>
      <c r="AO228" s="85" t="s">
        <v>1012</v>
      </c>
      <c r="AP228" s="79" t="s">
        <v>176</v>
      </c>
      <c r="AQ228" s="79">
        <v>0</v>
      </c>
      <c r="AR228" s="79">
        <v>0</v>
      </c>
      <c r="AS228" s="79"/>
      <c r="AT228" s="79"/>
      <c r="AU228" s="79"/>
      <c r="AV228" s="79"/>
      <c r="AW228" s="79"/>
      <c r="AX228" s="79"/>
      <c r="AY228" s="79"/>
      <c r="AZ228" s="79"/>
      <c r="BA228">
        <v>5</v>
      </c>
      <c r="BB228" s="78" t="str">
        <f>REPLACE(INDEX(GroupVertices[Group],MATCH(Edges[[#This Row],[Vertex 1]],GroupVertices[Vertex],0)),1,1,"")</f>
        <v>8</v>
      </c>
      <c r="BC228" s="78" t="str">
        <f>REPLACE(INDEX(GroupVertices[Group],MATCH(Edges[[#This Row],[Vertex 2]],GroupVertices[Vertex],0)),1,1,"")</f>
        <v>8</v>
      </c>
      <c r="BD228" s="48">
        <v>0</v>
      </c>
      <c r="BE228" s="49">
        <v>0</v>
      </c>
      <c r="BF228" s="48">
        <v>0</v>
      </c>
      <c r="BG228" s="49">
        <v>0</v>
      </c>
      <c r="BH228" s="48">
        <v>0</v>
      </c>
      <c r="BI228" s="49">
        <v>0</v>
      </c>
      <c r="BJ228" s="48">
        <v>26</v>
      </c>
      <c r="BK228" s="49">
        <v>100</v>
      </c>
      <c r="BL228" s="48">
        <v>26</v>
      </c>
    </row>
    <row r="229" spans="1:64" ht="15">
      <c r="A229" s="64" t="s">
        <v>330</v>
      </c>
      <c r="B229" s="64" t="s">
        <v>329</v>
      </c>
      <c r="C229" s="65" t="s">
        <v>2776</v>
      </c>
      <c r="D229" s="66">
        <v>10</v>
      </c>
      <c r="E229" s="67" t="s">
        <v>136</v>
      </c>
      <c r="F229" s="68">
        <v>20.444444444444443</v>
      </c>
      <c r="G229" s="65"/>
      <c r="H229" s="69"/>
      <c r="I229" s="70"/>
      <c r="J229" s="70"/>
      <c r="K229" s="34" t="s">
        <v>65</v>
      </c>
      <c r="L229" s="77">
        <v>229</v>
      </c>
      <c r="M229" s="77"/>
      <c r="N229" s="72"/>
      <c r="O229" s="79" t="s">
        <v>353</v>
      </c>
      <c r="P229" s="81">
        <v>43546.047638888886</v>
      </c>
      <c r="Q229" s="79" t="s">
        <v>451</v>
      </c>
      <c r="R229" s="79"/>
      <c r="S229" s="79"/>
      <c r="T229" s="79" t="s">
        <v>493</v>
      </c>
      <c r="U229" s="79"/>
      <c r="V229" s="83" t="s">
        <v>630</v>
      </c>
      <c r="W229" s="81">
        <v>43546.047638888886</v>
      </c>
      <c r="X229" s="83" t="s">
        <v>824</v>
      </c>
      <c r="Y229" s="79"/>
      <c r="Z229" s="79"/>
      <c r="AA229" s="85" t="s">
        <v>1018</v>
      </c>
      <c r="AB229" s="79"/>
      <c r="AC229" s="79" t="b">
        <v>0</v>
      </c>
      <c r="AD229" s="79">
        <v>0</v>
      </c>
      <c r="AE229" s="85" t="s">
        <v>1024</v>
      </c>
      <c r="AF229" s="79" t="b">
        <v>0</v>
      </c>
      <c r="AG229" s="79" t="s">
        <v>1030</v>
      </c>
      <c r="AH229" s="79"/>
      <c r="AI229" s="85" t="s">
        <v>1024</v>
      </c>
      <c r="AJ229" s="79" t="b">
        <v>0</v>
      </c>
      <c r="AK229" s="79">
        <v>1</v>
      </c>
      <c r="AL229" s="85" t="s">
        <v>1013</v>
      </c>
      <c r="AM229" s="79" t="s">
        <v>1038</v>
      </c>
      <c r="AN229" s="79" t="b">
        <v>0</v>
      </c>
      <c r="AO229" s="85" t="s">
        <v>1013</v>
      </c>
      <c r="AP229" s="79" t="s">
        <v>176</v>
      </c>
      <c r="AQ229" s="79">
        <v>0</v>
      </c>
      <c r="AR229" s="79">
        <v>0</v>
      </c>
      <c r="AS229" s="79"/>
      <c r="AT229" s="79"/>
      <c r="AU229" s="79"/>
      <c r="AV229" s="79"/>
      <c r="AW229" s="79"/>
      <c r="AX229" s="79"/>
      <c r="AY229" s="79"/>
      <c r="AZ229" s="79"/>
      <c r="BA229">
        <v>5</v>
      </c>
      <c r="BB229" s="78" t="str">
        <f>REPLACE(INDEX(GroupVertices[Group],MATCH(Edges[[#This Row],[Vertex 1]],GroupVertices[Vertex],0)),1,1,"")</f>
        <v>8</v>
      </c>
      <c r="BC229" s="78" t="str">
        <f>REPLACE(INDEX(GroupVertices[Group],MATCH(Edges[[#This Row],[Vertex 2]],GroupVertices[Vertex],0)),1,1,"")</f>
        <v>8</v>
      </c>
      <c r="BD229" s="48">
        <v>2</v>
      </c>
      <c r="BE229" s="49">
        <v>10.526315789473685</v>
      </c>
      <c r="BF229" s="48">
        <v>0</v>
      </c>
      <c r="BG229" s="49">
        <v>0</v>
      </c>
      <c r="BH229" s="48">
        <v>0</v>
      </c>
      <c r="BI229" s="49">
        <v>0</v>
      </c>
      <c r="BJ229" s="48">
        <v>17</v>
      </c>
      <c r="BK229" s="49">
        <v>89.47368421052632</v>
      </c>
      <c r="BL229" s="48">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2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29"/>
    <dataValidation allowBlank="1" showErrorMessage="1" sqref="N2:N22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2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29"/>
    <dataValidation allowBlank="1" showInputMessage="1" promptTitle="Edge Color" prompt="To select an optional edge color, right-click and select Select Color on the right-click menu." sqref="C3:C229"/>
    <dataValidation allowBlank="1" showInputMessage="1" promptTitle="Edge Width" prompt="Enter an optional edge width between 1 and 10." errorTitle="Invalid Edge Width" error="The optional edge width must be a whole number between 1 and 10." sqref="D3:D229"/>
    <dataValidation allowBlank="1" showInputMessage="1" promptTitle="Edge Opacity" prompt="Enter an optional edge opacity between 0 (transparent) and 100 (opaque)." errorTitle="Invalid Edge Opacity" error="The optional edge opacity must be a whole number between 0 and 10." sqref="F3:F22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29">
      <formula1>ValidEdgeVisibilities</formula1>
    </dataValidation>
    <dataValidation allowBlank="1" showInputMessage="1" showErrorMessage="1" promptTitle="Vertex 1 Name" prompt="Enter the name of the edge's first vertex." sqref="A3:A229"/>
    <dataValidation allowBlank="1" showInputMessage="1" showErrorMessage="1" promptTitle="Vertex 2 Name" prompt="Enter the name of the edge's second vertex." sqref="B3:B229"/>
    <dataValidation allowBlank="1" showInputMessage="1" showErrorMessage="1" promptTitle="Edge Label" prompt="Enter an optional edge label." errorTitle="Invalid Edge Visibility" error="You have entered an unrecognized edge visibility.  Try selecting from the drop-down list instead." sqref="H3:H22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2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29"/>
  </dataValidations>
  <hyperlinks>
    <hyperlink ref="R3" r:id="rId1" display="https://theorizingtheweb.org/ny/ny2019/call-for-papers-6/"/>
    <hyperlink ref="R4" r:id="rId2" display="https://theorizingtheweb.org/ny/ny2019/call-for-papers-6/"/>
    <hyperlink ref="R9" r:id="rId3" display="https://theorizingtheweb.org/ny/ny2019/call-for-papers-6/"/>
    <hyperlink ref="R15" r:id="rId4" display="https://theorizingtheweb.org/ny/ny2019/call-for-papers-6/"/>
    <hyperlink ref="R16" r:id="rId5" display="https://theorizingtheweb.org/ny/ny2019/call-for-papers-6/"/>
    <hyperlink ref="R17" r:id="rId6" display="https://theorizingtheweb.org/ny/ny2019/call-for-papers-6/"/>
    <hyperlink ref="R18" r:id="rId7" display="https://theorizingtheweb.org/ny/ny2019/call-for-papers-6/"/>
    <hyperlink ref="R19" r:id="rId8" display="https://theorizingtheweb.org/ny/ny2019/call-for-papers-6/"/>
    <hyperlink ref="R20" r:id="rId9" display="https://theorizingtheweb.org/ny/ny2019/call-for-papers-6/"/>
    <hyperlink ref="R21" r:id="rId10" display="https://theorizingtheweb.org/ny/ny2019/call-for-papers-6/"/>
    <hyperlink ref="R22" r:id="rId11" display="https://theorizingtheweb.org/ny/ny2019/call-for-papers-6/"/>
    <hyperlink ref="R23" r:id="rId12" display="https://theorizingtheweb.org/ny/ny2019/call-for-papers-6/"/>
    <hyperlink ref="R24" r:id="rId13" display="https://theorizingtheweb.org/ny/ny2019/call-for-papers-6/"/>
    <hyperlink ref="R25" r:id="rId14" display="https://theorizingtheweb.org/ny/ny2019/call-for-papers-6/"/>
    <hyperlink ref="R28" r:id="rId15" display="https://theorizingtheweb.org/ny/ny2019/call-for-papers-6/"/>
    <hyperlink ref="R29" r:id="rId16" display="https://theorizingtheweb.org/ny/ny2019/call-for-papers-6/"/>
    <hyperlink ref="R30" r:id="rId17" display="https://theorizingtheweb.org/ny/ny2019/call-for-papers-6/"/>
    <hyperlink ref="R31" r:id="rId18" display="https://theorizingtheweb.org/ny/ny2019/call-for-papers-6/"/>
    <hyperlink ref="R32" r:id="rId19" display="https://theorizingtheweb.org/ny/ny2019/call-for-papers-6/"/>
    <hyperlink ref="R34" r:id="rId20" display="https://theorizingtheweb.org/ny/ny2019/call-for-papers-6/"/>
    <hyperlink ref="R35" r:id="rId21" display="https://theorizingtheweb.org/ny/ny2019/call-for-papers-6/"/>
    <hyperlink ref="R38" r:id="rId22" display="https://twitter.com/nathanjurgenson/status/1087419785351024640"/>
    <hyperlink ref="R41" r:id="rId23" display="https://theorizingtheweb.org/ny/ny2019/call-for-papers-6/"/>
    <hyperlink ref="R45" r:id="rId24" display="https://theorizingtheweb.org/ny/ny2019/call-for-papers-6/"/>
    <hyperlink ref="R47" r:id="rId25" display="https://twitter.com/blueridgems/status/1098942843618541568"/>
    <hyperlink ref="R48" r:id="rId26" display="https://theorizingtheweb.org/ny/ny2019/registration-3/"/>
    <hyperlink ref="R49" r:id="rId27" display="https://theorizingtheweb.org/ny/ny2019/registration-3/"/>
    <hyperlink ref="R55" r:id="rId28" display="https://www.instagram.com/p/BurYz_SgyO4/?utm_source=ig_twitter_share&amp;igshid=168ygxrxzkrwm"/>
    <hyperlink ref="R60" r:id="rId29" display="http://mashable.com/2017/06/15/diy-girls-solar-powered-tent-homeless/?utm_cid=mash-com-fb-socgood-link#OcExDn_HmSqP"/>
    <hyperlink ref="R84" r:id="rId30" display="https://twitter.com/phslobos/status/1102964176073428997"/>
    <hyperlink ref="R85" r:id="rId31" display="https://twitter.com/phslobos/status/1102964176073428997"/>
    <hyperlink ref="R94" r:id="rId32" display="https://twitter.com/phslobos/status/1102964176073428997"/>
    <hyperlink ref="R112" r:id="rId33" display="http://theorizingtheweb.org/ny/ny2019/program-9/"/>
    <hyperlink ref="R113" r:id="rId34" display="http://theorizingtheweb.org/ny/ny2019/program-9/"/>
    <hyperlink ref="R114" r:id="rId35" display="https://theorizingtheweb.org/ny2019/"/>
    <hyperlink ref="R115" r:id="rId36" display="https://theorizingtheweb.org/ny/ny2019/program-9/"/>
    <hyperlink ref="R116" r:id="rId37" display="https://theorizingtheweb.org/ny/ny2019/program-9/"/>
    <hyperlink ref="R117" r:id="rId38" display="https://theorizingtheweb.org/ny/ny2019/program-9/"/>
    <hyperlink ref="R118" r:id="rId39" display="https://theorizingtheweb.org/ny/ny2019/program-9/"/>
    <hyperlink ref="R119" r:id="rId40" display="https://theorizingtheweb.org/ny/ny2019/program-9/"/>
    <hyperlink ref="R120" r:id="rId41" display="http://theorizingtheweb.org/ny/ny2019/program-9/"/>
    <hyperlink ref="R121" r:id="rId42" display="http://theorizingtheweb.org/ny/ny2019/program-9/"/>
    <hyperlink ref="R122" r:id="rId43" display="https://theorizingtheweb.org/ny/ny2019/program-9/"/>
    <hyperlink ref="R123" r:id="rId44" display="https://theorizingtheweb.org/ny/ny2019/program-9/"/>
    <hyperlink ref="R125" r:id="rId45" display="https://theorizingtheweb.org/ny/ny2019/call-for-papers-6/"/>
    <hyperlink ref="R126" r:id="rId46" display="https://theorizingtheweb.org/ny/ny2019/call-for-papers-6/"/>
    <hyperlink ref="R127" r:id="rId47" display="https://theorizingtheweb.org/ny/ny2019/call-for-papers-6/"/>
    <hyperlink ref="R130" r:id="rId48" display="https://theorizingtheweb.org/ny/ny2019/program-9/"/>
    <hyperlink ref="R131" r:id="rId49" display="http://theorizingtheweb.org/ny/ny2019/program-9/"/>
    <hyperlink ref="R132" r:id="rId50" display="http://theorizingtheweb.org/ny/ny2019/program-9/"/>
    <hyperlink ref="R133" r:id="rId51" display="https://theorizingtheweb.org/ny/ny2019/program-9/"/>
    <hyperlink ref="R134" r:id="rId52" display="https://theorizingtheweb.org/ny2019/"/>
    <hyperlink ref="R135" r:id="rId53" display="https://theorizingtheweb.org/ny/ny2019/program-9/"/>
    <hyperlink ref="R137" r:id="rId54" display="https://theorizingtheweb.org/ny/ny2019/program-9/"/>
    <hyperlink ref="R149" r:id="rId55" display="https://theorizingtheweb.org/ny/ny2019/program-9/"/>
    <hyperlink ref="R150" r:id="rId56" display="https://theorizingtheweb.org/ny/ny2019/program-9/"/>
    <hyperlink ref="R151" r:id="rId57" display="http://theorizingtheweb.org/ttw_event/ny2019/"/>
    <hyperlink ref="R159" r:id="rId58" display="https://theorizingtheweb.org/ny/ny2019/call-for-papers-6/"/>
    <hyperlink ref="R161" r:id="rId59" display="https://theorizingtheweb.org/ny/ny2019/call-for-papers-6/"/>
    <hyperlink ref="R162" r:id="rId60" display="https://theorizingtheweb.org/ny/ny2019/call-for-papers-6/"/>
    <hyperlink ref="R163" r:id="rId61" display="https://theorizingtheweb.org/ny/ny2019/call-for-papers-6/"/>
    <hyperlink ref="R166" r:id="rId62" display="https://theorizingtheweb.org/ny/ny2019/call-for-papers-6/"/>
    <hyperlink ref="R167" r:id="rId63" display="https://theorizingtheweb.org/ny/ny2019/call-for-papers-6/"/>
    <hyperlink ref="R169" r:id="rId64" display="https://theorizingtheweb.org/ny/ny2019/registration-3/"/>
    <hyperlink ref="R171" r:id="rId65" display="https://theorizingtheweb.org/ny/ny2019/registration-3/"/>
    <hyperlink ref="R172" r:id="rId66" display="https://theorizingtheweb.org/ny/ny2019/registration-3/"/>
    <hyperlink ref="R173" r:id="rId67" display="http://theorizingtheweb.org/ny/ny2019/program-9/"/>
    <hyperlink ref="R174" r:id="rId68" display="http://theorizingtheweb.org/ny/ny2019/program-9/"/>
    <hyperlink ref="R179" r:id="rId69" display="https://theorizingtheweb.org/ny/ny2019/program-9/"/>
    <hyperlink ref="R181" r:id="rId70" display="https://theorizingtheweb.org/ny/ny2019/call-for-papers-6/"/>
    <hyperlink ref="R182" r:id="rId71" display="http://theorizingtheweb.org/ny/ny2019/program-9/"/>
    <hyperlink ref="R183" r:id="rId72" display="https://www.theorizingtheweb.org/ny/ny2019/registration-3/"/>
    <hyperlink ref="R185" r:id="rId73" display="https://theorizingtheweb.org/ny/ny2019/call-for-papers-6/"/>
    <hyperlink ref="R186" r:id="rId74" display="https://theorizingtheweb.org/ny/ny2019/call-for-papers-6/"/>
    <hyperlink ref="R188" r:id="rId75" display="https://theorizingtheweb.org/ny/ny2019/call-for-papers-6/"/>
    <hyperlink ref="R190" r:id="rId76" display="https://twitter.com/clancynewyork/status/1087425357874151424"/>
    <hyperlink ref="R191" r:id="rId77" display="https://theorizingtheweb.org/ny/ny2019/registration-3/"/>
    <hyperlink ref="R193" r:id="rId78" display="https://theorizingtheweb.org/ny/ny2019/program-9/"/>
    <hyperlink ref="R195" r:id="rId79" display="https://theorizingtheweb.org/ny/ny2019/program-9/"/>
    <hyperlink ref="R199" r:id="rId80" display="https://theorizingtheweb.org/ttw_event/ny2019/"/>
    <hyperlink ref="R203" r:id="rId81" display="https://theorizingtheweb.org/ny/ny2019/program-9/"/>
    <hyperlink ref="R206" r:id="rId82" display="https://theorizingtheweb.org/ny/ny2019/program-9/"/>
    <hyperlink ref="R208" r:id="rId83" display="https://theorizingtheweb.org/ny/ny2019/call-for-papers-6/"/>
    <hyperlink ref="R209" r:id="rId84" display="https://theorizingtheweb.org/ny/ny2019/call-for-papers-6/"/>
    <hyperlink ref="R210" r:id="rId85" display="https://theorizingtheweb.org/ny/ny2019/call-for-papers-6/"/>
    <hyperlink ref="R211" r:id="rId86" display="https://theorizingtheweb.org/ny/ny2019/registration-3/"/>
    <hyperlink ref="R212" r:id="rId87" display="https://theorizingtheweb.org/ny/ny2019/registration-3/"/>
    <hyperlink ref="R213" r:id="rId88" display="https://theorizingtheweb.org/ny/ny2019/registration-3/"/>
    <hyperlink ref="R214" r:id="rId89" display="https://theorizingtheweb.org/ny/ny2019/registration-3/"/>
    <hyperlink ref="R215" r:id="rId90" display="https://theorizingtheweb.org/ny/ny2019/registration-3/"/>
    <hyperlink ref="U51" r:id="rId91" display="https://pbs.twimg.com/media/D06RDKBW0AEJGLP.jpg"/>
    <hyperlink ref="U52" r:id="rId92" display="https://pbs.twimg.com/media/D0cOVxuWoAEbwX4.jpg"/>
    <hyperlink ref="U53" r:id="rId93" display="https://pbs.twimg.com/media/D01HbvAWoAIWObr.jpg"/>
    <hyperlink ref="U86" r:id="rId94" display="https://pbs.twimg.com/media/D06JOVXV4AAiP0T.png"/>
    <hyperlink ref="U88" r:id="rId95" display="https://pbs.twimg.com/media/D06JOVXV4AAiP0T.png"/>
    <hyperlink ref="U89" r:id="rId96" display="https://pbs.twimg.com/media/D0-UuuSUYAMzOHP.jpg"/>
    <hyperlink ref="U90" r:id="rId97" display="https://pbs.twimg.com/media/D06JOVXV4AAiP0T.png"/>
    <hyperlink ref="U91" r:id="rId98" display="https://pbs.twimg.com/media/D1HhoZ7V4AEP2OK.jpg"/>
    <hyperlink ref="U92" r:id="rId99" display="https://pbs.twimg.com/media/D1HhoZ7V4AEP2OK.jpg"/>
    <hyperlink ref="U93" r:id="rId100" display="https://pbs.twimg.com/media/D1HhoZ7V4AEP2OK.jpg"/>
    <hyperlink ref="U95" r:id="rId101" display="https://pbs.twimg.com/media/D06JOVXV4AAiP0T.png"/>
    <hyperlink ref="U96" r:id="rId102" display="https://pbs.twimg.com/media/D0-UuuSUYAMzOHP.jpg"/>
    <hyperlink ref="U97" r:id="rId103" display="https://pbs.twimg.com/media/D1HhoZ7V4AEP2OK.jpg"/>
    <hyperlink ref="U98" r:id="rId104" display="https://pbs.twimg.com/media/D06JOVXV4AAiP0T.png"/>
    <hyperlink ref="U99" r:id="rId105" display="https://pbs.twimg.com/media/D0-UuuSUYAMzOHP.jpg"/>
    <hyperlink ref="U100" r:id="rId106" display="https://pbs.twimg.com/media/D1HhoZ7V4AEP2OK.jpg"/>
    <hyperlink ref="U104" r:id="rId107" display="https://pbs.twimg.com/media/D05WsMLXQAAm9tk.jpg"/>
    <hyperlink ref="U105" r:id="rId108" display="https://pbs.twimg.com/media/D06KzHCWsAAvZ0M.jpg"/>
    <hyperlink ref="U106" r:id="rId109" display="https://pbs.twimg.com/media/D0-i9m5X0AIacNF.jpg"/>
    <hyperlink ref="U107" r:id="rId110" display="https://pbs.twimg.com/media/D1IzkaOX4AAERWb.jpg"/>
    <hyperlink ref="U138" r:id="rId111" display="https://pbs.twimg.com/media/D1i4qKWXgAAohXG.jpg"/>
    <hyperlink ref="U166" r:id="rId112" display="https://pbs.twimg.com/tweet_video_thumb/DxOVIYUV4AArkJS.jpg"/>
    <hyperlink ref="U168" r:id="rId113" display="https://pbs.twimg.com/media/DxaOn8mX0AAciM3.jpg"/>
    <hyperlink ref="U169" r:id="rId114" display="https://pbs.twimg.com/tweet_video_thumb/DznTvG4X4AMIwCS.jpg"/>
    <hyperlink ref="U180" r:id="rId115" display="https://pbs.twimg.com/media/D2Cmxe-XgAEcKV9.jpg"/>
    <hyperlink ref="U194" r:id="rId116" display="https://pbs.twimg.com/media/D2ClkMdUcAAaPaV.png"/>
    <hyperlink ref="U196" r:id="rId117" display="https://pbs.twimg.com/media/D2ClkMdUcAAaPaV.png"/>
    <hyperlink ref="U197" r:id="rId118" display="https://pbs.twimg.com/media/D2Cy4nsXQAYgBbZ.jpg"/>
    <hyperlink ref="U198" r:id="rId119" display="https://pbs.twimg.com/media/D2Cy4nsXQAYgBbZ.jpg"/>
    <hyperlink ref="U207" r:id="rId120" display="https://pbs.twimg.com/media/DutTttaX4AEo-q4.jpg"/>
    <hyperlink ref="U211" r:id="rId121" display="https://pbs.twimg.com/tweet_video_thumb/DznTvG4X4AMIwCS.jpg"/>
    <hyperlink ref="U214" r:id="rId122" display="https://pbs.twimg.com/media/D0H2tijXgAAn0AB.jpg"/>
    <hyperlink ref="U216" r:id="rId123" display="https://pbs.twimg.com/media/D2Cy4nsXQAYgBbZ.jpg"/>
    <hyperlink ref="U219" r:id="rId124" display="https://pbs.twimg.com/media/D2Cy4nsXQAYgBbZ.jpg"/>
    <hyperlink ref="U220" r:id="rId125" display="https://pbs.twimg.com/media/D18IuW8WwAIXqm8.png"/>
    <hyperlink ref="U221" r:id="rId126" display="https://pbs.twimg.com/media/D2BU4u2WkAE-k9O.jpg"/>
    <hyperlink ref="U222" r:id="rId127" display="https://pbs.twimg.com/media/D2CHbl1WwAUfjTP.jpg"/>
    <hyperlink ref="U223" r:id="rId128" display="https://pbs.twimg.com/media/D2G3yDIXgAEsSle.jpg"/>
    <hyperlink ref="U224" r:id="rId129" display="https://pbs.twimg.com/media/D2M75YhWoAIqKzM.jpg"/>
    <hyperlink ref="U226" r:id="rId130" display="https://pbs.twimg.com/media/D2CHbl1WwAUfjTP.jpg"/>
    <hyperlink ref="V3" r:id="rId131" display="http://pbs.twimg.com/profile_images/811747527649161216/lwNLpUYm_normal.jpg"/>
    <hyperlink ref="V4" r:id="rId132" display="http://pbs.twimg.com/profile_images/843668125233041408/GxZma2aY_normal.jpg"/>
    <hyperlink ref="V5" r:id="rId133" display="http://pbs.twimg.com/profile_images/1040038400127119360/nyYfwc7b_normal.jpg"/>
    <hyperlink ref="V6" r:id="rId134" display="http://pbs.twimg.com/profile_images/1105639245472063494/Y4mNtcQy_normal.png"/>
    <hyperlink ref="V7" r:id="rId135" display="http://pbs.twimg.com/profile_images/993481386379104256/MC658lKY_normal.jpg"/>
    <hyperlink ref="V8" r:id="rId136" display="http://pbs.twimg.com/profile_images/903175161897115649/6i4MO3Uf_normal.jpg"/>
    <hyperlink ref="V9" r:id="rId137" display="http://pbs.twimg.com/profile_images/781208132836089856/qImWEQwf_normal.jpg"/>
    <hyperlink ref="V10" r:id="rId138" display="http://pbs.twimg.com/profile_images/807631804/Foto_8_normal.jpg"/>
    <hyperlink ref="V11" r:id="rId139" display="http://pbs.twimg.com/profile_images/934185401547460609/4ptVSPHr_normal.jpg"/>
    <hyperlink ref="V12" r:id="rId140" display="http://pbs.twimg.com/profile_images/1071276361896132608/fjyiGVNy_normal.jpg"/>
    <hyperlink ref="V13" r:id="rId141" display="http://pbs.twimg.com/profile_images/3046340934/3421a3d349dcf72a6197e8b9f58cdf09_normal.jpeg"/>
    <hyperlink ref="V14" r:id="rId142" display="http://pbs.twimg.com/profile_images/3652512674/da3b95e1574ab5adcb48d5d598e74788_normal.jpeg"/>
    <hyperlink ref="V15" r:id="rId143" display="http://pbs.twimg.com/profile_images/1347822488/eye_block_normal.jpg"/>
    <hyperlink ref="V16" r:id="rId144" display="http://pbs.twimg.com/profile_images/1087846917759852544/S7SUHWX7_normal.jpg"/>
    <hyperlink ref="V17" r:id="rId145" display="http://pbs.twimg.com/profile_images/880435129633710080/D3wV52rx_normal.jpg"/>
    <hyperlink ref="V18" r:id="rId146" display="http://pbs.twimg.com/profile_images/1082180899926507520/1K4xoij0_normal.jpg"/>
    <hyperlink ref="V19" r:id="rId147" display="http://pbs.twimg.com/profile_images/1072222469094805504/HsFiBmUl_normal.jpg"/>
    <hyperlink ref="V20" r:id="rId148" display="http://pbs.twimg.com/profile_images/791767074989285376/OsQxwhQx_normal.jpg"/>
    <hyperlink ref="V21" r:id="rId149" display="http://pbs.twimg.com/profile_images/802837466512236544/UiursIr__normal.jpg"/>
    <hyperlink ref="V22" r:id="rId150" display="http://pbs.twimg.com/profile_images/1212259280/erz_Avatar_normal.jpg"/>
    <hyperlink ref="V23" r:id="rId151" display="http://pbs.twimg.com/profile_images/1023958188239011840/TDZSRNgL_normal.jpg"/>
    <hyperlink ref="V24" r:id="rId152" display="http://pbs.twimg.com/profile_images/979446126712508417/MPsTKSQY_normal.jpg"/>
    <hyperlink ref="V25" r:id="rId153" display="http://pbs.twimg.com/profile_images/1039560999823654912/pvj8gp0X_normal.jpg"/>
    <hyperlink ref="V26" r:id="rId154" display="http://pbs.twimg.com/profile_images/804331883546951680/Yf1Nm8je_normal.jpg"/>
    <hyperlink ref="V27" r:id="rId155" display="http://pbs.twimg.com/profile_images/1079574243434786818/Hg3JqsiA_normal.jpg"/>
    <hyperlink ref="V28" r:id="rId156" display="http://pbs.twimg.com/profile_images/3095548693/53a2c68dfef1179faf279650e2166f4d_normal.jpeg"/>
    <hyperlink ref="V29" r:id="rId157" display="http://pbs.twimg.com/profile_images/635519777302188037/_usBiZmn_normal.png"/>
    <hyperlink ref="V30" r:id="rId158" display="http://pbs.twimg.com/profile_images/989097746870059010/aDvwq9RV_normal.jpg"/>
    <hyperlink ref="V31" r:id="rId159" display="http://pbs.twimg.com/profile_images/1014910237923393536/lqgzZVDq_normal.jpg"/>
    <hyperlink ref="V32" r:id="rId160" display="http://pbs.twimg.com/profile_images/1039176624418123776/w3CA3CSe_normal.jpg"/>
    <hyperlink ref="V33" r:id="rId161" display="http://pbs.twimg.com/profile_images/1107022533243666435/ija2HwFv_normal.jpg"/>
    <hyperlink ref="V34" r:id="rId162" display="http://pbs.twimg.com/profile_images/1070144513304227841/OTQMEHuD_normal.jpg"/>
    <hyperlink ref="V35" r:id="rId163" display="http://pbs.twimg.com/profile_images/1086942621493190656/0BGPJ16O_normal.jpg"/>
    <hyperlink ref="V36" r:id="rId164" display="http://pbs.twimg.com/profile_images/1052076374532349957/UbLHqy-F_normal.jpg"/>
    <hyperlink ref="V37" r:id="rId165" display="http://pbs.twimg.com/profile_images/1564365669/margyphoto_normal.JPG"/>
    <hyperlink ref="V38" r:id="rId166" display="http://pbs.twimg.com/profile_images/1058548424549662721/QFQbPyPq_normal.jpg"/>
    <hyperlink ref="V39" r:id="rId167" display="http://pbs.twimg.com/profile_images/1058548424549662721/QFQbPyPq_normal.jpg"/>
    <hyperlink ref="V40" r:id="rId168" display="http://pbs.twimg.com/profile_images/912859375026368513/pJ4YCwEU_normal.jpg"/>
    <hyperlink ref="V41" r:id="rId169" display="http://pbs.twimg.com/profile_images/912859375026368513/pJ4YCwEU_normal.jpg"/>
    <hyperlink ref="V42" r:id="rId170" display="http://pbs.twimg.com/profile_images/1018262471059165185/O4VXqJ5s_normal.jpg"/>
    <hyperlink ref="V43" r:id="rId171" display="http://pbs.twimg.com/profile_images/1067808998928392193/B62ub-J1_normal.jpg"/>
    <hyperlink ref="V44" r:id="rId172" display="http://pbs.twimg.com/profile_images/992580011667410944/la7vY2sv_normal.jpg"/>
    <hyperlink ref="V45" r:id="rId173" display="http://pbs.twimg.com/profile_images/820829511155531776/YF6B4YY__normal.jpg"/>
    <hyperlink ref="V46" r:id="rId174" display="http://pbs.twimg.com/profile_images/820829511155531776/YF6B4YY__normal.jpg"/>
    <hyperlink ref="V47" r:id="rId175" display="http://pbs.twimg.com/profile_images/1066443434565623808/zsYulu52_normal.jpg"/>
    <hyperlink ref="V48" r:id="rId176" display="http://pbs.twimg.com/profile_images/1079380620449583104/aYcwJsI3_normal.jpg"/>
    <hyperlink ref="V49" r:id="rId177" display="http://pbs.twimg.com/profile_images/971368917322125312/SmTdg27__normal.jpg"/>
    <hyperlink ref="V50" r:id="rId178" display="http://pbs.twimg.com/profile_images/836700198093086721/Fk2rc4Ix_normal.jpg"/>
    <hyperlink ref="V51" r:id="rId179" display="https://pbs.twimg.com/media/D06RDKBW0AEJGLP.jpg"/>
    <hyperlink ref="V52" r:id="rId180" display="https://pbs.twimg.com/media/D0cOVxuWoAEbwX4.jpg"/>
    <hyperlink ref="V53" r:id="rId181" display="https://pbs.twimg.com/media/D01HbvAWoAIWObr.jpg"/>
    <hyperlink ref="V54" r:id="rId182" display="http://pbs.twimg.com/profile_images/995928158179332096/-2DF5wCX_normal.jpg"/>
    <hyperlink ref="V55" r:id="rId183" display="http://pbs.twimg.com/profile_images/917786884692099072/7UkY-VV6_normal.jpg"/>
    <hyperlink ref="V56" r:id="rId184" display="http://pbs.twimg.com/profile_images/548949514917117952/l7w7C20q_normal.jpeg"/>
    <hyperlink ref="V57" r:id="rId185" display="http://pbs.twimg.com/profile_images/548949514917117952/l7w7C20q_normal.jpeg"/>
    <hyperlink ref="V58" r:id="rId186" display="http://pbs.twimg.com/profile_images/548949514917117952/l7w7C20q_normal.jpeg"/>
    <hyperlink ref="V59" r:id="rId187" display="http://pbs.twimg.com/profile_images/962540569821097984/KEnyy7ff_normal.jpg"/>
    <hyperlink ref="V60" r:id="rId188" display="http://pbs.twimg.com/profile_images/691596244527878144/Cy_zy7hJ_normal.jpg"/>
    <hyperlink ref="V61" r:id="rId189" display="http://pbs.twimg.com/profile_images/898976352694652928/wFXUUcPX_normal.jpg"/>
    <hyperlink ref="V62" r:id="rId190" display="http://pbs.twimg.com/profile_images/999053663195746304/kMaBdsLB_normal.jpg"/>
    <hyperlink ref="V63" r:id="rId191" display="http://pbs.twimg.com/profile_images/1074252756972683264/2BWD-zhE_normal.jpg"/>
    <hyperlink ref="V64" r:id="rId192" display="http://pbs.twimg.com/profile_images/825536742224756738/YVyZIeAa_normal.jpg"/>
    <hyperlink ref="V65" r:id="rId193" display="http://pbs.twimg.com/profile_images/378800000115385134/288b6c78aff0ac0440563586f5b9af96_normal.jpeg"/>
    <hyperlink ref="V66" r:id="rId194" display="http://pbs.twimg.com/profile_images/1079393546321313793/B9AoJrmy_normal.jpg"/>
    <hyperlink ref="V67" r:id="rId195" display="http://pbs.twimg.com/profile_images/579980751518765056/aIEyrukI_normal.jpg"/>
    <hyperlink ref="V68" r:id="rId196" display="http://pbs.twimg.com/profile_images/964226852691890176/A8DwhriX_normal.jpg"/>
    <hyperlink ref="V69" r:id="rId197" display="http://pbs.twimg.com/profile_images/1107049880659415043/0c_ZZ5sW_normal.png"/>
    <hyperlink ref="V70" r:id="rId198" display="http://pbs.twimg.com/profile_images/1103586423591055360/3vlU5TZC_normal.jpg"/>
    <hyperlink ref="V71" r:id="rId199" display="http://pbs.twimg.com/profile_images/954882075445923840/v5EYL6Qi_normal.jpg"/>
    <hyperlink ref="V72" r:id="rId200" display="http://pbs.twimg.com/profile_images/656647246562201600/pu2r5NY5_normal.jpg"/>
    <hyperlink ref="V73" r:id="rId201" display="http://pbs.twimg.com/profile_images/1045132576149721088/7IG183GY_normal.jpg"/>
    <hyperlink ref="V74" r:id="rId202" display="http://pbs.twimg.com/profile_images/923334352783794178/yiUCsf5s_normal.jpg"/>
    <hyperlink ref="V75" r:id="rId203" display="http://pbs.twimg.com/profile_images/1105320310159552512/1O3f0iuM_normal.jpg"/>
    <hyperlink ref="V76" r:id="rId204" display="http://pbs.twimg.com/profile_images/975085231278579713/Hoo5Zqo__normal.jpg"/>
    <hyperlink ref="V77" r:id="rId205" display="http://abs.twimg.com/sticky/default_profile_images/default_profile_normal.png"/>
    <hyperlink ref="V78" r:id="rId206" display="http://pbs.twimg.com/profile_images/637752515677675520/PlFOtLHp_normal.jpg"/>
    <hyperlink ref="V79" r:id="rId207" display="http://pbs.twimg.com/profile_images/637752515677675520/PlFOtLHp_normal.jpg"/>
    <hyperlink ref="V80" r:id="rId208" display="http://pbs.twimg.com/profile_images/637752515677675520/PlFOtLHp_normal.jpg"/>
    <hyperlink ref="V81" r:id="rId209" display="http://pbs.twimg.com/profile_images/637752515677675520/PlFOtLHp_normal.jpg"/>
    <hyperlink ref="V82" r:id="rId210" display="http://pbs.twimg.com/profile_images/637752515677675520/PlFOtLHp_normal.jpg"/>
    <hyperlink ref="V83" r:id="rId211" display="http://pbs.twimg.com/profile_images/637752515677675520/PlFOtLHp_normal.jpg"/>
    <hyperlink ref="V84" r:id="rId212" display="http://pbs.twimg.com/profile_images/637752515677675520/PlFOtLHp_normal.jpg"/>
    <hyperlink ref="V85" r:id="rId213" display="http://pbs.twimg.com/profile_images/637752515677675520/PlFOtLHp_normal.jpg"/>
    <hyperlink ref="V86" r:id="rId214" display="https://pbs.twimg.com/media/D06JOVXV4AAiP0T.png"/>
    <hyperlink ref="V87" r:id="rId215" display="http://pbs.twimg.com/profile_images/637752515677675520/PlFOtLHp_normal.jpg"/>
    <hyperlink ref="V88" r:id="rId216" display="https://pbs.twimg.com/media/D06JOVXV4AAiP0T.png"/>
    <hyperlink ref="V89" r:id="rId217" display="https://pbs.twimg.com/media/D0-UuuSUYAMzOHP.jpg"/>
    <hyperlink ref="V90" r:id="rId218" display="https://pbs.twimg.com/media/D06JOVXV4AAiP0T.png"/>
    <hyperlink ref="V91" r:id="rId219" display="https://pbs.twimg.com/media/D1HhoZ7V4AEP2OK.jpg"/>
    <hyperlink ref="V92" r:id="rId220" display="https://pbs.twimg.com/media/D1HhoZ7V4AEP2OK.jpg"/>
    <hyperlink ref="V93" r:id="rId221" display="https://pbs.twimg.com/media/D1HhoZ7V4AEP2OK.jpg"/>
    <hyperlink ref="V94" r:id="rId222" display="http://pbs.twimg.com/profile_images/637752515677675520/PlFOtLHp_normal.jpg"/>
    <hyperlink ref="V95" r:id="rId223" display="https://pbs.twimg.com/media/D06JOVXV4AAiP0T.png"/>
    <hyperlink ref="V96" r:id="rId224" display="https://pbs.twimg.com/media/D0-UuuSUYAMzOHP.jpg"/>
    <hyperlink ref="V97" r:id="rId225" display="https://pbs.twimg.com/media/D1HhoZ7V4AEP2OK.jpg"/>
    <hyperlink ref="V98" r:id="rId226" display="https://pbs.twimg.com/media/D06JOVXV4AAiP0T.png"/>
    <hyperlink ref="V99" r:id="rId227" display="https://pbs.twimg.com/media/D0-UuuSUYAMzOHP.jpg"/>
    <hyperlink ref="V100" r:id="rId228" display="https://pbs.twimg.com/media/D1HhoZ7V4AEP2OK.jpg"/>
    <hyperlink ref="V101" r:id="rId229" display="http://pbs.twimg.com/profile_images/1045929050370260992/TU0C1S5W_normal.jpg"/>
    <hyperlink ref="V102" r:id="rId230" display="http://pbs.twimg.com/profile_images/687308312749191168/ndEjPS46_normal.png"/>
    <hyperlink ref="V103" r:id="rId231" display="http://pbs.twimg.com/profile_images/1073922491695927296/lHPzTLjG_normal.jpg"/>
    <hyperlink ref="V104" r:id="rId232" display="https://pbs.twimg.com/media/D05WsMLXQAAm9tk.jpg"/>
    <hyperlink ref="V105" r:id="rId233" display="https://pbs.twimg.com/media/D06KzHCWsAAvZ0M.jpg"/>
    <hyperlink ref="V106" r:id="rId234" display="https://pbs.twimg.com/media/D0-i9m5X0AIacNF.jpg"/>
    <hyperlink ref="V107" r:id="rId235" display="https://pbs.twimg.com/media/D1IzkaOX4AAERWb.jpg"/>
    <hyperlink ref="V108" r:id="rId236" display="http://pbs.twimg.com/profile_images/1012909606035771392/xYJMKILX_normal.jpg"/>
    <hyperlink ref="V109" r:id="rId237" display="http://pbs.twimg.com/profile_images/1086599860718051328/R5U6h8ul_normal.jpg"/>
    <hyperlink ref="V110" r:id="rId238" display="http://pbs.twimg.com/profile_images/960877119235649536/uAGc4mW1_normal.jpg"/>
    <hyperlink ref="V111" r:id="rId239" display="http://pbs.twimg.com/profile_images/949312228989190144/iBt7qxiO_normal.jpg"/>
    <hyperlink ref="V112" r:id="rId240" display="http://pbs.twimg.com/profile_images/2634835816/8d4618045e230ddf5e85cbd3ccdfccb5_normal.jpeg"/>
    <hyperlink ref="V113" r:id="rId241" display="http://pbs.twimg.com/profile_images/2634835816/8d4618045e230ddf5e85cbd3ccdfccb5_normal.jpeg"/>
    <hyperlink ref="V114" r:id="rId242" display="http://pbs.twimg.com/profile_images/934429795865292801/tMN_CmoO_normal.jpg"/>
    <hyperlink ref="V115" r:id="rId243" display="http://pbs.twimg.com/profile_images/1071043848699342854/Macop4f9_normal.jpg"/>
    <hyperlink ref="V116" r:id="rId244" display="http://pbs.twimg.com/profile_images/914678192794939392/VOiGG8eU_normal.jpg"/>
    <hyperlink ref="V117" r:id="rId245" display="http://pbs.twimg.com/profile_images/1060939754261274624/IwSCne6M_normal.jpg"/>
    <hyperlink ref="V118" r:id="rId246" display="http://pbs.twimg.com/profile_images/1052305068287057920/6k2Wd5wI_normal.jpg"/>
    <hyperlink ref="V119" r:id="rId247" display="http://pbs.twimg.com/profile_images/990672413850451968/OYbQfUCY_normal.jpg"/>
    <hyperlink ref="V120" r:id="rId248" display="http://pbs.twimg.com/profile_images/1095718208361816066/WNOthOJJ_normal.png"/>
    <hyperlink ref="V121" r:id="rId249" display="http://pbs.twimg.com/profile_images/1095718208361816066/WNOthOJJ_normal.png"/>
    <hyperlink ref="V122" r:id="rId250" display="http://pbs.twimg.com/profile_images/1095809482284621824/7upKamMA_normal.jpg"/>
    <hyperlink ref="V123" r:id="rId251" display="http://pbs.twimg.com/profile_images/609509300642279424/UIObgGT1_normal.jpg"/>
    <hyperlink ref="V124" r:id="rId252" display="http://pbs.twimg.com/profile_images/1087075875646914561/JLm4olRZ_normal.jpg"/>
    <hyperlink ref="V125" r:id="rId253" display="http://pbs.twimg.com/profile_images/1087075875646914561/JLm4olRZ_normal.jpg"/>
    <hyperlink ref="V126" r:id="rId254" display="http://pbs.twimg.com/profile_images/1087075875646914561/JLm4olRZ_normal.jpg"/>
    <hyperlink ref="V127" r:id="rId255" display="http://pbs.twimg.com/profile_images/923995615465324545/x4_4y-HU_normal.jpg"/>
    <hyperlink ref="V128" r:id="rId256" display="http://pbs.twimg.com/profile_images/923995615465324545/x4_4y-HU_normal.jpg"/>
    <hyperlink ref="V129" r:id="rId257" display="http://pbs.twimg.com/profile_images/923995615465324545/x4_4y-HU_normal.jpg"/>
    <hyperlink ref="V130" r:id="rId258" display="http://pbs.twimg.com/profile_images/923995615465324545/x4_4y-HU_normal.jpg"/>
    <hyperlink ref="V131" r:id="rId259" display="http://pbs.twimg.com/profile_images/923995615465324545/x4_4y-HU_normal.jpg"/>
    <hyperlink ref="V132" r:id="rId260" display="http://pbs.twimg.com/profile_images/923995615465324545/x4_4y-HU_normal.jpg"/>
    <hyperlink ref="V133" r:id="rId261" display="http://pbs.twimg.com/profile_images/1105811144705564678/uNsY0LO-_normal.jpg"/>
    <hyperlink ref="V134" r:id="rId262" display="http://pbs.twimg.com/profile_images/973654632198057984/AchQ6TfI_normal.jpg"/>
    <hyperlink ref="V135" r:id="rId263" display="http://pbs.twimg.com/profile_images/643894777373720576/ljq82fSP_normal.jpg"/>
    <hyperlink ref="V136" r:id="rId264" display="http://pbs.twimg.com/profile_images/1007119516868853760/LN6WeXei_normal.jpg"/>
    <hyperlink ref="V137" r:id="rId265" display="http://pbs.twimg.com/profile_images/1092561192277762048/1QXVZ5Hk_normal.jpg"/>
    <hyperlink ref="V138" r:id="rId266" display="https://pbs.twimg.com/media/D1i4qKWXgAAohXG.jpg"/>
    <hyperlink ref="V139" r:id="rId267" display="http://pbs.twimg.com/profile_images/1231680130/693cb17d-a113-432c-968e-b9c43faa6cb0_normal.png"/>
    <hyperlink ref="V140" r:id="rId268" display="http://pbs.twimg.com/profile_images/1231680130/693cb17d-a113-432c-968e-b9c43faa6cb0_normal.png"/>
    <hyperlink ref="V141" r:id="rId269" display="http://pbs.twimg.com/profile_images/1231680130/693cb17d-a113-432c-968e-b9c43faa6cb0_normal.png"/>
    <hyperlink ref="V142" r:id="rId270" display="http://pbs.twimg.com/profile_images/1231680130/693cb17d-a113-432c-968e-b9c43faa6cb0_normal.png"/>
    <hyperlink ref="V143" r:id="rId271" display="http://pbs.twimg.com/profile_images/1059618992556519424/ylSAl-4i_normal.jpg"/>
    <hyperlink ref="V144" r:id="rId272" display="http://pbs.twimg.com/profile_images/1059618992556519424/ylSAl-4i_normal.jpg"/>
    <hyperlink ref="V145" r:id="rId273" display="http://pbs.twimg.com/profile_images/1058086805432614912/oKcB9vSp_normal.jpg"/>
    <hyperlink ref="V146" r:id="rId274" display="http://pbs.twimg.com/profile_images/1058086805432614912/oKcB9vSp_normal.jpg"/>
    <hyperlink ref="V147" r:id="rId275" display="http://pbs.twimg.com/profile_images/1073822351924580353/H8Iswv-F_normal.jpg"/>
    <hyperlink ref="V148" r:id="rId276" display="http://pbs.twimg.com/profile_images/1073822351924580353/H8Iswv-F_normal.jpg"/>
    <hyperlink ref="V149" r:id="rId277" display="http://pbs.twimg.com/profile_images/1108429755882319872/n1hXWBhO_normal.png"/>
    <hyperlink ref="V150" r:id="rId278" display="http://pbs.twimg.com/profile_images/946016409179406336/lB-gislc_normal.jpg"/>
    <hyperlink ref="V151" r:id="rId279" display="http://pbs.twimg.com/profile_images/987793651832107009/brYnU9c9_normal.jpg"/>
    <hyperlink ref="V152" r:id="rId280" display="http://pbs.twimg.com/profile_images/866445679648010241/nxgqS4iH_normal.jpg"/>
    <hyperlink ref="V153" r:id="rId281" display="http://pbs.twimg.com/profile_images/866445679648010241/nxgqS4iH_normal.jpg"/>
    <hyperlink ref="V154" r:id="rId282" display="http://pbs.twimg.com/profile_images/1002733507657990144/g84HIIxn_normal.jpg"/>
    <hyperlink ref="V155" r:id="rId283" display="http://pbs.twimg.com/profile_images/1002733507657990144/g84HIIxn_normal.jpg"/>
    <hyperlink ref="V156" r:id="rId284" display="http://pbs.twimg.com/profile_images/783723736780247040/XGYMM_Tz_normal.jpg"/>
    <hyperlink ref="V157" r:id="rId285" display="http://pbs.twimg.com/profile_images/1233739691/WSD_LOGO_-_FULL_COLOR_normal.png"/>
    <hyperlink ref="V158" r:id="rId286" display="http://pbs.twimg.com/profile_images/1086816672793706496/2pqf7rjP_normal.jpg"/>
    <hyperlink ref="V159" r:id="rId287" display="http://pbs.twimg.com/profile_images/1086816672793706496/2pqf7rjP_normal.jpg"/>
    <hyperlink ref="V160" r:id="rId288" display="http://pbs.twimg.com/profile_images/1086816672793706496/2pqf7rjP_normal.jpg"/>
    <hyperlink ref="V161" r:id="rId289" display="http://pbs.twimg.com/profile_images/1092430489552449537/NfN2MdA6_normal.jpg"/>
    <hyperlink ref="V162" r:id="rId290" display="http://pbs.twimg.com/profile_images/1075020956224040961/FO5QUBO8_normal.jpg"/>
    <hyperlink ref="V163" r:id="rId291" display="http://pbs.twimg.com/profile_images/1052892368477843457/GtBiMDtd_normal.jpg"/>
    <hyperlink ref="V164" r:id="rId292" display="http://pbs.twimg.com/profile_images/1102556153190539264/y7Sg-m-f_normal.jpg"/>
    <hyperlink ref="V165" r:id="rId293" display="http://pbs.twimg.com/profile_images/1102556153190539264/y7Sg-m-f_normal.jpg"/>
    <hyperlink ref="V166" r:id="rId294" display="https://pbs.twimg.com/tweet_video_thumb/DxOVIYUV4AArkJS.jpg"/>
    <hyperlink ref="V167" r:id="rId295" display="http://pbs.twimg.com/profile_images/1102556153190539264/y7Sg-m-f_normal.jpg"/>
    <hyperlink ref="V168" r:id="rId296" display="https://pbs.twimg.com/media/DxaOn8mX0AAciM3.jpg"/>
    <hyperlink ref="V169" r:id="rId297" display="https://pbs.twimg.com/tweet_video_thumb/DznTvG4X4AMIwCS.jpg"/>
    <hyperlink ref="V170" r:id="rId298" display="http://pbs.twimg.com/profile_images/1102556153190539264/y7Sg-m-f_normal.jpg"/>
    <hyperlink ref="V171" r:id="rId299" display="http://pbs.twimg.com/profile_images/1102556153190539264/y7Sg-m-f_normal.jpg"/>
    <hyperlink ref="V172" r:id="rId300" display="http://pbs.twimg.com/profile_images/1102556153190539264/y7Sg-m-f_normal.jpg"/>
    <hyperlink ref="V173" r:id="rId301" display="http://pbs.twimg.com/profile_images/1102556153190539264/y7Sg-m-f_normal.jpg"/>
    <hyperlink ref="V174" r:id="rId302" display="http://pbs.twimg.com/profile_images/1102556153190539264/y7Sg-m-f_normal.jpg"/>
    <hyperlink ref="V175" r:id="rId303" display="http://pbs.twimg.com/profile_images/1102556153190539264/y7Sg-m-f_normal.jpg"/>
    <hyperlink ref="V176" r:id="rId304" display="http://pbs.twimg.com/profile_images/1102556153190539264/y7Sg-m-f_normal.jpg"/>
    <hyperlink ref="V177" r:id="rId305" display="http://pbs.twimg.com/profile_images/1102556153190539264/y7Sg-m-f_normal.jpg"/>
    <hyperlink ref="V178" r:id="rId306" display="http://pbs.twimg.com/profile_images/1102556153190539264/y7Sg-m-f_normal.jpg"/>
    <hyperlink ref="V179" r:id="rId307" display="http://pbs.twimg.com/profile_images/1102556153190539264/y7Sg-m-f_normal.jpg"/>
    <hyperlink ref="V180" r:id="rId308" display="https://pbs.twimg.com/media/D2Cmxe-XgAEcKV9.jpg"/>
    <hyperlink ref="V181" r:id="rId309" display="http://pbs.twimg.com/profile_images/1075020956224040961/FO5QUBO8_normal.jpg"/>
    <hyperlink ref="V182" r:id="rId310" display="http://pbs.twimg.com/profile_images/1052892368477843457/GtBiMDtd_normal.jpg"/>
    <hyperlink ref="V183" r:id="rId311" display="http://pbs.twimg.com/profile_images/1052892368477843457/GtBiMDtd_normal.jpg"/>
    <hyperlink ref="V184" r:id="rId312" display="http://pbs.twimg.com/profile_images/1075020956224040961/FO5QUBO8_normal.jpg"/>
    <hyperlink ref="V185" r:id="rId313" display="http://pbs.twimg.com/profile_images/1092430489552449537/NfN2MdA6_normal.jpg"/>
    <hyperlink ref="V186" r:id="rId314" display="http://pbs.twimg.com/profile_images/1092430489552449537/NfN2MdA6_normal.jpg"/>
    <hyperlink ref="V187" r:id="rId315" display="http://pbs.twimg.com/profile_images/1092430489552449537/NfN2MdA6_normal.jpg"/>
    <hyperlink ref="V188" r:id="rId316" display="http://pbs.twimg.com/profile_images/1092430489552449537/NfN2MdA6_normal.jpg"/>
    <hyperlink ref="V189" r:id="rId317" display="http://pbs.twimg.com/profile_images/1092430489552449537/NfN2MdA6_normal.jpg"/>
    <hyperlink ref="V190" r:id="rId318" display="http://pbs.twimg.com/profile_images/1092430489552449537/NfN2MdA6_normal.jpg"/>
    <hyperlink ref="V191" r:id="rId319" display="http://pbs.twimg.com/profile_images/1092430489552449537/NfN2MdA6_normal.jpg"/>
    <hyperlink ref="V192" r:id="rId320" display="http://pbs.twimg.com/profile_images/1092430489552449537/NfN2MdA6_normal.jpg"/>
    <hyperlink ref="V193" r:id="rId321" display="http://pbs.twimg.com/profile_images/1092430489552449537/NfN2MdA6_normal.jpg"/>
    <hyperlink ref="V194" r:id="rId322" display="https://pbs.twimg.com/media/D2ClkMdUcAAaPaV.png"/>
    <hyperlink ref="V195" r:id="rId323" display="http://pbs.twimg.com/profile_images/1075020956224040961/FO5QUBO8_normal.jpg"/>
    <hyperlink ref="V196" r:id="rId324" display="https://pbs.twimg.com/media/D2ClkMdUcAAaPaV.png"/>
    <hyperlink ref="V197" r:id="rId325" display="https://pbs.twimg.com/media/D2Cy4nsXQAYgBbZ.jpg"/>
    <hyperlink ref="V198" r:id="rId326" display="https://pbs.twimg.com/media/D2Cy4nsXQAYgBbZ.jpg"/>
    <hyperlink ref="V199" r:id="rId327" display="http://pbs.twimg.com/profile_images/1083613640647938048/lEvz7phK_normal.jpg"/>
    <hyperlink ref="V200" r:id="rId328" display="http://pbs.twimg.com/profile_images/1087426024172859393/tDN_UI5r_normal.jpg"/>
    <hyperlink ref="V201" r:id="rId329" display="http://pbs.twimg.com/profile_images/1087426024172859393/tDN_UI5r_normal.jpg"/>
    <hyperlink ref="V202" r:id="rId330" display="http://pbs.twimg.com/profile_images/1087426024172859393/tDN_UI5r_normal.jpg"/>
    <hyperlink ref="V203" r:id="rId331" display="http://pbs.twimg.com/profile_images/891214985090740224/0trHOHbv_normal.jpg"/>
    <hyperlink ref="V204" r:id="rId332" display="http://pbs.twimg.com/profile_images/891214985090740224/0trHOHbv_normal.jpg"/>
    <hyperlink ref="V205" r:id="rId333" display="http://pbs.twimg.com/profile_images/891214985090740224/0trHOHbv_normal.jpg"/>
    <hyperlink ref="V206" r:id="rId334" display="http://pbs.twimg.com/profile_images/1088156221876523008/ZFNYZwRh_normal.jpg"/>
    <hyperlink ref="V207" r:id="rId335" display="https://pbs.twimg.com/media/DutTttaX4AEo-q4.jpg"/>
    <hyperlink ref="V208" r:id="rId336" display="http://pbs.twimg.com/profile_images/1075020956224040961/FO5QUBO8_normal.jpg"/>
    <hyperlink ref="V209" r:id="rId337" display="http://pbs.twimg.com/profile_images/1075020956224040961/FO5QUBO8_normal.jpg"/>
    <hyperlink ref="V210" r:id="rId338" display="http://pbs.twimg.com/profile_images/1075020956224040961/FO5QUBO8_normal.jpg"/>
    <hyperlink ref="V211" r:id="rId339" display="https://pbs.twimg.com/tweet_video_thumb/DznTvG4X4AMIwCS.jpg"/>
    <hyperlink ref="V212" r:id="rId340" display="http://pbs.twimg.com/profile_images/1075020956224040961/FO5QUBO8_normal.jpg"/>
    <hyperlink ref="V213" r:id="rId341" display="http://pbs.twimg.com/profile_images/1075020956224040961/FO5QUBO8_normal.jpg"/>
    <hyperlink ref="V214" r:id="rId342" display="https://pbs.twimg.com/media/D0H2tijXgAAn0AB.jpg"/>
    <hyperlink ref="V215" r:id="rId343" display="http://pbs.twimg.com/profile_images/1075020956224040961/FO5QUBO8_normal.jpg"/>
    <hyperlink ref="V216" r:id="rId344" display="https://pbs.twimg.com/media/D2Cy4nsXQAYgBbZ.jpg"/>
    <hyperlink ref="V217" r:id="rId345" display="http://pbs.twimg.com/profile_images/1088156221876523008/ZFNYZwRh_normal.jpg"/>
    <hyperlink ref="V218" r:id="rId346" display="http://pbs.twimg.com/profile_images/1088156221876523008/ZFNYZwRh_normal.jpg"/>
    <hyperlink ref="V219" r:id="rId347" display="https://pbs.twimg.com/media/D2Cy4nsXQAYgBbZ.jpg"/>
    <hyperlink ref="V220" r:id="rId348" display="https://pbs.twimg.com/media/D18IuW8WwAIXqm8.png"/>
    <hyperlink ref="V221" r:id="rId349" display="https://pbs.twimg.com/media/D2BU4u2WkAE-k9O.jpg"/>
    <hyperlink ref="V222" r:id="rId350" display="https://pbs.twimg.com/media/D2CHbl1WwAUfjTP.jpg"/>
    <hyperlink ref="V223" r:id="rId351" display="https://pbs.twimg.com/media/D2G3yDIXgAEsSle.jpg"/>
    <hyperlink ref="V224" r:id="rId352" display="https://pbs.twimg.com/media/D2M75YhWoAIqKzM.jpg"/>
    <hyperlink ref="V225" r:id="rId353" display="http://pbs.twimg.com/profile_images/1014947580307001345/02wPAaKf_normal.jpg"/>
    <hyperlink ref="V226" r:id="rId354" display="https://pbs.twimg.com/media/D2CHbl1WwAUfjTP.jpg"/>
    <hyperlink ref="V227" r:id="rId355" display="http://pbs.twimg.com/profile_images/1014947580307001345/02wPAaKf_normal.jpg"/>
    <hyperlink ref="V228" r:id="rId356" display="http://pbs.twimg.com/profile_images/1014947580307001345/02wPAaKf_normal.jpg"/>
    <hyperlink ref="V229" r:id="rId357" display="http://pbs.twimg.com/profile_images/1014947580307001345/02wPAaKf_normal.jpg"/>
    <hyperlink ref="X3" r:id="rId358" display="https://twitter.com/#!/benhanckel/status/1080872691962429441"/>
    <hyperlink ref="X4" r:id="rId359" display="https://twitter.com/#!/alixlangone/status/1082001742181601281"/>
    <hyperlink ref="X5" r:id="rId360" display="https://twitter.com/#!/joesutton/status/1082345546562629632"/>
    <hyperlink ref="X6" r:id="rId361" display="https://twitter.com/#!/jeansgallo/status/1082346766333284353"/>
    <hyperlink ref="X7" r:id="rId362" display="https://twitter.com/#!/beerbergman/status/1082347154679713798"/>
    <hyperlink ref="X8" r:id="rId363" display="https://twitter.com/#!/ayeshaasiddiqi/status/1082370103864307712"/>
    <hyperlink ref="X9" r:id="rId364" display="https://twitter.com/#!/lizbarry/status/1082443689513967618"/>
    <hyperlink ref="X10" r:id="rId365" display="https://twitter.com/#!/kilolo_/status/1082537553000046592"/>
    <hyperlink ref="X11" r:id="rId366" display="https://twitter.com/#!/tjowens/status/1082616720756490240"/>
    <hyperlink ref="X12" r:id="rId367" display="https://twitter.com/#!/cleogirl2525/status/1082671556940218368"/>
    <hyperlink ref="X13" r:id="rId368" display="https://twitter.com/#!/ataman_aysenur/status/1082897324072935424"/>
    <hyperlink ref="X14" r:id="rId369" display="https://twitter.com/#!/binonbi/status/1084735485577183233"/>
    <hyperlink ref="X15" r:id="rId370" display="https://twitter.com/#!/cyborgology/status/1085214109363290114"/>
    <hyperlink ref="X16" r:id="rId371" display="https://twitter.com/#!/bdyhax/status/1085214708767096833"/>
    <hyperlink ref="X17" r:id="rId372" display="https://twitter.com/#!/everyartisugly/status/1085215620528955392"/>
    <hyperlink ref="X18" r:id="rId373" display="https://twitter.com/#!/socialist_spice/status/1085229302570979328"/>
    <hyperlink ref="X19" r:id="rId374" display="https://twitter.com/#!/j_taylor_foster/status/1085240963575021568"/>
    <hyperlink ref="X20" r:id="rId375" display="https://twitter.com/#!/hypothesiss/status/1085251755317829632"/>
    <hyperlink ref="X21" r:id="rId376" display="https://twitter.com/#!/tante/status/1085272529093181441"/>
    <hyperlink ref="X22" r:id="rId377" display="https://twitter.com/#!/jochmann/status/1085272669203980292"/>
    <hyperlink ref="X23" r:id="rId378" display="https://twitter.com/#!/alexwermercolan/status/1085280861359169541"/>
    <hyperlink ref="X24" r:id="rId379" display="https://twitter.com/#!/templedsc/status/1085284123097395201"/>
    <hyperlink ref="X25" r:id="rId380" display="https://twitter.com/#!/round/status/1085713114400731136"/>
    <hyperlink ref="X26" r:id="rId381" display="https://twitter.com/#!/non_sequential/status/1086331018905149440"/>
    <hyperlink ref="X27" r:id="rId382" display="https://twitter.com/#!/bostonjoan/status/1086643076616073217"/>
    <hyperlink ref="X28" r:id="rId383" display="https://twitter.com/#!/cybrsalon/status/1086657740150374400"/>
    <hyperlink ref="X29" r:id="rId384" display="https://twitter.com/#!/citams_asa/status/1086663731562639361"/>
    <hyperlink ref="X30" r:id="rId385" display="https://twitter.com/#!/gemkillen/status/1086730121917034497"/>
    <hyperlink ref="X31" r:id="rId386" display="https://twitter.com/#!/realdrruth/status/1086978080932007938"/>
    <hyperlink ref="X32" r:id="rId387" display="https://twitter.com/#!/hello_skyler/status/1087049912875925504"/>
    <hyperlink ref="X33" r:id="rId388" display="https://twitter.com/#!/zehra_m56/status/1087157787187138560"/>
    <hyperlink ref="X34" r:id="rId389" display="https://twitter.com/#!/firepile/status/1087198987575279616"/>
    <hyperlink ref="X35" r:id="rId390" display="https://twitter.com/#!/xinjeisan/status/1087199749697036288"/>
    <hyperlink ref="X36" r:id="rId391" display="https://twitter.com/#!/donnalanclos/status/1087425287971893250"/>
    <hyperlink ref="X37" r:id="rId392" display="https://twitter.com/#!/margymaclibrary/status/1087431493780070400"/>
    <hyperlink ref="X38" r:id="rId393" display="https://twitter.com/#!/clancynewyork/status/1087424968261058560"/>
    <hyperlink ref="X39" r:id="rId394" display="https://twitter.com/#!/clancynewyork/status/1087425357874151424"/>
    <hyperlink ref="X40" r:id="rId395" display="https://twitter.com/#!/sheishistoric/status/1087485423964905477"/>
    <hyperlink ref="X41" r:id="rId396" display="https://twitter.com/#!/sheishistoric/status/1087198852183150592"/>
    <hyperlink ref="X42" r:id="rId397" display="https://twitter.com/#!/jbrancha/status/1097872175091068928"/>
    <hyperlink ref="X43" r:id="rId398" display="https://twitter.com/#!/llanahan/status/1097935002401206272"/>
    <hyperlink ref="X44" r:id="rId399" display="https://twitter.com/#!/jbbrager/status/1097964031917416449"/>
    <hyperlink ref="X45" r:id="rId400" display="https://twitter.com/#!/kathalbury/status/1085342814152654849"/>
    <hyperlink ref="X46" r:id="rId401" display="https://twitter.com/#!/kathalbury/status/1098016954747502599"/>
    <hyperlink ref="X47" r:id="rId402" display="https://twitter.com/#!/brtigerlib/status/1098954910421393408"/>
    <hyperlink ref="X48" r:id="rId403" display="https://twitter.com/#!/gonzaleztennant/status/1099438884826566656"/>
    <hyperlink ref="X49" r:id="rId404" display="https://twitter.com/#!/megaperl/status/1099439784248963073"/>
    <hyperlink ref="X50" r:id="rId405" display="https://twitter.com/#!/notabombbunke/status/1102972591516602370"/>
    <hyperlink ref="X51" r:id="rId406" display="https://twitter.com/#!/rbhsreads/status/1102978443568926722"/>
    <hyperlink ref="X52" r:id="rId407" display="https://twitter.com/#!/rbhsreads/status/1100864402457325568"/>
    <hyperlink ref="X53" r:id="rId408" display="https://twitter.com/#!/rbhsreads/status/1102616027236614145"/>
    <hyperlink ref="X54" r:id="rId409" display="https://twitter.com/#!/plvmedia/status/1103295048278597632"/>
    <hyperlink ref="X55" r:id="rId410" display="https://twitter.com/#!/yourdhslibrary/status/1103370809752588288"/>
    <hyperlink ref="X56" r:id="rId411" display="https://twitter.com/#!/franktla/status/1103408308990271488"/>
    <hyperlink ref="X57" r:id="rId412" display="https://twitter.com/#!/franktla/status/1103459611107979264"/>
    <hyperlink ref="X58" r:id="rId413" display="https://twitter.com/#!/franktla/status/1103459611107979264"/>
    <hyperlink ref="X59" r:id="rId414" display="https://twitter.com/#!/andystechgarage/status/1103650562346831873"/>
    <hyperlink ref="X60" r:id="rId415" display="https://twitter.com/#!/lego_education/status/1103762296420134916"/>
    <hyperlink ref="X61" r:id="rId416" display="https://twitter.com/#!/hubweek/status/1103762970826469382"/>
    <hyperlink ref="X62" r:id="rId417" display="https://twitter.com/#!/lilmztkk/status/1103764708572557312"/>
    <hyperlink ref="X63" r:id="rId418" display="https://twitter.com/#!/viralber/status/1103768886875471872"/>
    <hyperlink ref="X64" r:id="rId419" display="https://twitter.com/#!/4sislemonade/status/1103777418693804037"/>
    <hyperlink ref="X65" r:id="rId420" display="https://twitter.com/#!/hopcoach/status/1103785711398998018"/>
    <hyperlink ref="X66" r:id="rId421" display="https://twitter.com/#!/iluvwinter/status/1103787382698987520"/>
    <hyperlink ref="X67" r:id="rId422" display="https://twitter.com/#!/bishopshighs/status/1103792348826398722"/>
    <hyperlink ref="X68" r:id="rId423" display="https://twitter.com/#!/bricks4kidzsthd/status/1103795751132581888"/>
    <hyperlink ref="X69" r:id="rId424" display="https://twitter.com/#!/communicatedpro/status/1103798399818711040"/>
    <hyperlink ref="X70" r:id="rId425" display="https://twitter.com/#!/ucantootech/status/1103807845496176640"/>
    <hyperlink ref="X71" r:id="rId426" display="https://twitter.com/#!/ciraposo45/status/1103809343705804800"/>
    <hyperlink ref="X72" r:id="rId427" display="https://twitter.com/#!/makey_maryland/status/1103810338183696385"/>
    <hyperlink ref="X73" r:id="rId428" display="https://twitter.com/#!/mrs_kling_tech/status/1103812955844550662"/>
    <hyperlink ref="X74" r:id="rId429" display="https://twitter.com/#!/petergedwards1/status/1103815070314831872"/>
    <hyperlink ref="X75" r:id="rId430" display="https://twitter.com/#!/calirobotgirl/status/1103853316780437504"/>
    <hyperlink ref="X76" r:id="rId431" display="https://twitter.com/#!/mrminutemaths/status/1103907595637514240"/>
    <hyperlink ref="X77" r:id="rId432" display="https://twitter.com/#!/robertm71592387/status/1103909496588386305"/>
    <hyperlink ref="X78" r:id="rId433" display="https://twitter.com/#!/sherryhuss/status/1102966439013638144"/>
    <hyperlink ref="X79" r:id="rId434" display="https://twitter.com/#!/sherryhuss/status/1102966439013638144"/>
    <hyperlink ref="X80" r:id="rId435" display="https://twitter.com/#!/sherryhuss/status/1102966439013638144"/>
    <hyperlink ref="X81" r:id="rId436" display="https://twitter.com/#!/sherryhuss/status/1102966439013638144"/>
    <hyperlink ref="X82" r:id="rId437" display="https://twitter.com/#!/sherryhuss/status/1102966439013638144"/>
    <hyperlink ref="X83" r:id="rId438" display="https://twitter.com/#!/sherryhuss/status/1102966439013638144"/>
    <hyperlink ref="X84" r:id="rId439" display="https://twitter.com/#!/sherryhuss/status/1102967195070476290"/>
    <hyperlink ref="X85" r:id="rId440" display="https://twitter.com/#!/sherryhuss/status/1102967195070476290"/>
    <hyperlink ref="X86" r:id="rId441" display="https://twitter.com/#!/sherryhuss/status/1102971145278521344"/>
    <hyperlink ref="X87" r:id="rId442" display="https://twitter.com/#!/sherryhuss/status/1102966439013638144"/>
    <hyperlink ref="X88" r:id="rId443" display="https://twitter.com/#!/sherryhuss/status/1102971145278521344"/>
    <hyperlink ref="X89" r:id="rId444" display="https://twitter.com/#!/sherryhuss/status/1103264006054195200"/>
    <hyperlink ref="X90" r:id="rId445" display="https://twitter.com/#!/sherryhuss/status/1102971145278521344"/>
    <hyperlink ref="X91" r:id="rId446" display="https://twitter.com/#!/sherryhuss/status/1103911477797257216"/>
    <hyperlink ref="X92" r:id="rId447" display="https://twitter.com/#!/sherryhuss/status/1103911477797257216"/>
    <hyperlink ref="X93" r:id="rId448" display="https://twitter.com/#!/sherryhuss/status/1103911477797257216"/>
    <hyperlink ref="X94" r:id="rId449" display="https://twitter.com/#!/sherryhuss/status/1102967195070476290"/>
    <hyperlink ref="X95" r:id="rId450" display="https://twitter.com/#!/sherryhuss/status/1102971145278521344"/>
    <hyperlink ref="X96" r:id="rId451" display="https://twitter.com/#!/sherryhuss/status/1103264006054195200"/>
    <hyperlink ref="X97" r:id="rId452" display="https://twitter.com/#!/sherryhuss/status/1103911477797257216"/>
    <hyperlink ref="X98" r:id="rId453" display="https://twitter.com/#!/sherryhuss/status/1102971145278521344"/>
    <hyperlink ref="X99" r:id="rId454" display="https://twitter.com/#!/sherryhuss/status/1103264006054195200"/>
    <hyperlink ref="X100" r:id="rId455" display="https://twitter.com/#!/sherryhuss/status/1103911477797257216"/>
    <hyperlink ref="X101" r:id="rId456" display="https://twitter.com/#!/dogbone79514276/status/1103919346974285824"/>
    <hyperlink ref="X102" r:id="rId457" display="https://twitter.com/#!/stemalliance_eu/status/1104004638628552704"/>
    <hyperlink ref="X103" r:id="rId458" display="https://twitter.com/#!/justineipe/status/1104056975841734656"/>
    <hyperlink ref="X104" r:id="rId459" display="https://twitter.com/#!/monarchsread/status/1102914281522237440"/>
    <hyperlink ref="X105" r:id="rId460" display="https://twitter.com/#!/monarchsread/status/1102971580848750594"/>
    <hyperlink ref="X106" r:id="rId461" display="https://twitter.com/#!/monarchsread/status/1103279625092956160"/>
    <hyperlink ref="X107" r:id="rId462" display="https://twitter.com/#!/monarchsread/status/1104001564929388544"/>
    <hyperlink ref="X108" r:id="rId463" display="https://twitter.com/#!/chloe_p3rez/status/1104077425770725377"/>
    <hyperlink ref="X109" r:id="rId464" display="https://twitter.com/#!/maktub_training/status/1104128211938623488"/>
    <hyperlink ref="X110" r:id="rId465" display="https://twitter.com/#!/emsrobots/status/1104729086499438592"/>
    <hyperlink ref="X111" r:id="rId466" display="https://twitter.com/#!/klazykon/status/1104803539342090240"/>
    <hyperlink ref="X112" r:id="rId467" display="https://twitter.com/#!/annajobin/status/1105395212879314944"/>
    <hyperlink ref="X113" r:id="rId468" display="https://twitter.com/#!/annajobin/status/1105395212879314944"/>
    <hyperlink ref="X114" r:id="rId469" display="https://twitter.com/#!/mistertim/status/1105452592795209728"/>
    <hyperlink ref="X115" r:id="rId470" display="https://twitter.com/#!/chasewrites/status/1105470196658200578"/>
    <hyperlink ref="X116" r:id="rId471" display="https://twitter.com/#!/warrenisdead/status/1105470526649257984"/>
    <hyperlink ref="X117" r:id="rId472" display="https://twitter.com/#!/danielleri/status/1105470972646313986"/>
    <hyperlink ref="X118" r:id="rId473" display="https://twitter.com/#!/kaareeenah/status/1105472030588186625"/>
    <hyperlink ref="X119" r:id="rId474" display="https://twitter.com/#!/petitobjetb/status/1105474887144083456"/>
    <hyperlink ref="X120" r:id="rId475" display="https://twitter.com/#!/mattberan/status/1105476798660243456"/>
    <hyperlink ref="X121" r:id="rId476" display="https://twitter.com/#!/mattberan/status/1105476798660243456"/>
    <hyperlink ref="X122" r:id="rId477" display="https://twitter.com/#!/cgrrrrrrrr/status/1105480836772552704"/>
    <hyperlink ref="X123" r:id="rId478" display="https://twitter.com/#!/tronotized/status/1105484278966685696"/>
    <hyperlink ref="X124" r:id="rId479" display="https://twitter.com/#!/jenny_l_davis/status/1082515023992283136"/>
    <hyperlink ref="X125" r:id="rId480" display="https://twitter.com/#!/jenny_l_davis/status/1086723912912650240"/>
    <hyperlink ref="X126" r:id="rId481" display="https://twitter.com/#!/jenny_l_davis/status/1086723942121758720"/>
    <hyperlink ref="X127" r:id="rId482" display="https://twitter.com/#!/gabischaffzin/status/1086727279722385409"/>
    <hyperlink ref="X128" r:id="rId483" display="https://twitter.com/#!/gabischaffzin/status/1086648853275717634"/>
    <hyperlink ref="X129" r:id="rId484" display="https://twitter.com/#!/gabischaffzin/status/1098195605355036672"/>
    <hyperlink ref="X130" r:id="rId485" display="https://twitter.com/#!/gabischaffzin/status/1105508101581500416"/>
    <hyperlink ref="X131" r:id="rId486" display="https://twitter.com/#!/gabischaffzin/status/1105508163388760064"/>
    <hyperlink ref="X132" r:id="rId487" display="https://twitter.com/#!/gabischaffzin/status/1105508163388760064"/>
    <hyperlink ref="X133" r:id="rId488" display="https://twitter.com/#!/siegarettes/status/1105534932523380736"/>
    <hyperlink ref="X134" r:id="rId489" display="https://twitter.com/#!/apndrgrst/status/1105603078101712896"/>
    <hyperlink ref="X135" r:id="rId490" display="https://twitter.com/#!/synodai/status/1105621331951996928"/>
    <hyperlink ref="X136" r:id="rId491" display="https://twitter.com/#!/vicwray/status/1105652555902676992"/>
    <hyperlink ref="X137" r:id="rId492" display="https://twitter.com/#!/spammm/status/1105665022942953472"/>
    <hyperlink ref="X138" r:id="rId493" display="https://twitter.com/#!/wboca_media/status/1105836891151257600"/>
    <hyperlink ref="X139" r:id="rId494" display="https://twitter.com/#!/yoehanee/status/1105832108105306117"/>
    <hyperlink ref="X140" r:id="rId495" display="https://twitter.com/#!/yoehanee/status/1105832108105306117"/>
    <hyperlink ref="X141" r:id="rId496" display="https://twitter.com/#!/yoehanee/status/1105832108105306117"/>
    <hyperlink ref="X142" r:id="rId497" display="https://twitter.com/#!/yoehanee/status/1105843773731495939"/>
    <hyperlink ref="X143" r:id="rId498" display="https://twitter.com/#!/littleriddlez/status/1105856256227577856"/>
    <hyperlink ref="X144" r:id="rId499" display="https://twitter.com/#!/littleriddlez/status/1105856256227577856"/>
    <hyperlink ref="X145" r:id="rId500" display="https://twitter.com/#!/robotparking/status/1105867109299568640"/>
    <hyperlink ref="X146" r:id="rId501" display="https://twitter.com/#!/robotparking/status/1105867109299568640"/>
    <hyperlink ref="X147" r:id="rId502" display="https://twitter.com/#!/wolven/status/1105884336727957505"/>
    <hyperlink ref="X148" r:id="rId503" display="https://twitter.com/#!/wolven/status/1105884336727957505"/>
    <hyperlink ref="X149" r:id="rId504" display="https://twitter.com/#!/datenassistance/status/1106245601367343110"/>
    <hyperlink ref="X150" r:id="rId505" display="https://twitter.com/#!/charshankredemp/status/1106248998673936384"/>
    <hyperlink ref="X151" r:id="rId506" display="https://twitter.com/#!/roccoschell/status/1106274465476947968"/>
    <hyperlink ref="X152" r:id="rId507" display="https://twitter.com/#!/ae_fernandes/status/1107368546907156480"/>
    <hyperlink ref="X153" r:id="rId508" display="https://twitter.com/#!/ae_fernandes/status/1107368546907156480"/>
    <hyperlink ref="X154" r:id="rId509" display="https://twitter.com/#!/szekeresmelinda/status/1107368996557471744"/>
    <hyperlink ref="X155" r:id="rId510" display="https://twitter.com/#!/szekeresmelinda/status/1107368996557471744"/>
    <hyperlink ref="X156" r:id="rId511" display="https://twitter.com/#!/librarykristie/status/1107775476452519937"/>
    <hyperlink ref="X157" r:id="rId512" display="https://twitter.com/#!/wsdinfo/status/1107980904394358784"/>
    <hyperlink ref="X158" r:id="rId513" display="https://twitter.com/#!/aprylw/status/1086643006738976768"/>
    <hyperlink ref="X159" r:id="rId514" display="https://twitter.com/#!/aprylw/status/1086650657023627269"/>
    <hyperlink ref="X160" r:id="rId515" display="https://twitter.com/#!/aprylw/status/1098180561343000576"/>
    <hyperlink ref="X161" r:id="rId516" display="https://twitter.com/#!/nathanjurgenson/status/1086718555297476608"/>
    <hyperlink ref="X162" r:id="rId517" display="https://twitter.com/#!/ttw_conf/status/1086655053870612480"/>
    <hyperlink ref="X163" r:id="rId518" display="https://twitter.com/#!/tanyalokot/status/1086672594521206786"/>
    <hyperlink ref="X164" r:id="rId519" display="https://twitter.com/#!/da_banks/status/1082345012535443458"/>
    <hyperlink ref="X165" r:id="rId520" display="https://twitter.com/#!/da_banks/status/1086317326914469889"/>
    <hyperlink ref="X166" r:id="rId521" display="https://twitter.com/#!/da_banks/status/1086376413270327297"/>
    <hyperlink ref="X167" r:id="rId522" display="https://twitter.com/#!/da_banks/status/1087198733589274624"/>
    <hyperlink ref="X168" r:id="rId523" display="https://twitter.com/#!/da_banks/status/1087213180642906112"/>
    <hyperlink ref="X169" r:id="rId524" display="https://twitter.com/#!/da_banks/status/1097144486822625283"/>
    <hyperlink ref="X170" r:id="rId525" display="https://twitter.com/#!/da_banks/status/1097961949290287104"/>
    <hyperlink ref="X171" r:id="rId526" display="https://twitter.com/#!/da_banks/status/1099431220432326656"/>
    <hyperlink ref="X172" r:id="rId527" display="https://twitter.com/#!/da_banks/status/1104478455759073280"/>
    <hyperlink ref="X173" r:id="rId528" display="https://twitter.com/#!/da_banks/status/1105472444238884864"/>
    <hyperlink ref="X174" r:id="rId529" display="https://twitter.com/#!/da_banks/status/1105472444238884864"/>
    <hyperlink ref="X175" r:id="rId530" display="https://twitter.com/#!/da_banks/status/1105559289966587904"/>
    <hyperlink ref="X176" r:id="rId531" display="https://twitter.com/#!/da_banks/status/1105559289966587904"/>
    <hyperlink ref="X177" r:id="rId532" display="https://twitter.com/#!/da_banks/status/1105854560726327296"/>
    <hyperlink ref="X178" r:id="rId533" display="https://twitter.com/#!/da_banks/status/1105854560726327296"/>
    <hyperlink ref="X179" r:id="rId534" display="https://twitter.com/#!/da_banks/status/1106246040645222400"/>
    <hyperlink ref="X180" r:id="rId535" display="https://twitter.com/#!/da_banks/status/1108068885062922240"/>
    <hyperlink ref="X181" r:id="rId536" display="https://twitter.com/#!/ttw_conf/status/1087198966415060993"/>
    <hyperlink ref="X182" r:id="rId537" display="https://twitter.com/#!/tanyalokot/status/1105393632226566144"/>
    <hyperlink ref="X183" r:id="rId538" display="https://twitter.com/#!/tanyalokot/status/1105394723403968512"/>
    <hyperlink ref="X184" r:id="rId539" display="https://twitter.com/#!/ttw_conf/status/1105854623359868935"/>
    <hyperlink ref="X185" r:id="rId540" display="https://twitter.com/#!/nathanjurgenson/status/1075047936466321409"/>
    <hyperlink ref="X186" r:id="rId541" display="https://twitter.com/#!/nathanjurgenson/status/1080872218425405446"/>
    <hyperlink ref="X187" r:id="rId542" display="https://twitter.com/#!/nathanjurgenson/status/1082351414410498049"/>
    <hyperlink ref="X188" r:id="rId543" display="https://twitter.com/#!/nathanjurgenson/status/1085229138846203904"/>
    <hyperlink ref="X189" r:id="rId544" display="https://twitter.com/#!/nathanjurgenson/status/1086342616776507392"/>
    <hyperlink ref="X190" r:id="rId545" display="https://twitter.com/#!/nathanjurgenson/status/1087425956921233408"/>
    <hyperlink ref="X191" r:id="rId546" display="https://twitter.com/#!/nathanjurgenson/status/1097926312444874752"/>
    <hyperlink ref="X192" r:id="rId547" display="https://twitter.com/#!/nathanjurgenson/status/1099002524638470144"/>
    <hyperlink ref="X193" r:id="rId548" display="https://twitter.com/#!/nathanjurgenson/status/1106245337771995136"/>
    <hyperlink ref="X194" r:id="rId549" display="https://twitter.com/#!/nathanjurgenson/status/1108067595008114688"/>
    <hyperlink ref="X195" r:id="rId550" display="https://twitter.com/#!/ttw_conf/status/1106246025566662656"/>
    <hyperlink ref="X196" r:id="rId551" display="https://twitter.com/#!/ttw_conf/status/1108067656991760384"/>
    <hyperlink ref="X197" r:id="rId552" display="https://twitter.com/#!/itsabmok/status/1108083955377598467"/>
    <hyperlink ref="X198" r:id="rId553" display="https://twitter.com/#!/shengokai/status/1108095837228408837"/>
    <hyperlink ref="X199" r:id="rId554" display="https://twitter.com/#!/joakinen/status/1108131860008308736"/>
    <hyperlink ref="X200" r:id="rId555" display="https://twitter.com/#!/holt_jake_adams/status/1107620711978405888"/>
    <hyperlink ref="X201" r:id="rId556" display="https://twitter.com/#!/holt_jake_adams/status/1108073240117825536"/>
    <hyperlink ref="X202" r:id="rId557" display="https://twitter.com/#!/holt_jake_adams/status/1108398331800236032"/>
    <hyperlink ref="X203" r:id="rId558" display="https://twitter.com/#!/dialacina/status/1105467812305342464"/>
    <hyperlink ref="X204" r:id="rId559" display="https://twitter.com/#!/dialacina/status/1105501497721266176"/>
    <hyperlink ref="X205" r:id="rId560" display="https://twitter.com/#!/dialacina/status/1105501497721266176"/>
    <hyperlink ref="X206" r:id="rId561" display="https://twitter.com/#!/jsantley/status/1105507681274458113"/>
    <hyperlink ref="X207" r:id="rId562" display="https://twitter.com/#!/ttw_conf/status/1075045157681184772"/>
    <hyperlink ref="X208" r:id="rId563" display="https://twitter.com/#!/ttw_conf/status/1082344974056914944"/>
    <hyperlink ref="X209" r:id="rId564" display="https://twitter.com/#!/ttw_conf/status/1085214035358990337"/>
    <hyperlink ref="X210" r:id="rId565" display="https://twitter.com/#!/ttw_conf/status/1086314919082057733"/>
    <hyperlink ref="X211" r:id="rId566" display="https://twitter.com/#!/ttw_conf/status/1097140801564561409"/>
    <hyperlink ref="X212" r:id="rId567" display="https://twitter.com/#!/ttw_conf/status/1097852390626246656"/>
    <hyperlink ref="X213" r:id="rId568" display="https://twitter.com/#!/ttw_conf/status/1097961888523128832"/>
    <hyperlink ref="X214" r:id="rId569" display="https://twitter.com/#!/ttw_conf/status/1099431182121533440"/>
    <hyperlink ref="X215" r:id="rId570" display="https://twitter.com/#!/ttw_conf/status/1101161355308986368"/>
    <hyperlink ref="X216" r:id="rId571" display="https://twitter.com/#!/ttw_conf/status/1108082201831317514"/>
    <hyperlink ref="X217" r:id="rId572" display="https://twitter.com/#!/jsantley/status/1099344019459575808"/>
    <hyperlink ref="X218" r:id="rId573" display="https://twitter.com/#!/jsantley/status/1105495850095009792"/>
    <hyperlink ref="X219" r:id="rId574" display="https://twitter.com/#!/jsantley/status/1108409211950530562"/>
    <hyperlink ref="X220" r:id="rId575" display="https://twitter.com/#!/holtlibrary/status/1107613823366778880"/>
    <hyperlink ref="X221" r:id="rId576" display="https://twitter.com/#!/holtlibrary/status/1107978849550249984"/>
    <hyperlink ref="X222" r:id="rId577" display="https://twitter.com/#!/holtlibrary/status/1108034700440977409"/>
    <hyperlink ref="X223" r:id="rId578" display="https://twitter.com/#!/holtlibrary/status/1108369193106358272"/>
    <hyperlink ref="X224" r:id="rId579" display="https://twitter.com/#!/holtlibrary/status/1108796054596661249"/>
    <hyperlink ref="X225" r:id="rId580" display="https://twitter.com/#!/holt_jmoore/status/1108085362402959360"/>
    <hyperlink ref="X226" r:id="rId581" display="https://twitter.com/#!/holt_jmoore/status/1108109801324711938"/>
    <hyperlink ref="X227" r:id="rId582" display="https://twitter.com/#!/holt_jmoore/status/1108109844752404481"/>
    <hyperlink ref="X228" r:id="rId583" display="https://twitter.com/#!/holt_jmoore/status/1108483731738775553"/>
    <hyperlink ref="X229" r:id="rId584" display="https://twitter.com/#!/holt_jmoore/status/1108898234372632576"/>
    <hyperlink ref="AZ89" r:id="rId585" display="https://api.twitter.com/1.1/geo/id/fbd6d2f5a4e4a15e.json"/>
    <hyperlink ref="AZ96" r:id="rId586" display="https://api.twitter.com/1.1/geo/id/fbd6d2f5a4e4a15e.json"/>
    <hyperlink ref="AZ99" r:id="rId587" display="https://api.twitter.com/1.1/geo/id/fbd6d2f5a4e4a15e.json"/>
    <hyperlink ref="AZ218" r:id="rId588" display="https://api.twitter.com/1.1/geo/id/4450919042ac40d3.json"/>
  </hyperlinks>
  <printOptions/>
  <pageMargins left="0.7" right="0.7" top="0.75" bottom="0.75" header="0.3" footer="0.3"/>
  <pageSetup horizontalDpi="600" verticalDpi="600" orientation="portrait" r:id="rId592"/>
  <legacyDrawing r:id="rId590"/>
  <tableParts>
    <tablePart r:id="rId591"/>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1"/>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2543</v>
      </c>
      <c r="B1" s="13" t="s">
        <v>2741</v>
      </c>
      <c r="C1" s="13" t="s">
        <v>2742</v>
      </c>
      <c r="D1" s="13" t="s">
        <v>144</v>
      </c>
      <c r="E1" s="13" t="s">
        <v>2744</v>
      </c>
      <c r="F1" s="13" t="s">
        <v>2745</v>
      </c>
      <c r="G1" s="13" t="s">
        <v>2746</v>
      </c>
    </row>
    <row r="2" spans="1:7" ht="15">
      <c r="A2" s="78" t="s">
        <v>2156</v>
      </c>
      <c r="B2" s="78">
        <v>166</v>
      </c>
      <c r="C2" s="122">
        <v>0.03960868527797662</v>
      </c>
      <c r="D2" s="78" t="s">
        <v>2743</v>
      </c>
      <c r="E2" s="78"/>
      <c r="F2" s="78"/>
      <c r="G2" s="78"/>
    </row>
    <row r="3" spans="1:7" ht="15">
      <c r="A3" s="78" t="s">
        <v>2157</v>
      </c>
      <c r="B3" s="78">
        <v>13</v>
      </c>
      <c r="C3" s="122">
        <v>0.003101884991648771</v>
      </c>
      <c r="D3" s="78" t="s">
        <v>2743</v>
      </c>
      <c r="E3" s="78"/>
      <c r="F3" s="78"/>
      <c r="G3" s="78"/>
    </row>
    <row r="4" spans="1:7" ht="15">
      <c r="A4" s="78" t="s">
        <v>2158</v>
      </c>
      <c r="B4" s="78">
        <v>0</v>
      </c>
      <c r="C4" s="122">
        <v>0</v>
      </c>
      <c r="D4" s="78" t="s">
        <v>2743</v>
      </c>
      <c r="E4" s="78"/>
      <c r="F4" s="78"/>
      <c r="G4" s="78"/>
    </row>
    <row r="5" spans="1:7" ht="15">
      <c r="A5" s="78" t="s">
        <v>2159</v>
      </c>
      <c r="B5" s="78">
        <v>4012</v>
      </c>
      <c r="C5" s="122">
        <v>0.9572894297303747</v>
      </c>
      <c r="D5" s="78" t="s">
        <v>2743</v>
      </c>
      <c r="E5" s="78"/>
      <c r="F5" s="78"/>
      <c r="G5" s="78"/>
    </row>
    <row r="6" spans="1:7" ht="15">
      <c r="A6" s="78" t="s">
        <v>2160</v>
      </c>
      <c r="B6" s="78">
        <v>4191</v>
      </c>
      <c r="C6" s="122">
        <v>1</v>
      </c>
      <c r="D6" s="78" t="s">
        <v>2743</v>
      </c>
      <c r="E6" s="78"/>
      <c r="F6" s="78"/>
      <c r="G6" s="78"/>
    </row>
    <row r="7" spans="1:7" ht="15">
      <c r="A7" s="84" t="s">
        <v>475</v>
      </c>
      <c r="B7" s="84">
        <v>145</v>
      </c>
      <c r="C7" s="123">
        <v>0.0074736610337592406</v>
      </c>
      <c r="D7" s="84" t="s">
        <v>2743</v>
      </c>
      <c r="E7" s="84" t="b">
        <v>0</v>
      </c>
      <c r="F7" s="84" t="b">
        <v>0</v>
      </c>
      <c r="G7" s="84" t="b">
        <v>0</v>
      </c>
    </row>
    <row r="8" spans="1:7" ht="15">
      <c r="A8" s="84" t="s">
        <v>320</v>
      </c>
      <c r="B8" s="84">
        <v>64</v>
      </c>
      <c r="C8" s="123">
        <v>0.012565753110707577</v>
      </c>
      <c r="D8" s="84" t="s">
        <v>2743</v>
      </c>
      <c r="E8" s="84" t="b">
        <v>0</v>
      </c>
      <c r="F8" s="84" t="b">
        <v>0</v>
      </c>
      <c r="G8" s="84" t="b">
        <v>0</v>
      </c>
    </row>
    <row r="9" spans="1:7" ht="15">
      <c r="A9" s="84" t="s">
        <v>2161</v>
      </c>
      <c r="B9" s="84">
        <v>60</v>
      </c>
      <c r="C9" s="123">
        <v>0.013783755246541468</v>
      </c>
      <c r="D9" s="84" t="s">
        <v>2743</v>
      </c>
      <c r="E9" s="84" t="b">
        <v>0</v>
      </c>
      <c r="F9" s="84" t="b">
        <v>0</v>
      </c>
      <c r="G9" s="84" t="b">
        <v>0</v>
      </c>
    </row>
    <row r="10" spans="1:7" ht="15">
      <c r="A10" s="84" t="s">
        <v>2162</v>
      </c>
      <c r="B10" s="84">
        <v>50</v>
      </c>
      <c r="C10" s="123">
        <v>0.012002277325605529</v>
      </c>
      <c r="D10" s="84" t="s">
        <v>2743</v>
      </c>
      <c r="E10" s="84" t="b">
        <v>0</v>
      </c>
      <c r="F10" s="84" t="b">
        <v>0</v>
      </c>
      <c r="G10" s="84" t="b">
        <v>0</v>
      </c>
    </row>
    <row r="11" spans="1:7" ht="15">
      <c r="A11" s="84" t="s">
        <v>2163</v>
      </c>
      <c r="B11" s="84">
        <v>49</v>
      </c>
      <c r="C11" s="123">
        <v>0.01193749565641415</v>
      </c>
      <c r="D11" s="84" t="s">
        <v>2743</v>
      </c>
      <c r="E11" s="84" t="b">
        <v>0</v>
      </c>
      <c r="F11" s="84" t="b">
        <v>0</v>
      </c>
      <c r="G11" s="84" t="b">
        <v>0</v>
      </c>
    </row>
    <row r="12" spans="1:7" ht="15">
      <c r="A12" s="84" t="s">
        <v>2165</v>
      </c>
      <c r="B12" s="84">
        <v>31</v>
      </c>
      <c r="C12" s="123">
        <v>0.010065079950662272</v>
      </c>
      <c r="D12" s="84" t="s">
        <v>2743</v>
      </c>
      <c r="E12" s="84" t="b">
        <v>0</v>
      </c>
      <c r="F12" s="84" t="b">
        <v>0</v>
      </c>
      <c r="G12" s="84" t="b">
        <v>0</v>
      </c>
    </row>
    <row r="13" spans="1:7" ht="15">
      <c r="A13" s="84" t="s">
        <v>2168</v>
      </c>
      <c r="B13" s="84">
        <v>27</v>
      </c>
      <c r="C13" s="123">
        <v>0.009794645933131303</v>
      </c>
      <c r="D13" s="84" t="s">
        <v>2743</v>
      </c>
      <c r="E13" s="84" t="b">
        <v>0</v>
      </c>
      <c r="F13" s="84" t="b">
        <v>0</v>
      </c>
      <c r="G13" s="84" t="b">
        <v>0</v>
      </c>
    </row>
    <row r="14" spans="1:7" ht="15">
      <c r="A14" s="84" t="s">
        <v>2140</v>
      </c>
      <c r="B14" s="84">
        <v>26</v>
      </c>
      <c r="C14" s="123">
        <v>0.0092513403713594</v>
      </c>
      <c r="D14" s="84" t="s">
        <v>2743</v>
      </c>
      <c r="E14" s="84" t="b">
        <v>0</v>
      </c>
      <c r="F14" s="84" t="b">
        <v>0</v>
      </c>
      <c r="G14" s="84" t="b">
        <v>0</v>
      </c>
    </row>
    <row r="15" spans="1:7" ht="15">
      <c r="A15" s="84" t="s">
        <v>2176</v>
      </c>
      <c r="B15" s="84">
        <v>25</v>
      </c>
      <c r="C15" s="123">
        <v>0.009069116604751208</v>
      </c>
      <c r="D15" s="84" t="s">
        <v>2743</v>
      </c>
      <c r="E15" s="84" t="b">
        <v>1</v>
      </c>
      <c r="F15" s="84" t="b">
        <v>0</v>
      </c>
      <c r="G15" s="84" t="b">
        <v>0</v>
      </c>
    </row>
    <row r="16" spans="1:7" ht="15">
      <c r="A16" s="84" t="s">
        <v>2174</v>
      </c>
      <c r="B16" s="84">
        <v>25</v>
      </c>
      <c r="C16" s="123">
        <v>0.009249801143687527</v>
      </c>
      <c r="D16" s="84" t="s">
        <v>2743</v>
      </c>
      <c r="E16" s="84" t="b">
        <v>0</v>
      </c>
      <c r="F16" s="84" t="b">
        <v>0</v>
      </c>
      <c r="G16" s="84" t="b">
        <v>0</v>
      </c>
    </row>
    <row r="17" spans="1:7" ht="15">
      <c r="A17" s="84" t="s">
        <v>2175</v>
      </c>
      <c r="B17" s="84">
        <v>25</v>
      </c>
      <c r="C17" s="123">
        <v>0.009249801143687527</v>
      </c>
      <c r="D17" s="84" t="s">
        <v>2743</v>
      </c>
      <c r="E17" s="84" t="b">
        <v>0</v>
      </c>
      <c r="F17" s="84" t="b">
        <v>0</v>
      </c>
      <c r="G17" s="84" t="b">
        <v>0</v>
      </c>
    </row>
    <row r="18" spans="1:7" ht="15">
      <c r="A18" s="84" t="s">
        <v>483</v>
      </c>
      <c r="B18" s="84">
        <v>24</v>
      </c>
      <c r="C18" s="123">
        <v>0.008879809097940025</v>
      </c>
      <c r="D18" s="84" t="s">
        <v>2743</v>
      </c>
      <c r="E18" s="84" t="b">
        <v>0</v>
      </c>
      <c r="F18" s="84" t="b">
        <v>0</v>
      </c>
      <c r="G18" s="84" t="b">
        <v>0</v>
      </c>
    </row>
    <row r="19" spans="1:7" ht="15">
      <c r="A19" s="84" t="s">
        <v>2177</v>
      </c>
      <c r="B19" s="84">
        <v>24</v>
      </c>
      <c r="C19" s="123">
        <v>0.008879809097940025</v>
      </c>
      <c r="D19" s="84" t="s">
        <v>2743</v>
      </c>
      <c r="E19" s="84" t="b">
        <v>1</v>
      </c>
      <c r="F19" s="84" t="b">
        <v>0</v>
      </c>
      <c r="G19" s="84" t="b">
        <v>0</v>
      </c>
    </row>
    <row r="20" spans="1:7" ht="15">
      <c r="A20" s="84" t="s">
        <v>2178</v>
      </c>
      <c r="B20" s="84">
        <v>24</v>
      </c>
      <c r="C20" s="123">
        <v>0.008879809097940025</v>
      </c>
      <c r="D20" s="84" t="s">
        <v>2743</v>
      </c>
      <c r="E20" s="84" t="b">
        <v>0</v>
      </c>
      <c r="F20" s="84" t="b">
        <v>0</v>
      </c>
      <c r="G20" s="84" t="b">
        <v>0</v>
      </c>
    </row>
    <row r="21" spans="1:7" ht="15">
      <c r="A21" s="84" t="s">
        <v>2544</v>
      </c>
      <c r="B21" s="84">
        <v>24</v>
      </c>
      <c r="C21" s="123">
        <v>0.008879809097940025</v>
      </c>
      <c r="D21" s="84" t="s">
        <v>2743</v>
      </c>
      <c r="E21" s="84" t="b">
        <v>0</v>
      </c>
      <c r="F21" s="84" t="b">
        <v>0</v>
      </c>
      <c r="G21" s="84" t="b">
        <v>0</v>
      </c>
    </row>
    <row r="22" spans="1:7" ht="15">
      <c r="A22" s="84" t="s">
        <v>2545</v>
      </c>
      <c r="B22" s="84">
        <v>24</v>
      </c>
      <c r="C22" s="123">
        <v>0.008879809097940025</v>
      </c>
      <c r="D22" s="84" t="s">
        <v>2743</v>
      </c>
      <c r="E22" s="84" t="b">
        <v>0</v>
      </c>
      <c r="F22" s="84" t="b">
        <v>0</v>
      </c>
      <c r="G22" s="84" t="b">
        <v>0</v>
      </c>
    </row>
    <row r="23" spans="1:7" ht="15">
      <c r="A23" s="84" t="s">
        <v>2546</v>
      </c>
      <c r="B23" s="84">
        <v>24</v>
      </c>
      <c r="C23" s="123">
        <v>0.008879809097940025</v>
      </c>
      <c r="D23" s="84" t="s">
        <v>2743</v>
      </c>
      <c r="E23" s="84" t="b">
        <v>0</v>
      </c>
      <c r="F23" s="84" t="b">
        <v>0</v>
      </c>
      <c r="G23" s="84" t="b">
        <v>0</v>
      </c>
    </row>
    <row r="24" spans="1:7" ht="15">
      <c r="A24" s="84" t="s">
        <v>262</v>
      </c>
      <c r="B24" s="84">
        <v>23</v>
      </c>
      <c r="C24" s="123">
        <v>0.008683122527513479</v>
      </c>
      <c r="D24" s="84" t="s">
        <v>2743</v>
      </c>
      <c r="E24" s="84" t="b">
        <v>0</v>
      </c>
      <c r="F24" s="84" t="b">
        <v>0</v>
      </c>
      <c r="G24" s="84" t="b">
        <v>0</v>
      </c>
    </row>
    <row r="25" spans="1:7" ht="15">
      <c r="A25" s="84" t="s">
        <v>2182</v>
      </c>
      <c r="B25" s="84">
        <v>21</v>
      </c>
      <c r="C25" s="123">
        <v>0.008266298874489375</v>
      </c>
      <c r="D25" s="84" t="s">
        <v>2743</v>
      </c>
      <c r="E25" s="84" t="b">
        <v>0</v>
      </c>
      <c r="F25" s="84" t="b">
        <v>0</v>
      </c>
      <c r="G25" s="84" t="b">
        <v>0</v>
      </c>
    </row>
    <row r="26" spans="1:7" ht="15">
      <c r="A26" s="84" t="s">
        <v>2166</v>
      </c>
      <c r="B26" s="84">
        <v>18</v>
      </c>
      <c r="C26" s="123">
        <v>0.007576651466320652</v>
      </c>
      <c r="D26" s="84" t="s">
        <v>2743</v>
      </c>
      <c r="E26" s="84" t="b">
        <v>1</v>
      </c>
      <c r="F26" s="84" t="b">
        <v>0</v>
      </c>
      <c r="G26" s="84" t="b">
        <v>0</v>
      </c>
    </row>
    <row r="27" spans="1:7" ht="15">
      <c r="A27" s="84" t="s">
        <v>2187</v>
      </c>
      <c r="B27" s="84">
        <v>18</v>
      </c>
      <c r="C27" s="123">
        <v>0.007576651466320652</v>
      </c>
      <c r="D27" s="84" t="s">
        <v>2743</v>
      </c>
      <c r="E27" s="84" t="b">
        <v>0</v>
      </c>
      <c r="F27" s="84" t="b">
        <v>0</v>
      </c>
      <c r="G27" s="84" t="b">
        <v>0</v>
      </c>
    </row>
    <row r="28" spans="1:7" ht="15">
      <c r="A28" s="84" t="s">
        <v>2547</v>
      </c>
      <c r="B28" s="84">
        <v>18</v>
      </c>
      <c r="C28" s="123">
        <v>0.007576651466320652</v>
      </c>
      <c r="D28" s="84" t="s">
        <v>2743</v>
      </c>
      <c r="E28" s="84" t="b">
        <v>0</v>
      </c>
      <c r="F28" s="84" t="b">
        <v>0</v>
      </c>
      <c r="G28" s="84" t="b">
        <v>0</v>
      </c>
    </row>
    <row r="29" spans="1:7" ht="15">
      <c r="A29" s="84" t="s">
        <v>2548</v>
      </c>
      <c r="B29" s="84">
        <v>17</v>
      </c>
      <c r="C29" s="123">
        <v>0.00732776100504818</v>
      </c>
      <c r="D29" s="84" t="s">
        <v>2743</v>
      </c>
      <c r="E29" s="84" t="b">
        <v>0</v>
      </c>
      <c r="F29" s="84" t="b">
        <v>0</v>
      </c>
      <c r="G29" s="84" t="b">
        <v>0</v>
      </c>
    </row>
    <row r="30" spans="1:7" ht="15">
      <c r="A30" s="84" t="s">
        <v>2186</v>
      </c>
      <c r="B30" s="84">
        <v>17</v>
      </c>
      <c r="C30" s="123">
        <v>0.00732776100504818</v>
      </c>
      <c r="D30" s="84" t="s">
        <v>2743</v>
      </c>
      <c r="E30" s="84" t="b">
        <v>0</v>
      </c>
      <c r="F30" s="84" t="b">
        <v>0</v>
      </c>
      <c r="G30" s="84" t="b">
        <v>0</v>
      </c>
    </row>
    <row r="31" spans="1:7" ht="15">
      <c r="A31" s="84" t="s">
        <v>2172</v>
      </c>
      <c r="B31" s="84">
        <v>17</v>
      </c>
      <c r="C31" s="123">
        <v>0.00732776100504818</v>
      </c>
      <c r="D31" s="84" t="s">
        <v>2743</v>
      </c>
      <c r="E31" s="84" t="b">
        <v>0</v>
      </c>
      <c r="F31" s="84" t="b">
        <v>0</v>
      </c>
      <c r="G31" s="84" t="b">
        <v>0</v>
      </c>
    </row>
    <row r="32" spans="1:7" ht="15">
      <c r="A32" s="84" t="s">
        <v>2185</v>
      </c>
      <c r="B32" s="84">
        <v>16</v>
      </c>
      <c r="C32" s="123">
        <v>0.007251270906641956</v>
      </c>
      <c r="D32" s="84" t="s">
        <v>2743</v>
      </c>
      <c r="E32" s="84" t="b">
        <v>0</v>
      </c>
      <c r="F32" s="84" t="b">
        <v>0</v>
      </c>
      <c r="G32" s="84" t="b">
        <v>0</v>
      </c>
    </row>
    <row r="33" spans="1:7" ht="15">
      <c r="A33" s="84" t="s">
        <v>2196</v>
      </c>
      <c r="B33" s="84">
        <v>16</v>
      </c>
      <c r="C33" s="123">
        <v>0.007251270906641956</v>
      </c>
      <c r="D33" s="84" t="s">
        <v>2743</v>
      </c>
      <c r="E33" s="84" t="b">
        <v>0</v>
      </c>
      <c r="F33" s="84" t="b">
        <v>0</v>
      </c>
      <c r="G33" s="84" t="b">
        <v>0</v>
      </c>
    </row>
    <row r="34" spans="1:7" ht="15">
      <c r="A34" s="84" t="s">
        <v>2167</v>
      </c>
      <c r="B34" s="84">
        <v>16</v>
      </c>
      <c r="C34" s="123">
        <v>0.007068450043370901</v>
      </c>
      <c r="D34" s="84" t="s">
        <v>2743</v>
      </c>
      <c r="E34" s="84" t="b">
        <v>0</v>
      </c>
      <c r="F34" s="84" t="b">
        <v>0</v>
      </c>
      <c r="G34" s="84" t="b">
        <v>0</v>
      </c>
    </row>
    <row r="35" spans="1:7" ht="15">
      <c r="A35" s="84" t="s">
        <v>2549</v>
      </c>
      <c r="B35" s="84">
        <v>16</v>
      </c>
      <c r="C35" s="123">
        <v>0.007068450043370901</v>
      </c>
      <c r="D35" s="84" t="s">
        <v>2743</v>
      </c>
      <c r="E35" s="84" t="b">
        <v>0</v>
      </c>
      <c r="F35" s="84" t="b">
        <v>0</v>
      </c>
      <c r="G35" s="84" t="b">
        <v>0</v>
      </c>
    </row>
    <row r="36" spans="1:7" ht="15">
      <c r="A36" s="84" t="s">
        <v>2170</v>
      </c>
      <c r="B36" s="84">
        <v>16</v>
      </c>
      <c r="C36" s="123">
        <v>0.007068450043370901</v>
      </c>
      <c r="D36" s="84" t="s">
        <v>2743</v>
      </c>
      <c r="E36" s="84" t="b">
        <v>0</v>
      </c>
      <c r="F36" s="84" t="b">
        <v>0</v>
      </c>
      <c r="G36" s="84" t="b">
        <v>0</v>
      </c>
    </row>
    <row r="37" spans="1:7" ht="15">
      <c r="A37" s="84" t="s">
        <v>2184</v>
      </c>
      <c r="B37" s="84">
        <v>15</v>
      </c>
      <c r="C37" s="123">
        <v>0.006798066474976834</v>
      </c>
      <c r="D37" s="84" t="s">
        <v>2743</v>
      </c>
      <c r="E37" s="84" t="b">
        <v>0</v>
      </c>
      <c r="F37" s="84" t="b">
        <v>0</v>
      </c>
      <c r="G37" s="84" t="b">
        <v>0</v>
      </c>
    </row>
    <row r="38" spans="1:7" ht="15">
      <c r="A38" s="84" t="s">
        <v>2550</v>
      </c>
      <c r="B38" s="84">
        <v>15</v>
      </c>
      <c r="C38" s="123">
        <v>0.009715644469593604</v>
      </c>
      <c r="D38" s="84" t="s">
        <v>2743</v>
      </c>
      <c r="E38" s="84" t="b">
        <v>0</v>
      </c>
      <c r="F38" s="84" t="b">
        <v>0</v>
      </c>
      <c r="G38" s="84" t="b">
        <v>0</v>
      </c>
    </row>
    <row r="39" spans="1:7" ht="15">
      <c r="A39" s="84" t="s">
        <v>2199</v>
      </c>
      <c r="B39" s="84">
        <v>15</v>
      </c>
      <c r="C39" s="123">
        <v>0.006798066474976834</v>
      </c>
      <c r="D39" s="84" t="s">
        <v>2743</v>
      </c>
      <c r="E39" s="84" t="b">
        <v>0</v>
      </c>
      <c r="F39" s="84" t="b">
        <v>0</v>
      </c>
      <c r="G39" s="84" t="b">
        <v>0</v>
      </c>
    </row>
    <row r="40" spans="1:7" ht="15">
      <c r="A40" s="84" t="s">
        <v>2551</v>
      </c>
      <c r="B40" s="84">
        <v>15</v>
      </c>
      <c r="C40" s="123">
        <v>0.006798066474976834</v>
      </c>
      <c r="D40" s="84" t="s">
        <v>2743</v>
      </c>
      <c r="E40" s="84" t="b">
        <v>0</v>
      </c>
      <c r="F40" s="84" t="b">
        <v>0</v>
      </c>
      <c r="G40" s="84" t="b">
        <v>0</v>
      </c>
    </row>
    <row r="41" spans="1:7" ht="15">
      <c r="A41" s="84" t="s">
        <v>2552</v>
      </c>
      <c r="B41" s="84">
        <v>15</v>
      </c>
      <c r="C41" s="123">
        <v>0.006798066474976834</v>
      </c>
      <c r="D41" s="84" t="s">
        <v>2743</v>
      </c>
      <c r="E41" s="84" t="b">
        <v>0</v>
      </c>
      <c r="F41" s="84" t="b">
        <v>0</v>
      </c>
      <c r="G41" s="84" t="b">
        <v>0</v>
      </c>
    </row>
    <row r="42" spans="1:7" ht="15">
      <c r="A42" s="84" t="s">
        <v>2553</v>
      </c>
      <c r="B42" s="84">
        <v>14</v>
      </c>
      <c r="C42" s="123">
        <v>0.006699558616684652</v>
      </c>
      <c r="D42" s="84" t="s">
        <v>2743</v>
      </c>
      <c r="E42" s="84" t="b">
        <v>0</v>
      </c>
      <c r="F42" s="84" t="b">
        <v>0</v>
      </c>
      <c r="G42" s="84" t="b">
        <v>0</v>
      </c>
    </row>
    <row r="43" spans="1:7" ht="15">
      <c r="A43" s="84" t="s">
        <v>2127</v>
      </c>
      <c r="B43" s="84">
        <v>14</v>
      </c>
      <c r="C43" s="123">
        <v>0.0065158710638107764</v>
      </c>
      <c r="D43" s="84" t="s">
        <v>2743</v>
      </c>
      <c r="E43" s="84" t="b">
        <v>0</v>
      </c>
      <c r="F43" s="84" t="b">
        <v>0</v>
      </c>
      <c r="G43" s="84" t="b">
        <v>0</v>
      </c>
    </row>
    <row r="44" spans="1:7" ht="15">
      <c r="A44" s="84" t="s">
        <v>2169</v>
      </c>
      <c r="B44" s="84">
        <v>14</v>
      </c>
      <c r="C44" s="123">
        <v>0.0065158710638107764</v>
      </c>
      <c r="D44" s="84" t="s">
        <v>2743</v>
      </c>
      <c r="E44" s="84" t="b">
        <v>0</v>
      </c>
      <c r="F44" s="84" t="b">
        <v>0</v>
      </c>
      <c r="G44" s="84" t="b">
        <v>0</v>
      </c>
    </row>
    <row r="45" spans="1:7" ht="15">
      <c r="A45" s="84" t="s">
        <v>2171</v>
      </c>
      <c r="B45" s="84">
        <v>14</v>
      </c>
      <c r="C45" s="123">
        <v>0.0065158710638107764</v>
      </c>
      <c r="D45" s="84" t="s">
        <v>2743</v>
      </c>
      <c r="E45" s="84" t="b">
        <v>0</v>
      </c>
      <c r="F45" s="84" t="b">
        <v>0</v>
      </c>
      <c r="G45" s="84" t="b">
        <v>0</v>
      </c>
    </row>
    <row r="46" spans="1:7" ht="15">
      <c r="A46" s="84" t="s">
        <v>2554</v>
      </c>
      <c r="B46" s="84">
        <v>14</v>
      </c>
      <c r="C46" s="123">
        <v>0.0065158710638107764</v>
      </c>
      <c r="D46" s="84" t="s">
        <v>2743</v>
      </c>
      <c r="E46" s="84" t="b">
        <v>0</v>
      </c>
      <c r="F46" s="84" t="b">
        <v>0</v>
      </c>
      <c r="G46" s="84" t="b">
        <v>0</v>
      </c>
    </row>
    <row r="47" spans="1:7" ht="15">
      <c r="A47" s="84" t="s">
        <v>2555</v>
      </c>
      <c r="B47" s="84">
        <v>14</v>
      </c>
      <c r="C47" s="123">
        <v>0.0065158710638107764</v>
      </c>
      <c r="D47" s="84" t="s">
        <v>2743</v>
      </c>
      <c r="E47" s="84" t="b">
        <v>0</v>
      </c>
      <c r="F47" s="84" t="b">
        <v>0</v>
      </c>
      <c r="G47" s="84" t="b">
        <v>0</v>
      </c>
    </row>
    <row r="48" spans="1:7" ht="15">
      <c r="A48" s="84" t="s">
        <v>2198</v>
      </c>
      <c r="B48" s="84">
        <v>14</v>
      </c>
      <c r="C48" s="123">
        <v>0.008233938711301904</v>
      </c>
      <c r="D48" s="84" t="s">
        <v>2743</v>
      </c>
      <c r="E48" s="84" t="b">
        <v>0</v>
      </c>
      <c r="F48" s="84" t="b">
        <v>0</v>
      </c>
      <c r="G48" s="84" t="b">
        <v>0</v>
      </c>
    </row>
    <row r="49" spans="1:7" ht="15">
      <c r="A49" s="84" t="s">
        <v>2189</v>
      </c>
      <c r="B49" s="84">
        <v>13</v>
      </c>
      <c r="C49" s="123">
        <v>0.00622101871549289</v>
      </c>
      <c r="D49" s="84" t="s">
        <v>2743</v>
      </c>
      <c r="E49" s="84" t="b">
        <v>0</v>
      </c>
      <c r="F49" s="84" t="b">
        <v>0</v>
      </c>
      <c r="G49" s="84" t="b">
        <v>0</v>
      </c>
    </row>
    <row r="50" spans="1:7" ht="15">
      <c r="A50" s="84" t="s">
        <v>2194</v>
      </c>
      <c r="B50" s="84">
        <v>13</v>
      </c>
      <c r="C50" s="123">
        <v>0.00622101871549289</v>
      </c>
      <c r="D50" s="84" t="s">
        <v>2743</v>
      </c>
      <c r="E50" s="84" t="b">
        <v>0</v>
      </c>
      <c r="F50" s="84" t="b">
        <v>0</v>
      </c>
      <c r="G50" s="84" t="b">
        <v>0</v>
      </c>
    </row>
    <row r="51" spans="1:7" ht="15">
      <c r="A51" s="84" t="s">
        <v>2556</v>
      </c>
      <c r="B51" s="84">
        <v>13</v>
      </c>
      <c r="C51" s="123">
        <v>0.00622101871549289</v>
      </c>
      <c r="D51" s="84" t="s">
        <v>2743</v>
      </c>
      <c r="E51" s="84" t="b">
        <v>0</v>
      </c>
      <c r="F51" s="84" t="b">
        <v>0</v>
      </c>
      <c r="G51" s="84" t="b">
        <v>0</v>
      </c>
    </row>
    <row r="52" spans="1:7" ht="15">
      <c r="A52" s="84" t="s">
        <v>2557</v>
      </c>
      <c r="B52" s="84">
        <v>13</v>
      </c>
      <c r="C52" s="123">
        <v>0.00622101871549289</v>
      </c>
      <c r="D52" s="84" t="s">
        <v>2743</v>
      </c>
      <c r="E52" s="84" t="b">
        <v>0</v>
      </c>
      <c r="F52" s="84" t="b">
        <v>0</v>
      </c>
      <c r="G52" s="84" t="b">
        <v>0</v>
      </c>
    </row>
    <row r="53" spans="1:7" ht="15">
      <c r="A53" s="84" t="s">
        <v>2558</v>
      </c>
      <c r="B53" s="84">
        <v>13</v>
      </c>
      <c r="C53" s="123">
        <v>0.00622101871549289</v>
      </c>
      <c r="D53" s="84" t="s">
        <v>2743</v>
      </c>
      <c r="E53" s="84" t="b">
        <v>0</v>
      </c>
      <c r="F53" s="84" t="b">
        <v>0</v>
      </c>
      <c r="G53" s="84" t="b">
        <v>0</v>
      </c>
    </row>
    <row r="54" spans="1:7" ht="15">
      <c r="A54" s="84" t="s">
        <v>2559</v>
      </c>
      <c r="B54" s="84">
        <v>13</v>
      </c>
      <c r="C54" s="123">
        <v>0.00622101871549289</v>
      </c>
      <c r="D54" s="84" t="s">
        <v>2743</v>
      </c>
      <c r="E54" s="84" t="b">
        <v>0</v>
      </c>
      <c r="F54" s="84" t="b">
        <v>0</v>
      </c>
      <c r="G54" s="84" t="b">
        <v>0</v>
      </c>
    </row>
    <row r="55" spans="1:7" ht="15">
      <c r="A55" s="84" t="s">
        <v>2560</v>
      </c>
      <c r="B55" s="84">
        <v>12</v>
      </c>
      <c r="C55" s="123">
        <v>0.005912533961105265</v>
      </c>
      <c r="D55" s="84" t="s">
        <v>2743</v>
      </c>
      <c r="E55" s="84" t="b">
        <v>0</v>
      </c>
      <c r="F55" s="84" t="b">
        <v>0</v>
      </c>
      <c r="G55" s="84" t="b">
        <v>0</v>
      </c>
    </row>
    <row r="56" spans="1:7" ht="15">
      <c r="A56" s="84" t="s">
        <v>2190</v>
      </c>
      <c r="B56" s="84">
        <v>12</v>
      </c>
      <c r="C56" s="123">
        <v>0.005912533961105265</v>
      </c>
      <c r="D56" s="84" t="s">
        <v>2743</v>
      </c>
      <c r="E56" s="84" t="b">
        <v>0</v>
      </c>
      <c r="F56" s="84" t="b">
        <v>0</v>
      </c>
      <c r="G56" s="84" t="b">
        <v>0</v>
      </c>
    </row>
    <row r="57" spans="1:7" ht="15">
      <c r="A57" s="84" t="s">
        <v>2191</v>
      </c>
      <c r="B57" s="84">
        <v>12</v>
      </c>
      <c r="C57" s="123">
        <v>0.005912533961105265</v>
      </c>
      <c r="D57" s="84" t="s">
        <v>2743</v>
      </c>
      <c r="E57" s="84" t="b">
        <v>0</v>
      </c>
      <c r="F57" s="84" t="b">
        <v>0</v>
      </c>
      <c r="G57" s="84" t="b">
        <v>0</v>
      </c>
    </row>
    <row r="58" spans="1:7" ht="15">
      <c r="A58" s="84" t="s">
        <v>2192</v>
      </c>
      <c r="B58" s="84">
        <v>12</v>
      </c>
      <c r="C58" s="123">
        <v>0.005912533961105265</v>
      </c>
      <c r="D58" s="84" t="s">
        <v>2743</v>
      </c>
      <c r="E58" s="84" t="b">
        <v>0</v>
      </c>
      <c r="F58" s="84" t="b">
        <v>0</v>
      </c>
      <c r="G58" s="84" t="b">
        <v>0</v>
      </c>
    </row>
    <row r="59" spans="1:7" ht="15">
      <c r="A59" s="84" t="s">
        <v>2193</v>
      </c>
      <c r="B59" s="84">
        <v>12</v>
      </c>
      <c r="C59" s="123">
        <v>0.005912533961105265</v>
      </c>
      <c r="D59" s="84" t="s">
        <v>2743</v>
      </c>
      <c r="E59" s="84" t="b">
        <v>0</v>
      </c>
      <c r="F59" s="84" t="b">
        <v>0</v>
      </c>
      <c r="G59" s="84" t="b">
        <v>0</v>
      </c>
    </row>
    <row r="60" spans="1:7" ht="15">
      <c r="A60" s="84" t="s">
        <v>2561</v>
      </c>
      <c r="B60" s="84">
        <v>12</v>
      </c>
      <c r="C60" s="123">
        <v>0.005912533961105265</v>
      </c>
      <c r="D60" s="84" t="s">
        <v>2743</v>
      </c>
      <c r="E60" s="84" t="b">
        <v>0</v>
      </c>
      <c r="F60" s="84" t="b">
        <v>0</v>
      </c>
      <c r="G60" s="84" t="b">
        <v>0</v>
      </c>
    </row>
    <row r="61" spans="1:7" ht="15">
      <c r="A61" s="84" t="s">
        <v>2562</v>
      </c>
      <c r="B61" s="84">
        <v>11</v>
      </c>
      <c r="C61" s="123">
        <v>0.0055892782276771346</v>
      </c>
      <c r="D61" s="84" t="s">
        <v>2743</v>
      </c>
      <c r="E61" s="84" t="b">
        <v>0</v>
      </c>
      <c r="F61" s="84" t="b">
        <v>0</v>
      </c>
      <c r="G61" s="84" t="b">
        <v>0</v>
      </c>
    </row>
    <row r="62" spans="1:7" ht="15">
      <c r="A62" s="84" t="s">
        <v>2563</v>
      </c>
      <c r="B62" s="84">
        <v>11</v>
      </c>
      <c r="C62" s="123">
        <v>0.0055892782276771346</v>
      </c>
      <c r="D62" s="84" t="s">
        <v>2743</v>
      </c>
      <c r="E62" s="84" t="b">
        <v>0</v>
      </c>
      <c r="F62" s="84" t="b">
        <v>0</v>
      </c>
      <c r="G62" s="84" t="b">
        <v>0</v>
      </c>
    </row>
    <row r="63" spans="1:7" ht="15">
      <c r="A63" s="84" t="s">
        <v>2564</v>
      </c>
      <c r="B63" s="84">
        <v>11</v>
      </c>
      <c r="C63" s="123">
        <v>0.0055892782276771346</v>
      </c>
      <c r="D63" s="84" t="s">
        <v>2743</v>
      </c>
      <c r="E63" s="84" t="b">
        <v>0</v>
      </c>
      <c r="F63" s="84" t="b">
        <v>0</v>
      </c>
      <c r="G63" s="84" t="b">
        <v>0</v>
      </c>
    </row>
    <row r="64" spans="1:7" ht="15">
      <c r="A64" s="84" t="s">
        <v>327</v>
      </c>
      <c r="B64" s="84">
        <v>11</v>
      </c>
      <c r="C64" s="123">
        <v>0.0055892782276771346</v>
      </c>
      <c r="D64" s="84" t="s">
        <v>2743</v>
      </c>
      <c r="E64" s="84" t="b">
        <v>0</v>
      </c>
      <c r="F64" s="84" t="b">
        <v>0</v>
      </c>
      <c r="G64" s="84" t="b">
        <v>0</v>
      </c>
    </row>
    <row r="65" spans="1:7" ht="15">
      <c r="A65" s="84" t="s">
        <v>329</v>
      </c>
      <c r="B65" s="84">
        <v>10</v>
      </c>
      <c r="C65" s="123">
        <v>0.005249905136283025</v>
      </c>
      <c r="D65" s="84" t="s">
        <v>2743</v>
      </c>
      <c r="E65" s="84" t="b">
        <v>0</v>
      </c>
      <c r="F65" s="84" t="b">
        <v>0</v>
      </c>
      <c r="G65" s="84" t="b">
        <v>0</v>
      </c>
    </row>
    <row r="66" spans="1:7" ht="15">
      <c r="A66" s="84" t="s">
        <v>2128</v>
      </c>
      <c r="B66" s="84">
        <v>10</v>
      </c>
      <c r="C66" s="123">
        <v>0.005249905136283025</v>
      </c>
      <c r="D66" s="84" t="s">
        <v>2743</v>
      </c>
      <c r="E66" s="84" t="b">
        <v>0</v>
      </c>
      <c r="F66" s="84" t="b">
        <v>0</v>
      </c>
      <c r="G66" s="84" t="b">
        <v>0</v>
      </c>
    </row>
    <row r="67" spans="1:7" ht="15">
      <c r="A67" s="84" t="s">
        <v>2129</v>
      </c>
      <c r="B67" s="84">
        <v>10</v>
      </c>
      <c r="C67" s="123">
        <v>0.005249905136283025</v>
      </c>
      <c r="D67" s="84" t="s">
        <v>2743</v>
      </c>
      <c r="E67" s="84" t="b">
        <v>0</v>
      </c>
      <c r="F67" s="84" t="b">
        <v>0</v>
      </c>
      <c r="G67" s="84" t="b">
        <v>0</v>
      </c>
    </row>
    <row r="68" spans="1:7" ht="15">
      <c r="A68" s="84" t="s">
        <v>321</v>
      </c>
      <c r="B68" s="84">
        <v>10</v>
      </c>
      <c r="C68" s="123">
        <v>0.005249905136283025</v>
      </c>
      <c r="D68" s="84" t="s">
        <v>2743</v>
      </c>
      <c r="E68" s="84" t="b">
        <v>0</v>
      </c>
      <c r="F68" s="84" t="b">
        <v>0</v>
      </c>
      <c r="G68" s="84" t="b">
        <v>0</v>
      </c>
    </row>
    <row r="69" spans="1:7" ht="15">
      <c r="A69" s="84" t="s">
        <v>2565</v>
      </c>
      <c r="B69" s="84">
        <v>10</v>
      </c>
      <c r="C69" s="123">
        <v>0.005249905136283025</v>
      </c>
      <c r="D69" s="84" t="s">
        <v>2743</v>
      </c>
      <c r="E69" s="84" t="b">
        <v>0</v>
      </c>
      <c r="F69" s="84" t="b">
        <v>0</v>
      </c>
      <c r="G69" s="84" t="b">
        <v>0</v>
      </c>
    </row>
    <row r="70" spans="1:7" ht="15">
      <c r="A70" s="84" t="s">
        <v>2217</v>
      </c>
      <c r="B70" s="84">
        <v>10</v>
      </c>
      <c r="C70" s="123">
        <v>0.005249905136283025</v>
      </c>
      <c r="D70" s="84" t="s">
        <v>2743</v>
      </c>
      <c r="E70" s="84" t="b">
        <v>0</v>
      </c>
      <c r="F70" s="84" t="b">
        <v>0</v>
      </c>
      <c r="G70" s="84" t="b">
        <v>0</v>
      </c>
    </row>
    <row r="71" spans="1:7" ht="15">
      <c r="A71" s="84" t="s">
        <v>2566</v>
      </c>
      <c r="B71" s="84">
        <v>10</v>
      </c>
      <c r="C71" s="123">
        <v>0.005249905136283025</v>
      </c>
      <c r="D71" s="84" t="s">
        <v>2743</v>
      </c>
      <c r="E71" s="84" t="b">
        <v>0</v>
      </c>
      <c r="F71" s="84" t="b">
        <v>0</v>
      </c>
      <c r="G71" s="84" t="b">
        <v>0</v>
      </c>
    </row>
    <row r="72" spans="1:7" ht="15">
      <c r="A72" s="84" t="s">
        <v>2567</v>
      </c>
      <c r="B72" s="84">
        <v>10</v>
      </c>
      <c r="C72" s="123">
        <v>0.005249905136283025</v>
      </c>
      <c r="D72" s="84" t="s">
        <v>2743</v>
      </c>
      <c r="E72" s="84" t="b">
        <v>0</v>
      </c>
      <c r="F72" s="84" t="b">
        <v>0</v>
      </c>
      <c r="G72" s="84" t="b">
        <v>0</v>
      </c>
    </row>
    <row r="73" spans="1:7" ht="15">
      <c r="A73" s="84" t="s">
        <v>2568</v>
      </c>
      <c r="B73" s="84">
        <v>10</v>
      </c>
      <c r="C73" s="123">
        <v>0.005249905136283025</v>
      </c>
      <c r="D73" s="84" t="s">
        <v>2743</v>
      </c>
      <c r="E73" s="84" t="b">
        <v>0</v>
      </c>
      <c r="F73" s="84" t="b">
        <v>0</v>
      </c>
      <c r="G73" s="84" t="b">
        <v>0</v>
      </c>
    </row>
    <row r="74" spans="1:7" ht="15">
      <c r="A74" s="84" t="s">
        <v>2569</v>
      </c>
      <c r="B74" s="84">
        <v>10</v>
      </c>
      <c r="C74" s="123">
        <v>0.005249905136283025</v>
      </c>
      <c r="D74" s="84" t="s">
        <v>2743</v>
      </c>
      <c r="E74" s="84" t="b">
        <v>0</v>
      </c>
      <c r="F74" s="84" t="b">
        <v>0</v>
      </c>
      <c r="G74" s="84" t="b">
        <v>0</v>
      </c>
    </row>
    <row r="75" spans="1:7" ht="15">
      <c r="A75" s="84" t="s">
        <v>319</v>
      </c>
      <c r="B75" s="84">
        <v>9</v>
      </c>
      <c r="C75" s="123">
        <v>0.004892797792261766</v>
      </c>
      <c r="D75" s="84" t="s">
        <v>2743</v>
      </c>
      <c r="E75" s="84" t="b">
        <v>0</v>
      </c>
      <c r="F75" s="84" t="b">
        <v>0</v>
      </c>
      <c r="G75" s="84" t="b">
        <v>0</v>
      </c>
    </row>
    <row r="76" spans="1:7" ht="15">
      <c r="A76" s="84" t="s">
        <v>2570</v>
      </c>
      <c r="B76" s="84">
        <v>9</v>
      </c>
      <c r="C76" s="123">
        <v>0.004892797792261766</v>
      </c>
      <c r="D76" s="84" t="s">
        <v>2743</v>
      </c>
      <c r="E76" s="84" t="b">
        <v>0</v>
      </c>
      <c r="F76" s="84" t="b">
        <v>0</v>
      </c>
      <c r="G76" s="84" t="b">
        <v>0</v>
      </c>
    </row>
    <row r="77" spans="1:7" ht="15">
      <c r="A77" s="84" t="s">
        <v>2215</v>
      </c>
      <c r="B77" s="84">
        <v>9</v>
      </c>
      <c r="C77" s="123">
        <v>0.004892797792261766</v>
      </c>
      <c r="D77" s="84" t="s">
        <v>2743</v>
      </c>
      <c r="E77" s="84" t="b">
        <v>0</v>
      </c>
      <c r="F77" s="84" t="b">
        <v>0</v>
      </c>
      <c r="G77" s="84" t="b">
        <v>0</v>
      </c>
    </row>
    <row r="78" spans="1:7" ht="15">
      <c r="A78" s="84" t="s">
        <v>2571</v>
      </c>
      <c r="B78" s="84">
        <v>9</v>
      </c>
      <c r="C78" s="123">
        <v>0.004892797792261766</v>
      </c>
      <c r="D78" s="84" t="s">
        <v>2743</v>
      </c>
      <c r="E78" s="84" t="b">
        <v>0</v>
      </c>
      <c r="F78" s="84" t="b">
        <v>0</v>
      </c>
      <c r="G78" s="84" t="b">
        <v>0</v>
      </c>
    </row>
    <row r="79" spans="1:7" ht="15">
      <c r="A79" s="84" t="s">
        <v>2205</v>
      </c>
      <c r="B79" s="84">
        <v>8</v>
      </c>
      <c r="C79" s="123">
        <v>0.004515977963108952</v>
      </c>
      <c r="D79" s="84" t="s">
        <v>2743</v>
      </c>
      <c r="E79" s="84" t="b">
        <v>0</v>
      </c>
      <c r="F79" s="84" t="b">
        <v>0</v>
      </c>
      <c r="G79" s="84" t="b">
        <v>0</v>
      </c>
    </row>
    <row r="80" spans="1:7" ht="15">
      <c r="A80" s="84" t="s">
        <v>2204</v>
      </c>
      <c r="B80" s="84">
        <v>8</v>
      </c>
      <c r="C80" s="123">
        <v>0.004515977963108952</v>
      </c>
      <c r="D80" s="84" t="s">
        <v>2743</v>
      </c>
      <c r="E80" s="84" t="b">
        <v>0</v>
      </c>
      <c r="F80" s="84" t="b">
        <v>0</v>
      </c>
      <c r="G80" s="84" t="b">
        <v>0</v>
      </c>
    </row>
    <row r="81" spans="1:7" ht="15">
      <c r="A81" s="84" t="s">
        <v>2572</v>
      </c>
      <c r="B81" s="84">
        <v>8</v>
      </c>
      <c r="C81" s="123">
        <v>0.004515977963108952</v>
      </c>
      <c r="D81" s="84" t="s">
        <v>2743</v>
      </c>
      <c r="E81" s="84" t="b">
        <v>0</v>
      </c>
      <c r="F81" s="84" t="b">
        <v>0</v>
      </c>
      <c r="G81" s="84" t="b">
        <v>0</v>
      </c>
    </row>
    <row r="82" spans="1:7" ht="15">
      <c r="A82" s="84" t="s">
        <v>2573</v>
      </c>
      <c r="B82" s="84">
        <v>8</v>
      </c>
      <c r="C82" s="123">
        <v>0.004515977963108952</v>
      </c>
      <c r="D82" s="84" t="s">
        <v>2743</v>
      </c>
      <c r="E82" s="84" t="b">
        <v>0</v>
      </c>
      <c r="F82" s="84" t="b">
        <v>0</v>
      </c>
      <c r="G82" s="84" t="b">
        <v>0</v>
      </c>
    </row>
    <row r="83" spans="1:7" ht="15">
      <c r="A83" s="84" t="s">
        <v>2574</v>
      </c>
      <c r="B83" s="84">
        <v>8</v>
      </c>
      <c r="C83" s="123">
        <v>0.004515977963108952</v>
      </c>
      <c r="D83" s="84" t="s">
        <v>2743</v>
      </c>
      <c r="E83" s="84" t="b">
        <v>0</v>
      </c>
      <c r="F83" s="84" t="b">
        <v>0</v>
      </c>
      <c r="G83" s="84" t="b">
        <v>0</v>
      </c>
    </row>
    <row r="84" spans="1:7" ht="15">
      <c r="A84" s="84" t="s">
        <v>2575</v>
      </c>
      <c r="B84" s="84">
        <v>8</v>
      </c>
      <c r="C84" s="123">
        <v>0.004515977963108952</v>
      </c>
      <c r="D84" s="84" t="s">
        <v>2743</v>
      </c>
      <c r="E84" s="84" t="b">
        <v>0</v>
      </c>
      <c r="F84" s="84" t="b">
        <v>0</v>
      </c>
      <c r="G84" s="84" t="b">
        <v>0</v>
      </c>
    </row>
    <row r="85" spans="1:7" ht="15">
      <c r="A85" s="84" t="s">
        <v>2576</v>
      </c>
      <c r="B85" s="84">
        <v>8</v>
      </c>
      <c r="C85" s="123">
        <v>0.004515977963108952</v>
      </c>
      <c r="D85" s="84" t="s">
        <v>2743</v>
      </c>
      <c r="E85" s="84" t="b">
        <v>0</v>
      </c>
      <c r="F85" s="84" t="b">
        <v>0</v>
      </c>
      <c r="G85" s="84" t="b">
        <v>0</v>
      </c>
    </row>
    <row r="86" spans="1:7" ht="15">
      <c r="A86" s="84" t="s">
        <v>2577</v>
      </c>
      <c r="B86" s="84">
        <v>8</v>
      </c>
      <c r="C86" s="123">
        <v>0.004515977963108952</v>
      </c>
      <c r="D86" s="84" t="s">
        <v>2743</v>
      </c>
      <c r="E86" s="84" t="b">
        <v>0</v>
      </c>
      <c r="F86" s="84" t="b">
        <v>0</v>
      </c>
      <c r="G86" s="84" t="b">
        <v>0</v>
      </c>
    </row>
    <row r="87" spans="1:7" ht="15">
      <c r="A87" s="84" t="s">
        <v>2578</v>
      </c>
      <c r="B87" s="84">
        <v>7</v>
      </c>
      <c r="C87" s="123">
        <v>0.004116969355650952</v>
      </c>
      <c r="D87" s="84" t="s">
        <v>2743</v>
      </c>
      <c r="E87" s="84" t="b">
        <v>0</v>
      </c>
      <c r="F87" s="84" t="b">
        <v>0</v>
      </c>
      <c r="G87" s="84" t="b">
        <v>0</v>
      </c>
    </row>
    <row r="88" spans="1:7" ht="15">
      <c r="A88" s="84" t="s">
        <v>2206</v>
      </c>
      <c r="B88" s="84">
        <v>7</v>
      </c>
      <c r="C88" s="123">
        <v>0.004116969355650952</v>
      </c>
      <c r="D88" s="84" t="s">
        <v>2743</v>
      </c>
      <c r="E88" s="84" t="b">
        <v>1</v>
      </c>
      <c r="F88" s="84" t="b">
        <v>0</v>
      </c>
      <c r="G88" s="84" t="b">
        <v>0</v>
      </c>
    </row>
    <row r="89" spans="1:7" ht="15">
      <c r="A89" s="84" t="s">
        <v>2579</v>
      </c>
      <c r="B89" s="84">
        <v>7</v>
      </c>
      <c r="C89" s="123">
        <v>0.004116969355650952</v>
      </c>
      <c r="D89" s="84" t="s">
        <v>2743</v>
      </c>
      <c r="E89" s="84" t="b">
        <v>1</v>
      </c>
      <c r="F89" s="84" t="b">
        <v>0</v>
      </c>
      <c r="G89" s="84" t="b">
        <v>0</v>
      </c>
    </row>
    <row r="90" spans="1:7" ht="15">
      <c r="A90" s="84" t="s">
        <v>2580</v>
      </c>
      <c r="B90" s="84">
        <v>7</v>
      </c>
      <c r="C90" s="123">
        <v>0.004116969355650952</v>
      </c>
      <c r="D90" s="84" t="s">
        <v>2743</v>
      </c>
      <c r="E90" s="84" t="b">
        <v>0</v>
      </c>
      <c r="F90" s="84" t="b">
        <v>0</v>
      </c>
      <c r="G90" s="84" t="b">
        <v>0</v>
      </c>
    </row>
    <row r="91" spans="1:7" ht="15">
      <c r="A91" s="84" t="s">
        <v>2581</v>
      </c>
      <c r="B91" s="84">
        <v>7</v>
      </c>
      <c r="C91" s="123">
        <v>0.004116969355650952</v>
      </c>
      <c r="D91" s="84" t="s">
        <v>2743</v>
      </c>
      <c r="E91" s="84" t="b">
        <v>1</v>
      </c>
      <c r="F91" s="84" t="b">
        <v>0</v>
      </c>
      <c r="G91" s="84" t="b">
        <v>0</v>
      </c>
    </row>
    <row r="92" spans="1:7" ht="15">
      <c r="A92" s="84" t="s">
        <v>2582</v>
      </c>
      <c r="B92" s="84">
        <v>7</v>
      </c>
      <c r="C92" s="123">
        <v>0.004116969355650952</v>
      </c>
      <c r="D92" s="84" t="s">
        <v>2743</v>
      </c>
      <c r="E92" s="84" t="b">
        <v>0</v>
      </c>
      <c r="F92" s="84" t="b">
        <v>0</v>
      </c>
      <c r="G92" s="84" t="b">
        <v>0</v>
      </c>
    </row>
    <row r="93" spans="1:7" ht="15">
      <c r="A93" s="84" t="s">
        <v>2583</v>
      </c>
      <c r="B93" s="84">
        <v>7</v>
      </c>
      <c r="C93" s="123">
        <v>0.004116969355650952</v>
      </c>
      <c r="D93" s="84" t="s">
        <v>2743</v>
      </c>
      <c r="E93" s="84" t="b">
        <v>0</v>
      </c>
      <c r="F93" s="84" t="b">
        <v>0</v>
      </c>
      <c r="G93" s="84" t="b">
        <v>0</v>
      </c>
    </row>
    <row r="94" spans="1:7" ht="15">
      <c r="A94" s="84" t="s">
        <v>2216</v>
      </c>
      <c r="B94" s="84">
        <v>7</v>
      </c>
      <c r="C94" s="123">
        <v>0.004116969355650952</v>
      </c>
      <c r="D94" s="84" t="s">
        <v>2743</v>
      </c>
      <c r="E94" s="84" t="b">
        <v>0</v>
      </c>
      <c r="F94" s="84" t="b">
        <v>0</v>
      </c>
      <c r="G94" s="84" t="b">
        <v>0</v>
      </c>
    </row>
    <row r="95" spans="1:7" ht="15">
      <c r="A95" s="84" t="s">
        <v>2584</v>
      </c>
      <c r="B95" s="84">
        <v>7</v>
      </c>
      <c r="C95" s="123">
        <v>0.004116969355650952</v>
      </c>
      <c r="D95" s="84" t="s">
        <v>2743</v>
      </c>
      <c r="E95" s="84" t="b">
        <v>0</v>
      </c>
      <c r="F95" s="84" t="b">
        <v>0</v>
      </c>
      <c r="G95" s="84" t="b">
        <v>0</v>
      </c>
    </row>
    <row r="96" spans="1:7" ht="15">
      <c r="A96" s="84" t="s">
        <v>2585</v>
      </c>
      <c r="B96" s="84">
        <v>7</v>
      </c>
      <c r="C96" s="123">
        <v>0.004116969355650952</v>
      </c>
      <c r="D96" s="84" t="s">
        <v>2743</v>
      </c>
      <c r="E96" s="84" t="b">
        <v>0</v>
      </c>
      <c r="F96" s="84" t="b">
        <v>0</v>
      </c>
      <c r="G96" s="84" t="b">
        <v>0</v>
      </c>
    </row>
    <row r="97" spans="1:7" ht="15">
      <c r="A97" s="84" t="s">
        <v>2586</v>
      </c>
      <c r="B97" s="84">
        <v>7</v>
      </c>
      <c r="C97" s="123">
        <v>0.004116969355650952</v>
      </c>
      <c r="D97" s="84" t="s">
        <v>2743</v>
      </c>
      <c r="E97" s="84" t="b">
        <v>0</v>
      </c>
      <c r="F97" s="84" t="b">
        <v>0</v>
      </c>
      <c r="G97" s="84" t="b">
        <v>0</v>
      </c>
    </row>
    <row r="98" spans="1:7" ht="15">
      <c r="A98" s="84" t="s">
        <v>2587</v>
      </c>
      <c r="B98" s="84">
        <v>7</v>
      </c>
      <c r="C98" s="123">
        <v>0.004116969355650952</v>
      </c>
      <c r="D98" s="84" t="s">
        <v>2743</v>
      </c>
      <c r="E98" s="84" t="b">
        <v>1</v>
      </c>
      <c r="F98" s="84" t="b">
        <v>0</v>
      </c>
      <c r="G98" s="84" t="b">
        <v>0</v>
      </c>
    </row>
    <row r="99" spans="1:7" ht="15">
      <c r="A99" s="84" t="s">
        <v>2588</v>
      </c>
      <c r="B99" s="84">
        <v>7</v>
      </c>
      <c r="C99" s="123">
        <v>0.004116969355650952</v>
      </c>
      <c r="D99" s="84" t="s">
        <v>2743</v>
      </c>
      <c r="E99" s="84" t="b">
        <v>0</v>
      </c>
      <c r="F99" s="84" t="b">
        <v>0</v>
      </c>
      <c r="G99" s="84" t="b">
        <v>0</v>
      </c>
    </row>
    <row r="100" spans="1:7" ht="15">
      <c r="A100" s="84" t="s">
        <v>2589</v>
      </c>
      <c r="B100" s="84">
        <v>7</v>
      </c>
      <c r="C100" s="123">
        <v>0.004116969355650952</v>
      </c>
      <c r="D100" s="84" t="s">
        <v>2743</v>
      </c>
      <c r="E100" s="84" t="b">
        <v>0</v>
      </c>
      <c r="F100" s="84" t="b">
        <v>0</v>
      </c>
      <c r="G100" s="84" t="b">
        <v>0</v>
      </c>
    </row>
    <row r="101" spans="1:7" ht="15">
      <c r="A101" s="84" t="s">
        <v>2590</v>
      </c>
      <c r="B101" s="84">
        <v>7</v>
      </c>
      <c r="C101" s="123">
        <v>0.004116969355650952</v>
      </c>
      <c r="D101" s="84" t="s">
        <v>2743</v>
      </c>
      <c r="E101" s="84" t="b">
        <v>0</v>
      </c>
      <c r="F101" s="84" t="b">
        <v>0</v>
      </c>
      <c r="G101" s="84" t="b">
        <v>0</v>
      </c>
    </row>
    <row r="102" spans="1:7" ht="15">
      <c r="A102" s="84" t="s">
        <v>2591</v>
      </c>
      <c r="B102" s="84">
        <v>7</v>
      </c>
      <c r="C102" s="123">
        <v>0.004116969355650952</v>
      </c>
      <c r="D102" s="84" t="s">
        <v>2743</v>
      </c>
      <c r="E102" s="84" t="b">
        <v>0</v>
      </c>
      <c r="F102" s="84" t="b">
        <v>0</v>
      </c>
      <c r="G102" s="84" t="b">
        <v>0</v>
      </c>
    </row>
    <row r="103" spans="1:7" ht="15">
      <c r="A103" s="84" t="s">
        <v>1360</v>
      </c>
      <c r="B103" s="84">
        <v>7</v>
      </c>
      <c r="C103" s="123">
        <v>0.004116969355650952</v>
      </c>
      <c r="D103" s="84" t="s">
        <v>2743</v>
      </c>
      <c r="E103" s="84" t="b">
        <v>0</v>
      </c>
      <c r="F103" s="84" t="b">
        <v>0</v>
      </c>
      <c r="G103" s="84" t="b">
        <v>0</v>
      </c>
    </row>
    <row r="104" spans="1:7" ht="15">
      <c r="A104" s="84" t="s">
        <v>2180</v>
      </c>
      <c r="B104" s="84">
        <v>7</v>
      </c>
      <c r="C104" s="123">
        <v>0.004116969355650952</v>
      </c>
      <c r="D104" s="84" t="s">
        <v>2743</v>
      </c>
      <c r="E104" s="84" t="b">
        <v>0</v>
      </c>
      <c r="F104" s="84" t="b">
        <v>0</v>
      </c>
      <c r="G104" s="84" t="b">
        <v>0</v>
      </c>
    </row>
    <row r="105" spans="1:7" ht="15">
      <c r="A105" s="84" t="s">
        <v>2181</v>
      </c>
      <c r="B105" s="84">
        <v>7</v>
      </c>
      <c r="C105" s="123">
        <v>0.004116969355650952</v>
      </c>
      <c r="D105" s="84" t="s">
        <v>2743</v>
      </c>
      <c r="E105" s="84" t="b">
        <v>0</v>
      </c>
      <c r="F105" s="84" t="b">
        <v>0</v>
      </c>
      <c r="G105" s="84" t="b">
        <v>0</v>
      </c>
    </row>
    <row r="106" spans="1:7" ht="15">
      <c r="A106" s="84" t="s">
        <v>2130</v>
      </c>
      <c r="B106" s="84">
        <v>7</v>
      </c>
      <c r="C106" s="123">
        <v>0.004116969355650952</v>
      </c>
      <c r="D106" s="84" t="s">
        <v>2743</v>
      </c>
      <c r="E106" s="84" t="b">
        <v>0</v>
      </c>
      <c r="F106" s="84" t="b">
        <v>0</v>
      </c>
      <c r="G106" s="84" t="b">
        <v>0</v>
      </c>
    </row>
    <row r="107" spans="1:7" ht="15">
      <c r="A107" s="84" t="s">
        <v>2592</v>
      </c>
      <c r="B107" s="84">
        <v>7</v>
      </c>
      <c r="C107" s="123">
        <v>0.004116969355650952</v>
      </c>
      <c r="D107" s="84" t="s">
        <v>2743</v>
      </c>
      <c r="E107" s="84" t="b">
        <v>0</v>
      </c>
      <c r="F107" s="84" t="b">
        <v>0</v>
      </c>
      <c r="G107" s="84" t="b">
        <v>0</v>
      </c>
    </row>
    <row r="108" spans="1:7" ht="15">
      <c r="A108" s="84" t="s">
        <v>2200</v>
      </c>
      <c r="B108" s="84">
        <v>7</v>
      </c>
      <c r="C108" s="123">
        <v>0.004116969355650952</v>
      </c>
      <c r="D108" s="84" t="s">
        <v>2743</v>
      </c>
      <c r="E108" s="84" t="b">
        <v>0</v>
      </c>
      <c r="F108" s="84" t="b">
        <v>0</v>
      </c>
      <c r="G108" s="84" t="b">
        <v>0</v>
      </c>
    </row>
    <row r="109" spans="1:7" ht="15">
      <c r="A109" s="84" t="s">
        <v>2201</v>
      </c>
      <c r="B109" s="84">
        <v>7</v>
      </c>
      <c r="C109" s="123">
        <v>0.004116969355650952</v>
      </c>
      <c r="D109" s="84" t="s">
        <v>2743</v>
      </c>
      <c r="E109" s="84" t="b">
        <v>0</v>
      </c>
      <c r="F109" s="84" t="b">
        <v>0</v>
      </c>
      <c r="G109" s="84" t="b">
        <v>0</v>
      </c>
    </row>
    <row r="110" spans="1:7" ht="15">
      <c r="A110" s="84" t="s">
        <v>2202</v>
      </c>
      <c r="B110" s="84">
        <v>7</v>
      </c>
      <c r="C110" s="123">
        <v>0.004116969355650952</v>
      </c>
      <c r="D110" s="84" t="s">
        <v>2743</v>
      </c>
      <c r="E110" s="84" t="b">
        <v>0</v>
      </c>
      <c r="F110" s="84" t="b">
        <v>0</v>
      </c>
      <c r="G110" s="84" t="b">
        <v>0</v>
      </c>
    </row>
    <row r="111" spans="1:7" ht="15">
      <c r="A111" s="84" t="s">
        <v>2593</v>
      </c>
      <c r="B111" s="84">
        <v>7</v>
      </c>
      <c r="C111" s="123">
        <v>0.004116969355650952</v>
      </c>
      <c r="D111" s="84" t="s">
        <v>2743</v>
      </c>
      <c r="E111" s="84" t="b">
        <v>0</v>
      </c>
      <c r="F111" s="84" t="b">
        <v>0</v>
      </c>
      <c r="G111" s="84" t="b">
        <v>0</v>
      </c>
    </row>
    <row r="112" spans="1:7" ht="15">
      <c r="A112" s="84" t="s">
        <v>2594</v>
      </c>
      <c r="B112" s="84">
        <v>6</v>
      </c>
      <c r="C112" s="123">
        <v>0.0036925816866202584</v>
      </c>
      <c r="D112" s="84" t="s">
        <v>2743</v>
      </c>
      <c r="E112" s="84" t="b">
        <v>0</v>
      </c>
      <c r="F112" s="84" t="b">
        <v>0</v>
      </c>
      <c r="G112" s="84" t="b">
        <v>0</v>
      </c>
    </row>
    <row r="113" spans="1:7" ht="15">
      <c r="A113" s="84" t="s">
        <v>2595</v>
      </c>
      <c r="B113" s="84">
        <v>6</v>
      </c>
      <c r="C113" s="123">
        <v>0.0036925816866202584</v>
      </c>
      <c r="D113" s="84" t="s">
        <v>2743</v>
      </c>
      <c r="E113" s="84" t="b">
        <v>1</v>
      </c>
      <c r="F113" s="84" t="b">
        <v>0</v>
      </c>
      <c r="G113" s="84" t="b">
        <v>0</v>
      </c>
    </row>
    <row r="114" spans="1:7" ht="15">
      <c r="A114" s="84" t="s">
        <v>2596</v>
      </c>
      <c r="B114" s="84">
        <v>6</v>
      </c>
      <c r="C114" s="123">
        <v>0.0036925816866202584</v>
      </c>
      <c r="D114" s="84" t="s">
        <v>2743</v>
      </c>
      <c r="E114" s="84" t="b">
        <v>0</v>
      </c>
      <c r="F114" s="84" t="b">
        <v>0</v>
      </c>
      <c r="G114" s="84" t="b">
        <v>0</v>
      </c>
    </row>
    <row r="115" spans="1:7" ht="15">
      <c r="A115" s="84" t="s">
        <v>2597</v>
      </c>
      <c r="B115" s="84">
        <v>6</v>
      </c>
      <c r="C115" s="123">
        <v>0.0036925816866202584</v>
      </c>
      <c r="D115" s="84" t="s">
        <v>2743</v>
      </c>
      <c r="E115" s="84" t="b">
        <v>0</v>
      </c>
      <c r="F115" s="84" t="b">
        <v>0</v>
      </c>
      <c r="G115" s="84" t="b">
        <v>0</v>
      </c>
    </row>
    <row r="116" spans="1:7" ht="15">
      <c r="A116" s="84" t="s">
        <v>2598</v>
      </c>
      <c r="B116" s="84">
        <v>6</v>
      </c>
      <c r="C116" s="123">
        <v>0.0036925816866202584</v>
      </c>
      <c r="D116" s="84" t="s">
        <v>2743</v>
      </c>
      <c r="E116" s="84" t="b">
        <v>0</v>
      </c>
      <c r="F116" s="84" t="b">
        <v>0</v>
      </c>
      <c r="G116" s="84" t="b">
        <v>0</v>
      </c>
    </row>
    <row r="117" spans="1:7" ht="15">
      <c r="A117" s="84" t="s">
        <v>2599</v>
      </c>
      <c r="B117" s="84">
        <v>6</v>
      </c>
      <c r="C117" s="123">
        <v>0.0036925816866202584</v>
      </c>
      <c r="D117" s="84" t="s">
        <v>2743</v>
      </c>
      <c r="E117" s="84" t="b">
        <v>0</v>
      </c>
      <c r="F117" s="84" t="b">
        <v>0</v>
      </c>
      <c r="G117" s="84" t="b">
        <v>0</v>
      </c>
    </row>
    <row r="118" spans="1:7" ht="15">
      <c r="A118" s="84" t="s">
        <v>2600</v>
      </c>
      <c r="B118" s="84">
        <v>6</v>
      </c>
      <c r="C118" s="123">
        <v>0.0036925816866202584</v>
      </c>
      <c r="D118" s="84" t="s">
        <v>2743</v>
      </c>
      <c r="E118" s="84" t="b">
        <v>0</v>
      </c>
      <c r="F118" s="84" t="b">
        <v>0</v>
      </c>
      <c r="G118" s="84" t="b">
        <v>0</v>
      </c>
    </row>
    <row r="119" spans="1:7" ht="15">
      <c r="A119" s="84" t="s">
        <v>2601</v>
      </c>
      <c r="B119" s="84">
        <v>6</v>
      </c>
      <c r="C119" s="123">
        <v>0.0036925816866202584</v>
      </c>
      <c r="D119" s="84" t="s">
        <v>2743</v>
      </c>
      <c r="E119" s="84" t="b">
        <v>0</v>
      </c>
      <c r="F119" s="84" t="b">
        <v>0</v>
      </c>
      <c r="G119" s="84" t="b">
        <v>0</v>
      </c>
    </row>
    <row r="120" spans="1:7" ht="15">
      <c r="A120" s="84" t="s">
        <v>2602</v>
      </c>
      <c r="B120" s="84">
        <v>6</v>
      </c>
      <c r="C120" s="123">
        <v>0.0036925816866202584</v>
      </c>
      <c r="D120" s="84" t="s">
        <v>2743</v>
      </c>
      <c r="E120" s="84" t="b">
        <v>0</v>
      </c>
      <c r="F120" s="84" t="b">
        <v>0</v>
      </c>
      <c r="G120" s="84" t="b">
        <v>0</v>
      </c>
    </row>
    <row r="121" spans="1:7" ht="15">
      <c r="A121" s="84" t="s">
        <v>2603</v>
      </c>
      <c r="B121" s="84">
        <v>6</v>
      </c>
      <c r="C121" s="123">
        <v>0.0036925816866202584</v>
      </c>
      <c r="D121" s="84" t="s">
        <v>2743</v>
      </c>
      <c r="E121" s="84" t="b">
        <v>0</v>
      </c>
      <c r="F121" s="84" t="b">
        <v>0</v>
      </c>
      <c r="G121" s="84" t="b">
        <v>0</v>
      </c>
    </row>
    <row r="122" spans="1:7" ht="15">
      <c r="A122" s="84" t="s">
        <v>2604</v>
      </c>
      <c r="B122" s="84">
        <v>6</v>
      </c>
      <c r="C122" s="123">
        <v>0.0036925816866202584</v>
      </c>
      <c r="D122" s="84" t="s">
        <v>2743</v>
      </c>
      <c r="E122" s="84" t="b">
        <v>0</v>
      </c>
      <c r="F122" s="84" t="b">
        <v>0</v>
      </c>
      <c r="G122" s="84" t="b">
        <v>0</v>
      </c>
    </row>
    <row r="123" spans="1:7" ht="15">
      <c r="A123" s="84" t="s">
        <v>2605</v>
      </c>
      <c r="B123" s="84">
        <v>6</v>
      </c>
      <c r="C123" s="123">
        <v>0.0036925816866202584</v>
      </c>
      <c r="D123" s="84" t="s">
        <v>2743</v>
      </c>
      <c r="E123" s="84" t="b">
        <v>0</v>
      </c>
      <c r="F123" s="84" t="b">
        <v>0</v>
      </c>
      <c r="G123" s="84" t="b">
        <v>0</v>
      </c>
    </row>
    <row r="124" spans="1:7" ht="15">
      <c r="A124" s="84" t="s">
        <v>2606</v>
      </c>
      <c r="B124" s="84">
        <v>6</v>
      </c>
      <c r="C124" s="123">
        <v>0.0036925816866202584</v>
      </c>
      <c r="D124" s="84" t="s">
        <v>2743</v>
      </c>
      <c r="E124" s="84" t="b">
        <v>0</v>
      </c>
      <c r="F124" s="84" t="b">
        <v>0</v>
      </c>
      <c r="G124" s="84" t="b">
        <v>0</v>
      </c>
    </row>
    <row r="125" spans="1:7" ht="15">
      <c r="A125" s="84" t="s">
        <v>2607</v>
      </c>
      <c r="B125" s="84">
        <v>6</v>
      </c>
      <c r="C125" s="123">
        <v>0.0036925816866202584</v>
      </c>
      <c r="D125" s="84" t="s">
        <v>2743</v>
      </c>
      <c r="E125" s="84" t="b">
        <v>0</v>
      </c>
      <c r="F125" s="84" t="b">
        <v>0</v>
      </c>
      <c r="G125" s="84" t="b">
        <v>0</v>
      </c>
    </row>
    <row r="126" spans="1:7" ht="15">
      <c r="A126" s="84" t="s">
        <v>2608</v>
      </c>
      <c r="B126" s="84">
        <v>6</v>
      </c>
      <c r="C126" s="123">
        <v>0.0036925816866202584</v>
      </c>
      <c r="D126" s="84" t="s">
        <v>2743</v>
      </c>
      <c r="E126" s="84" t="b">
        <v>0</v>
      </c>
      <c r="F126" s="84" t="b">
        <v>0</v>
      </c>
      <c r="G126" s="84" t="b">
        <v>0</v>
      </c>
    </row>
    <row r="127" spans="1:7" ht="15">
      <c r="A127" s="84" t="s">
        <v>318</v>
      </c>
      <c r="B127" s="84">
        <v>6</v>
      </c>
      <c r="C127" s="123">
        <v>0.0036925816866202584</v>
      </c>
      <c r="D127" s="84" t="s">
        <v>2743</v>
      </c>
      <c r="E127" s="84" t="b">
        <v>0</v>
      </c>
      <c r="F127" s="84" t="b">
        <v>0</v>
      </c>
      <c r="G127" s="84" t="b">
        <v>0</v>
      </c>
    </row>
    <row r="128" spans="1:7" ht="15">
      <c r="A128" s="84" t="s">
        <v>2609</v>
      </c>
      <c r="B128" s="84">
        <v>6</v>
      </c>
      <c r="C128" s="123">
        <v>0.0036925816866202584</v>
      </c>
      <c r="D128" s="84" t="s">
        <v>2743</v>
      </c>
      <c r="E128" s="84" t="b">
        <v>0</v>
      </c>
      <c r="F128" s="84" t="b">
        <v>0</v>
      </c>
      <c r="G128" s="84" t="b">
        <v>0</v>
      </c>
    </row>
    <row r="129" spans="1:7" ht="15">
      <c r="A129" s="84" t="s">
        <v>2610</v>
      </c>
      <c r="B129" s="84">
        <v>6</v>
      </c>
      <c r="C129" s="123">
        <v>0.0036925816866202584</v>
      </c>
      <c r="D129" s="84" t="s">
        <v>2743</v>
      </c>
      <c r="E129" s="84" t="b">
        <v>0</v>
      </c>
      <c r="F129" s="84" t="b">
        <v>0</v>
      </c>
      <c r="G129" s="84" t="b">
        <v>0</v>
      </c>
    </row>
    <row r="130" spans="1:7" ht="15">
      <c r="A130" s="84" t="s">
        <v>2611</v>
      </c>
      <c r="B130" s="84">
        <v>5</v>
      </c>
      <c r="C130" s="123">
        <v>0.003238548156531201</v>
      </c>
      <c r="D130" s="84" t="s">
        <v>2743</v>
      </c>
      <c r="E130" s="84" t="b">
        <v>1</v>
      </c>
      <c r="F130" s="84" t="b">
        <v>0</v>
      </c>
      <c r="G130" s="84" t="b">
        <v>0</v>
      </c>
    </row>
    <row r="131" spans="1:7" ht="15">
      <c r="A131" s="84" t="s">
        <v>2612</v>
      </c>
      <c r="B131" s="84">
        <v>5</v>
      </c>
      <c r="C131" s="123">
        <v>0.003238548156531201</v>
      </c>
      <c r="D131" s="84" t="s">
        <v>2743</v>
      </c>
      <c r="E131" s="84" t="b">
        <v>0</v>
      </c>
      <c r="F131" s="84" t="b">
        <v>0</v>
      </c>
      <c r="G131" s="84" t="b">
        <v>0</v>
      </c>
    </row>
    <row r="132" spans="1:7" ht="15">
      <c r="A132" s="84" t="s">
        <v>2613</v>
      </c>
      <c r="B132" s="84">
        <v>5</v>
      </c>
      <c r="C132" s="123">
        <v>0.003238548156531201</v>
      </c>
      <c r="D132" s="84" t="s">
        <v>2743</v>
      </c>
      <c r="E132" s="84" t="b">
        <v>0</v>
      </c>
      <c r="F132" s="84" t="b">
        <v>0</v>
      </c>
      <c r="G132" s="84" t="b">
        <v>0</v>
      </c>
    </row>
    <row r="133" spans="1:7" ht="15">
      <c r="A133" s="84" t="s">
        <v>2614</v>
      </c>
      <c r="B133" s="84">
        <v>5</v>
      </c>
      <c r="C133" s="123">
        <v>0.003238548156531201</v>
      </c>
      <c r="D133" s="84" t="s">
        <v>2743</v>
      </c>
      <c r="E133" s="84" t="b">
        <v>0</v>
      </c>
      <c r="F133" s="84" t="b">
        <v>0</v>
      </c>
      <c r="G133" s="84" t="b">
        <v>0</v>
      </c>
    </row>
    <row r="134" spans="1:7" ht="15">
      <c r="A134" s="84" t="s">
        <v>2615</v>
      </c>
      <c r="B134" s="84">
        <v>5</v>
      </c>
      <c r="C134" s="123">
        <v>0.003238548156531201</v>
      </c>
      <c r="D134" s="84" t="s">
        <v>2743</v>
      </c>
      <c r="E134" s="84" t="b">
        <v>0</v>
      </c>
      <c r="F134" s="84" t="b">
        <v>0</v>
      </c>
      <c r="G134" s="84" t="b">
        <v>0</v>
      </c>
    </row>
    <row r="135" spans="1:7" ht="15">
      <c r="A135" s="84" t="s">
        <v>2616</v>
      </c>
      <c r="B135" s="84">
        <v>5</v>
      </c>
      <c r="C135" s="123">
        <v>0.003238548156531201</v>
      </c>
      <c r="D135" s="84" t="s">
        <v>2743</v>
      </c>
      <c r="E135" s="84" t="b">
        <v>0</v>
      </c>
      <c r="F135" s="84" t="b">
        <v>0</v>
      </c>
      <c r="G135" s="84" t="b">
        <v>0</v>
      </c>
    </row>
    <row r="136" spans="1:7" ht="15">
      <c r="A136" s="84" t="s">
        <v>2213</v>
      </c>
      <c r="B136" s="84">
        <v>5</v>
      </c>
      <c r="C136" s="123">
        <v>0.003238548156531201</v>
      </c>
      <c r="D136" s="84" t="s">
        <v>2743</v>
      </c>
      <c r="E136" s="84" t="b">
        <v>0</v>
      </c>
      <c r="F136" s="84" t="b">
        <v>0</v>
      </c>
      <c r="G136" s="84" t="b">
        <v>0</v>
      </c>
    </row>
    <row r="137" spans="1:7" ht="15">
      <c r="A137" s="84" t="s">
        <v>2617</v>
      </c>
      <c r="B137" s="84">
        <v>5</v>
      </c>
      <c r="C137" s="123">
        <v>0.003238548156531201</v>
      </c>
      <c r="D137" s="84" t="s">
        <v>2743</v>
      </c>
      <c r="E137" s="84" t="b">
        <v>0</v>
      </c>
      <c r="F137" s="84" t="b">
        <v>0</v>
      </c>
      <c r="G137" s="84" t="b">
        <v>0</v>
      </c>
    </row>
    <row r="138" spans="1:7" ht="15">
      <c r="A138" s="84" t="s">
        <v>2618</v>
      </c>
      <c r="B138" s="84">
        <v>5</v>
      </c>
      <c r="C138" s="123">
        <v>0.003238548156531201</v>
      </c>
      <c r="D138" s="84" t="s">
        <v>2743</v>
      </c>
      <c r="E138" s="84" t="b">
        <v>0</v>
      </c>
      <c r="F138" s="84" t="b">
        <v>0</v>
      </c>
      <c r="G138" s="84" t="b">
        <v>0</v>
      </c>
    </row>
    <row r="139" spans="1:7" ht="15">
      <c r="A139" s="84" t="s">
        <v>322</v>
      </c>
      <c r="B139" s="84">
        <v>5</v>
      </c>
      <c r="C139" s="123">
        <v>0.003238548156531201</v>
      </c>
      <c r="D139" s="84" t="s">
        <v>2743</v>
      </c>
      <c r="E139" s="84" t="b">
        <v>0</v>
      </c>
      <c r="F139" s="84" t="b">
        <v>0</v>
      </c>
      <c r="G139" s="84" t="b">
        <v>0</v>
      </c>
    </row>
    <row r="140" spans="1:7" ht="15">
      <c r="A140" s="84" t="s">
        <v>2131</v>
      </c>
      <c r="B140" s="84">
        <v>5</v>
      </c>
      <c r="C140" s="123">
        <v>0.003238548156531201</v>
      </c>
      <c r="D140" s="84" t="s">
        <v>2743</v>
      </c>
      <c r="E140" s="84" t="b">
        <v>0</v>
      </c>
      <c r="F140" s="84" t="b">
        <v>0</v>
      </c>
      <c r="G140" s="84" t="b">
        <v>0</v>
      </c>
    </row>
    <row r="141" spans="1:7" ht="15">
      <c r="A141" s="84" t="s">
        <v>2134</v>
      </c>
      <c r="B141" s="84">
        <v>5</v>
      </c>
      <c r="C141" s="123">
        <v>0.003238548156531201</v>
      </c>
      <c r="D141" s="84" t="s">
        <v>2743</v>
      </c>
      <c r="E141" s="84" t="b">
        <v>0</v>
      </c>
      <c r="F141" s="84" t="b">
        <v>0</v>
      </c>
      <c r="G141" s="84" t="b">
        <v>0</v>
      </c>
    </row>
    <row r="142" spans="1:7" ht="15">
      <c r="A142" s="84" t="s">
        <v>2619</v>
      </c>
      <c r="B142" s="84">
        <v>5</v>
      </c>
      <c r="C142" s="123">
        <v>0.003238548156531201</v>
      </c>
      <c r="D142" s="84" t="s">
        <v>2743</v>
      </c>
      <c r="E142" s="84" t="b">
        <v>1</v>
      </c>
      <c r="F142" s="84" t="b">
        <v>0</v>
      </c>
      <c r="G142" s="84" t="b">
        <v>0</v>
      </c>
    </row>
    <row r="143" spans="1:7" ht="15">
      <c r="A143" s="84" t="s">
        <v>2620</v>
      </c>
      <c r="B143" s="84">
        <v>5</v>
      </c>
      <c r="C143" s="123">
        <v>0.003238548156531201</v>
      </c>
      <c r="D143" s="84" t="s">
        <v>2743</v>
      </c>
      <c r="E143" s="84" t="b">
        <v>0</v>
      </c>
      <c r="F143" s="84" t="b">
        <v>0</v>
      </c>
      <c r="G143" s="84" t="b">
        <v>0</v>
      </c>
    </row>
    <row r="144" spans="1:7" ht="15">
      <c r="A144" s="84" t="s">
        <v>2621</v>
      </c>
      <c r="B144" s="84">
        <v>5</v>
      </c>
      <c r="C144" s="123">
        <v>0.003238548156531201</v>
      </c>
      <c r="D144" s="84" t="s">
        <v>2743</v>
      </c>
      <c r="E144" s="84" t="b">
        <v>0</v>
      </c>
      <c r="F144" s="84" t="b">
        <v>0</v>
      </c>
      <c r="G144" s="84" t="b">
        <v>0</v>
      </c>
    </row>
    <row r="145" spans="1:7" ht="15">
      <c r="A145" s="84" t="s">
        <v>2622</v>
      </c>
      <c r="B145" s="84">
        <v>5</v>
      </c>
      <c r="C145" s="123">
        <v>0.003238548156531201</v>
      </c>
      <c r="D145" s="84" t="s">
        <v>2743</v>
      </c>
      <c r="E145" s="84" t="b">
        <v>0</v>
      </c>
      <c r="F145" s="84" t="b">
        <v>0</v>
      </c>
      <c r="G145" s="84" t="b">
        <v>0</v>
      </c>
    </row>
    <row r="146" spans="1:7" ht="15">
      <c r="A146" s="84" t="s">
        <v>2623</v>
      </c>
      <c r="B146" s="84">
        <v>5</v>
      </c>
      <c r="C146" s="123">
        <v>0.0036907469939065707</v>
      </c>
      <c r="D146" s="84" t="s">
        <v>2743</v>
      </c>
      <c r="E146" s="84" t="b">
        <v>0</v>
      </c>
      <c r="F146" s="84" t="b">
        <v>0</v>
      </c>
      <c r="G146" s="84" t="b">
        <v>0</v>
      </c>
    </row>
    <row r="147" spans="1:7" ht="15">
      <c r="A147" s="84" t="s">
        <v>2624</v>
      </c>
      <c r="B147" s="84">
        <v>4</v>
      </c>
      <c r="C147" s="123">
        <v>0.002748865452266227</v>
      </c>
      <c r="D147" s="84" t="s">
        <v>2743</v>
      </c>
      <c r="E147" s="84" t="b">
        <v>0</v>
      </c>
      <c r="F147" s="84" t="b">
        <v>0</v>
      </c>
      <c r="G147" s="84" t="b">
        <v>0</v>
      </c>
    </row>
    <row r="148" spans="1:7" ht="15">
      <c r="A148" s="84" t="s">
        <v>2625</v>
      </c>
      <c r="B148" s="84">
        <v>4</v>
      </c>
      <c r="C148" s="123">
        <v>0.002748865452266227</v>
      </c>
      <c r="D148" s="84" t="s">
        <v>2743</v>
      </c>
      <c r="E148" s="84" t="b">
        <v>0</v>
      </c>
      <c r="F148" s="84" t="b">
        <v>0</v>
      </c>
      <c r="G148" s="84" t="b">
        <v>0</v>
      </c>
    </row>
    <row r="149" spans="1:7" ht="15">
      <c r="A149" s="84" t="s">
        <v>2626</v>
      </c>
      <c r="B149" s="84">
        <v>4</v>
      </c>
      <c r="C149" s="123">
        <v>0.002748865452266227</v>
      </c>
      <c r="D149" s="84" t="s">
        <v>2743</v>
      </c>
      <c r="E149" s="84" t="b">
        <v>0</v>
      </c>
      <c r="F149" s="84" t="b">
        <v>0</v>
      </c>
      <c r="G149" s="84" t="b">
        <v>0</v>
      </c>
    </row>
    <row r="150" spans="1:7" ht="15">
      <c r="A150" s="84" t="s">
        <v>2627</v>
      </c>
      <c r="B150" s="84">
        <v>4</v>
      </c>
      <c r="C150" s="123">
        <v>0.002748865452266227</v>
      </c>
      <c r="D150" s="84" t="s">
        <v>2743</v>
      </c>
      <c r="E150" s="84" t="b">
        <v>0</v>
      </c>
      <c r="F150" s="84" t="b">
        <v>0</v>
      </c>
      <c r="G150" s="84" t="b">
        <v>0</v>
      </c>
    </row>
    <row r="151" spans="1:7" ht="15">
      <c r="A151" s="84" t="s">
        <v>2628</v>
      </c>
      <c r="B151" s="84">
        <v>4</v>
      </c>
      <c r="C151" s="123">
        <v>0.002748865452266227</v>
      </c>
      <c r="D151" s="84" t="s">
        <v>2743</v>
      </c>
      <c r="E151" s="84" t="b">
        <v>0</v>
      </c>
      <c r="F151" s="84" t="b">
        <v>0</v>
      </c>
      <c r="G151" s="84" t="b">
        <v>0</v>
      </c>
    </row>
    <row r="152" spans="1:7" ht="15">
      <c r="A152" s="84" t="s">
        <v>2629</v>
      </c>
      <c r="B152" s="84">
        <v>4</v>
      </c>
      <c r="C152" s="123">
        <v>0.002748865452266227</v>
      </c>
      <c r="D152" s="84" t="s">
        <v>2743</v>
      </c>
      <c r="E152" s="84" t="b">
        <v>0</v>
      </c>
      <c r="F152" s="84" t="b">
        <v>0</v>
      </c>
      <c r="G152" s="84" t="b">
        <v>0</v>
      </c>
    </row>
    <row r="153" spans="1:7" ht="15">
      <c r="A153" s="84" t="s">
        <v>2630</v>
      </c>
      <c r="B153" s="84">
        <v>4</v>
      </c>
      <c r="C153" s="123">
        <v>0.002748865452266227</v>
      </c>
      <c r="D153" s="84" t="s">
        <v>2743</v>
      </c>
      <c r="E153" s="84" t="b">
        <v>0</v>
      </c>
      <c r="F153" s="84" t="b">
        <v>0</v>
      </c>
      <c r="G153" s="84" t="b">
        <v>0</v>
      </c>
    </row>
    <row r="154" spans="1:7" ht="15">
      <c r="A154" s="84" t="s">
        <v>2631</v>
      </c>
      <c r="B154" s="84">
        <v>4</v>
      </c>
      <c r="C154" s="123">
        <v>0.002748865452266227</v>
      </c>
      <c r="D154" s="84" t="s">
        <v>2743</v>
      </c>
      <c r="E154" s="84" t="b">
        <v>0</v>
      </c>
      <c r="F154" s="84" t="b">
        <v>0</v>
      </c>
      <c r="G154" s="84" t="b">
        <v>0</v>
      </c>
    </row>
    <row r="155" spans="1:7" ht="15">
      <c r="A155" s="84" t="s">
        <v>2632</v>
      </c>
      <c r="B155" s="84">
        <v>4</v>
      </c>
      <c r="C155" s="123">
        <v>0.002748865452266227</v>
      </c>
      <c r="D155" s="84" t="s">
        <v>2743</v>
      </c>
      <c r="E155" s="84" t="b">
        <v>0</v>
      </c>
      <c r="F155" s="84" t="b">
        <v>0</v>
      </c>
      <c r="G155" s="84" t="b">
        <v>0</v>
      </c>
    </row>
    <row r="156" spans="1:7" ht="15">
      <c r="A156" s="84" t="s">
        <v>2633</v>
      </c>
      <c r="B156" s="84">
        <v>4</v>
      </c>
      <c r="C156" s="123">
        <v>0.002748865452266227</v>
      </c>
      <c r="D156" s="84" t="s">
        <v>2743</v>
      </c>
      <c r="E156" s="84" t="b">
        <v>0</v>
      </c>
      <c r="F156" s="84" t="b">
        <v>0</v>
      </c>
      <c r="G156" s="84" t="b">
        <v>0</v>
      </c>
    </row>
    <row r="157" spans="1:7" ht="15">
      <c r="A157" s="84" t="s">
        <v>2634</v>
      </c>
      <c r="B157" s="84">
        <v>4</v>
      </c>
      <c r="C157" s="123">
        <v>0.002748865452266227</v>
      </c>
      <c r="D157" s="84" t="s">
        <v>2743</v>
      </c>
      <c r="E157" s="84" t="b">
        <v>0</v>
      </c>
      <c r="F157" s="84" t="b">
        <v>0</v>
      </c>
      <c r="G157" s="84" t="b">
        <v>0</v>
      </c>
    </row>
    <row r="158" spans="1:7" ht="15">
      <c r="A158" s="84" t="s">
        <v>2635</v>
      </c>
      <c r="B158" s="84">
        <v>4</v>
      </c>
      <c r="C158" s="123">
        <v>0.002748865452266227</v>
      </c>
      <c r="D158" s="84" t="s">
        <v>2743</v>
      </c>
      <c r="E158" s="84" t="b">
        <v>0</v>
      </c>
      <c r="F158" s="84" t="b">
        <v>0</v>
      </c>
      <c r="G158" s="84" t="b">
        <v>0</v>
      </c>
    </row>
    <row r="159" spans="1:7" ht="15">
      <c r="A159" s="84" t="s">
        <v>2636</v>
      </c>
      <c r="B159" s="84">
        <v>4</v>
      </c>
      <c r="C159" s="123">
        <v>0.002748865452266227</v>
      </c>
      <c r="D159" s="84" t="s">
        <v>2743</v>
      </c>
      <c r="E159" s="84" t="b">
        <v>0</v>
      </c>
      <c r="F159" s="84" t="b">
        <v>1</v>
      </c>
      <c r="G159" s="84" t="b">
        <v>0</v>
      </c>
    </row>
    <row r="160" spans="1:7" ht="15">
      <c r="A160" s="84" t="s">
        <v>2637</v>
      </c>
      <c r="B160" s="84">
        <v>4</v>
      </c>
      <c r="C160" s="123">
        <v>0.002748865452266227</v>
      </c>
      <c r="D160" s="84" t="s">
        <v>2743</v>
      </c>
      <c r="E160" s="84" t="b">
        <v>0</v>
      </c>
      <c r="F160" s="84" t="b">
        <v>0</v>
      </c>
      <c r="G160" s="84" t="b">
        <v>0</v>
      </c>
    </row>
    <row r="161" spans="1:7" ht="15">
      <c r="A161" s="84" t="s">
        <v>2638</v>
      </c>
      <c r="B161" s="84">
        <v>4</v>
      </c>
      <c r="C161" s="123">
        <v>0.002748865452266227</v>
      </c>
      <c r="D161" s="84" t="s">
        <v>2743</v>
      </c>
      <c r="E161" s="84" t="b">
        <v>0</v>
      </c>
      <c r="F161" s="84" t="b">
        <v>0</v>
      </c>
      <c r="G161" s="84" t="b">
        <v>0</v>
      </c>
    </row>
    <row r="162" spans="1:7" ht="15">
      <c r="A162" s="84" t="s">
        <v>2211</v>
      </c>
      <c r="B162" s="84">
        <v>4</v>
      </c>
      <c r="C162" s="123">
        <v>0.002748865452266227</v>
      </c>
      <c r="D162" s="84" t="s">
        <v>2743</v>
      </c>
      <c r="E162" s="84" t="b">
        <v>1</v>
      </c>
      <c r="F162" s="84" t="b">
        <v>0</v>
      </c>
      <c r="G162" s="84" t="b">
        <v>0</v>
      </c>
    </row>
    <row r="163" spans="1:7" ht="15">
      <c r="A163" s="84" t="s">
        <v>2639</v>
      </c>
      <c r="B163" s="84">
        <v>4</v>
      </c>
      <c r="C163" s="123">
        <v>0.002748865452266227</v>
      </c>
      <c r="D163" s="84" t="s">
        <v>2743</v>
      </c>
      <c r="E163" s="84" t="b">
        <v>0</v>
      </c>
      <c r="F163" s="84" t="b">
        <v>0</v>
      </c>
      <c r="G163" s="84" t="b">
        <v>0</v>
      </c>
    </row>
    <row r="164" spans="1:7" ht="15">
      <c r="A164" s="84" t="s">
        <v>2640</v>
      </c>
      <c r="B164" s="84">
        <v>4</v>
      </c>
      <c r="C164" s="123">
        <v>0.002748865452266227</v>
      </c>
      <c r="D164" s="84" t="s">
        <v>2743</v>
      </c>
      <c r="E164" s="84" t="b">
        <v>0</v>
      </c>
      <c r="F164" s="84" t="b">
        <v>0</v>
      </c>
      <c r="G164" s="84" t="b">
        <v>0</v>
      </c>
    </row>
    <row r="165" spans="1:7" ht="15">
      <c r="A165" s="84" t="s">
        <v>2641</v>
      </c>
      <c r="B165" s="84">
        <v>4</v>
      </c>
      <c r="C165" s="123">
        <v>0.002748865452266227</v>
      </c>
      <c r="D165" s="84" t="s">
        <v>2743</v>
      </c>
      <c r="E165" s="84" t="b">
        <v>0</v>
      </c>
      <c r="F165" s="84" t="b">
        <v>0</v>
      </c>
      <c r="G165" s="84" t="b">
        <v>0</v>
      </c>
    </row>
    <row r="166" spans="1:7" ht="15">
      <c r="A166" s="84" t="s">
        <v>2642</v>
      </c>
      <c r="B166" s="84">
        <v>4</v>
      </c>
      <c r="C166" s="123">
        <v>0.002748865452266227</v>
      </c>
      <c r="D166" s="84" t="s">
        <v>2743</v>
      </c>
      <c r="E166" s="84" t="b">
        <v>0</v>
      </c>
      <c r="F166" s="84" t="b">
        <v>0</v>
      </c>
      <c r="G166" s="84" t="b">
        <v>0</v>
      </c>
    </row>
    <row r="167" spans="1:7" ht="15">
      <c r="A167" s="84" t="s">
        <v>2643</v>
      </c>
      <c r="B167" s="84">
        <v>4</v>
      </c>
      <c r="C167" s="123">
        <v>0.002748865452266227</v>
      </c>
      <c r="D167" s="84" t="s">
        <v>2743</v>
      </c>
      <c r="E167" s="84" t="b">
        <v>0</v>
      </c>
      <c r="F167" s="84" t="b">
        <v>0</v>
      </c>
      <c r="G167" s="84" t="b">
        <v>0</v>
      </c>
    </row>
    <row r="168" spans="1:7" ht="15">
      <c r="A168" s="84" t="s">
        <v>2644</v>
      </c>
      <c r="B168" s="84">
        <v>4</v>
      </c>
      <c r="C168" s="123">
        <v>0.002748865452266227</v>
      </c>
      <c r="D168" s="84" t="s">
        <v>2743</v>
      </c>
      <c r="E168" s="84" t="b">
        <v>0</v>
      </c>
      <c r="F168" s="84" t="b">
        <v>0</v>
      </c>
      <c r="G168" s="84" t="b">
        <v>0</v>
      </c>
    </row>
    <row r="169" spans="1:7" ht="15">
      <c r="A169" s="84" t="s">
        <v>2645</v>
      </c>
      <c r="B169" s="84">
        <v>4</v>
      </c>
      <c r="C169" s="123">
        <v>0.002748865452266227</v>
      </c>
      <c r="D169" s="84" t="s">
        <v>2743</v>
      </c>
      <c r="E169" s="84" t="b">
        <v>0</v>
      </c>
      <c r="F169" s="84" t="b">
        <v>0</v>
      </c>
      <c r="G169" s="84" t="b">
        <v>0</v>
      </c>
    </row>
    <row r="170" spans="1:7" ht="15">
      <c r="A170" s="84" t="s">
        <v>2646</v>
      </c>
      <c r="B170" s="84">
        <v>4</v>
      </c>
      <c r="C170" s="123">
        <v>0.002748865452266227</v>
      </c>
      <c r="D170" s="84" t="s">
        <v>2743</v>
      </c>
      <c r="E170" s="84" t="b">
        <v>0</v>
      </c>
      <c r="F170" s="84" t="b">
        <v>0</v>
      </c>
      <c r="G170" s="84" t="b">
        <v>0</v>
      </c>
    </row>
    <row r="171" spans="1:7" ht="15">
      <c r="A171" s="84" t="s">
        <v>2647</v>
      </c>
      <c r="B171" s="84">
        <v>4</v>
      </c>
      <c r="C171" s="123">
        <v>0.002748865452266227</v>
      </c>
      <c r="D171" s="84" t="s">
        <v>2743</v>
      </c>
      <c r="E171" s="84" t="b">
        <v>1</v>
      </c>
      <c r="F171" s="84" t="b">
        <v>0</v>
      </c>
      <c r="G171" s="84" t="b">
        <v>0</v>
      </c>
    </row>
    <row r="172" spans="1:7" ht="15">
      <c r="A172" s="84" t="s">
        <v>2132</v>
      </c>
      <c r="B172" s="84">
        <v>4</v>
      </c>
      <c r="C172" s="123">
        <v>0.002748865452266227</v>
      </c>
      <c r="D172" s="84" t="s">
        <v>2743</v>
      </c>
      <c r="E172" s="84" t="b">
        <v>0</v>
      </c>
      <c r="F172" s="84" t="b">
        <v>0</v>
      </c>
      <c r="G172" s="84" t="b">
        <v>0</v>
      </c>
    </row>
    <row r="173" spans="1:7" ht="15">
      <c r="A173" s="84" t="s">
        <v>2133</v>
      </c>
      <c r="B173" s="84">
        <v>4</v>
      </c>
      <c r="C173" s="123">
        <v>0.002748865452266227</v>
      </c>
      <c r="D173" s="84" t="s">
        <v>2743</v>
      </c>
      <c r="E173" s="84" t="b">
        <v>0</v>
      </c>
      <c r="F173" s="84" t="b">
        <v>0</v>
      </c>
      <c r="G173" s="84" t="b">
        <v>0</v>
      </c>
    </row>
    <row r="174" spans="1:7" ht="15">
      <c r="A174" s="84" t="s">
        <v>347</v>
      </c>
      <c r="B174" s="84">
        <v>4</v>
      </c>
      <c r="C174" s="123">
        <v>0.0029525975951252567</v>
      </c>
      <c r="D174" s="84" t="s">
        <v>2743</v>
      </c>
      <c r="E174" s="84" t="b">
        <v>0</v>
      </c>
      <c r="F174" s="84" t="b">
        <v>0</v>
      </c>
      <c r="G174" s="84" t="b">
        <v>0</v>
      </c>
    </row>
    <row r="175" spans="1:7" ht="15">
      <c r="A175" s="84" t="s">
        <v>346</v>
      </c>
      <c r="B175" s="84">
        <v>4</v>
      </c>
      <c r="C175" s="123">
        <v>0.002748865452266227</v>
      </c>
      <c r="D175" s="84" t="s">
        <v>2743</v>
      </c>
      <c r="E175" s="84" t="b">
        <v>0</v>
      </c>
      <c r="F175" s="84" t="b">
        <v>0</v>
      </c>
      <c r="G175" s="84" t="b">
        <v>0</v>
      </c>
    </row>
    <row r="176" spans="1:7" ht="15">
      <c r="A176" s="84" t="s">
        <v>341</v>
      </c>
      <c r="B176" s="84">
        <v>4</v>
      </c>
      <c r="C176" s="123">
        <v>0.002748865452266227</v>
      </c>
      <c r="D176" s="84" t="s">
        <v>2743</v>
      </c>
      <c r="E176" s="84" t="b">
        <v>0</v>
      </c>
      <c r="F176" s="84" t="b">
        <v>0</v>
      </c>
      <c r="G176" s="84" t="b">
        <v>0</v>
      </c>
    </row>
    <row r="177" spans="1:7" ht="15">
      <c r="A177" s="84" t="s">
        <v>2648</v>
      </c>
      <c r="B177" s="84">
        <v>4</v>
      </c>
      <c r="C177" s="123">
        <v>0.002748865452266227</v>
      </c>
      <c r="D177" s="84" t="s">
        <v>2743</v>
      </c>
      <c r="E177" s="84" t="b">
        <v>1</v>
      </c>
      <c r="F177" s="84" t="b">
        <v>0</v>
      </c>
      <c r="G177" s="84" t="b">
        <v>0</v>
      </c>
    </row>
    <row r="178" spans="1:7" ht="15">
      <c r="A178" s="84" t="s">
        <v>280</v>
      </c>
      <c r="B178" s="84">
        <v>4</v>
      </c>
      <c r="C178" s="123">
        <v>0.002748865452266227</v>
      </c>
      <c r="D178" s="84" t="s">
        <v>2743</v>
      </c>
      <c r="E178" s="84" t="b">
        <v>0</v>
      </c>
      <c r="F178" s="84" t="b">
        <v>0</v>
      </c>
      <c r="G178" s="84" t="b">
        <v>0</v>
      </c>
    </row>
    <row r="179" spans="1:7" ht="15">
      <c r="A179" s="84" t="s">
        <v>2649</v>
      </c>
      <c r="B179" s="84">
        <v>4</v>
      </c>
      <c r="C179" s="123">
        <v>0.002748865452266227</v>
      </c>
      <c r="D179" s="84" t="s">
        <v>2743</v>
      </c>
      <c r="E179" s="84" t="b">
        <v>0</v>
      </c>
      <c r="F179" s="84" t="b">
        <v>0</v>
      </c>
      <c r="G179" s="84" t="b">
        <v>0</v>
      </c>
    </row>
    <row r="180" spans="1:7" ht="15">
      <c r="A180" s="84" t="s">
        <v>2650</v>
      </c>
      <c r="B180" s="84">
        <v>4</v>
      </c>
      <c r="C180" s="123">
        <v>0.002748865452266227</v>
      </c>
      <c r="D180" s="84" t="s">
        <v>2743</v>
      </c>
      <c r="E180" s="84" t="b">
        <v>0</v>
      </c>
      <c r="F180" s="84" t="b">
        <v>0</v>
      </c>
      <c r="G180" s="84" t="b">
        <v>0</v>
      </c>
    </row>
    <row r="181" spans="1:7" ht="15">
      <c r="A181" s="84" t="s">
        <v>2651</v>
      </c>
      <c r="B181" s="84">
        <v>4</v>
      </c>
      <c r="C181" s="123">
        <v>0.002748865452266227</v>
      </c>
      <c r="D181" s="84" t="s">
        <v>2743</v>
      </c>
      <c r="E181" s="84" t="b">
        <v>1</v>
      </c>
      <c r="F181" s="84" t="b">
        <v>0</v>
      </c>
      <c r="G181" s="84" t="b">
        <v>0</v>
      </c>
    </row>
    <row r="182" spans="1:7" ht="15">
      <c r="A182" s="84" t="s">
        <v>2652</v>
      </c>
      <c r="B182" s="84">
        <v>4</v>
      </c>
      <c r="C182" s="123">
        <v>0.002748865452266227</v>
      </c>
      <c r="D182" s="84" t="s">
        <v>2743</v>
      </c>
      <c r="E182" s="84" t="b">
        <v>0</v>
      </c>
      <c r="F182" s="84" t="b">
        <v>0</v>
      </c>
      <c r="G182" s="84" t="b">
        <v>0</v>
      </c>
    </row>
    <row r="183" spans="1:7" ht="15">
      <c r="A183" s="84" t="s">
        <v>2653</v>
      </c>
      <c r="B183" s="84">
        <v>4</v>
      </c>
      <c r="C183" s="123">
        <v>0.002748865452266227</v>
      </c>
      <c r="D183" s="84" t="s">
        <v>2743</v>
      </c>
      <c r="E183" s="84" t="b">
        <v>0</v>
      </c>
      <c r="F183" s="84" t="b">
        <v>0</v>
      </c>
      <c r="G183" s="84" t="b">
        <v>0</v>
      </c>
    </row>
    <row r="184" spans="1:7" ht="15">
      <c r="A184" s="84" t="s">
        <v>2654</v>
      </c>
      <c r="B184" s="84">
        <v>4</v>
      </c>
      <c r="C184" s="123">
        <v>0.002748865452266227</v>
      </c>
      <c r="D184" s="84" t="s">
        <v>2743</v>
      </c>
      <c r="E184" s="84" t="b">
        <v>0</v>
      </c>
      <c r="F184" s="84" t="b">
        <v>0</v>
      </c>
      <c r="G184" s="84" t="b">
        <v>0</v>
      </c>
    </row>
    <row r="185" spans="1:7" ht="15">
      <c r="A185" s="84" t="s">
        <v>2655</v>
      </c>
      <c r="B185" s="84">
        <v>4</v>
      </c>
      <c r="C185" s="123">
        <v>0.0032397419229779774</v>
      </c>
      <c r="D185" s="84" t="s">
        <v>2743</v>
      </c>
      <c r="E185" s="84" t="b">
        <v>0</v>
      </c>
      <c r="F185" s="84" t="b">
        <v>0</v>
      </c>
      <c r="G185" s="84" t="b">
        <v>0</v>
      </c>
    </row>
    <row r="186" spans="1:7" ht="15">
      <c r="A186" s="84" t="s">
        <v>2656</v>
      </c>
      <c r="B186" s="84">
        <v>4</v>
      </c>
      <c r="C186" s="123">
        <v>0.002748865452266227</v>
      </c>
      <c r="D186" s="84" t="s">
        <v>2743</v>
      </c>
      <c r="E186" s="84" t="b">
        <v>0</v>
      </c>
      <c r="F186" s="84" t="b">
        <v>1</v>
      </c>
      <c r="G186" s="84" t="b">
        <v>0</v>
      </c>
    </row>
    <row r="187" spans="1:7" ht="15">
      <c r="A187" s="84" t="s">
        <v>2657</v>
      </c>
      <c r="B187" s="84">
        <v>4</v>
      </c>
      <c r="C187" s="123">
        <v>0.002748865452266227</v>
      </c>
      <c r="D187" s="84" t="s">
        <v>2743</v>
      </c>
      <c r="E187" s="84" t="b">
        <v>0</v>
      </c>
      <c r="F187" s="84" t="b">
        <v>0</v>
      </c>
      <c r="G187" s="84" t="b">
        <v>0</v>
      </c>
    </row>
    <row r="188" spans="1:7" ht="15">
      <c r="A188" s="84" t="s">
        <v>2658</v>
      </c>
      <c r="B188" s="84">
        <v>4</v>
      </c>
      <c r="C188" s="123">
        <v>0.002748865452266227</v>
      </c>
      <c r="D188" s="84" t="s">
        <v>2743</v>
      </c>
      <c r="E188" s="84" t="b">
        <v>0</v>
      </c>
      <c r="F188" s="84" t="b">
        <v>0</v>
      </c>
      <c r="G188" s="84" t="b">
        <v>0</v>
      </c>
    </row>
    <row r="189" spans="1:7" ht="15">
      <c r="A189" s="84" t="s">
        <v>2659</v>
      </c>
      <c r="B189" s="84">
        <v>4</v>
      </c>
      <c r="C189" s="123">
        <v>0.002748865452266227</v>
      </c>
      <c r="D189" s="84" t="s">
        <v>2743</v>
      </c>
      <c r="E189" s="84" t="b">
        <v>0</v>
      </c>
      <c r="F189" s="84" t="b">
        <v>0</v>
      </c>
      <c r="G189" s="84" t="b">
        <v>0</v>
      </c>
    </row>
    <row r="190" spans="1:7" ht="15">
      <c r="A190" s="84" t="s">
        <v>2660</v>
      </c>
      <c r="B190" s="84">
        <v>4</v>
      </c>
      <c r="C190" s="123">
        <v>0.002748865452266227</v>
      </c>
      <c r="D190" s="84" t="s">
        <v>2743</v>
      </c>
      <c r="E190" s="84" t="b">
        <v>1</v>
      </c>
      <c r="F190" s="84" t="b">
        <v>0</v>
      </c>
      <c r="G190" s="84" t="b">
        <v>0</v>
      </c>
    </row>
    <row r="191" spans="1:7" ht="15">
      <c r="A191" s="84" t="s">
        <v>2661</v>
      </c>
      <c r="B191" s="84">
        <v>4</v>
      </c>
      <c r="C191" s="123">
        <v>0.002748865452266227</v>
      </c>
      <c r="D191" s="84" t="s">
        <v>2743</v>
      </c>
      <c r="E191" s="84" t="b">
        <v>0</v>
      </c>
      <c r="F191" s="84" t="b">
        <v>0</v>
      </c>
      <c r="G191" s="84" t="b">
        <v>0</v>
      </c>
    </row>
    <row r="192" spans="1:7" ht="15">
      <c r="A192" s="84" t="s">
        <v>2662</v>
      </c>
      <c r="B192" s="84">
        <v>4</v>
      </c>
      <c r="C192" s="123">
        <v>0.002748865452266227</v>
      </c>
      <c r="D192" s="84" t="s">
        <v>2743</v>
      </c>
      <c r="E192" s="84" t="b">
        <v>0</v>
      </c>
      <c r="F192" s="84" t="b">
        <v>0</v>
      </c>
      <c r="G192" s="84" t="b">
        <v>0</v>
      </c>
    </row>
    <row r="193" spans="1:7" ht="15">
      <c r="A193" s="84" t="s">
        <v>2663</v>
      </c>
      <c r="B193" s="84">
        <v>4</v>
      </c>
      <c r="C193" s="123">
        <v>0.002748865452266227</v>
      </c>
      <c r="D193" s="84" t="s">
        <v>2743</v>
      </c>
      <c r="E193" s="84" t="b">
        <v>0</v>
      </c>
      <c r="F193" s="84" t="b">
        <v>0</v>
      </c>
      <c r="G193" s="84" t="b">
        <v>0</v>
      </c>
    </row>
    <row r="194" spans="1:7" ht="15">
      <c r="A194" s="84" t="s">
        <v>2664</v>
      </c>
      <c r="B194" s="84">
        <v>4</v>
      </c>
      <c r="C194" s="123">
        <v>0.002748865452266227</v>
      </c>
      <c r="D194" s="84" t="s">
        <v>2743</v>
      </c>
      <c r="E194" s="84" t="b">
        <v>0</v>
      </c>
      <c r="F194" s="84" t="b">
        <v>0</v>
      </c>
      <c r="G194" s="84" t="b">
        <v>0</v>
      </c>
    </row>
    <row r="195" spans="1:7" ht="15">
      <c r="A195" s="84" t="s">
        <v>2665</v>
      </c>
      <c r="B195" s="84">
        <v>4</v>
      </c>
      <c r="C195" s="123">
        <v>0.002748865452266227</v>
      </c>
      <c r="D195" s="84" t="s">
        <v>2743</v>
      </c>
      <c r="E195" s="84" t="b">
        <v>0</v>
      </c>
      <c r="F195" s="84" t="b">
        <v>0</v>
      </c>
      <c r="G195" s="84" t="b">
        <v>0</v>
      </c>
    </row>
    <row r="196" spans="1:7" ht="15">
      <c r="A196" s="84" t="s">
        <v>2666</v>
      </c>
      <c r="B196" s="84">
        <v>4</v>
      </c>
      <c r="C196" s="123">
        <v>0.002748865452266227</v>
      </c>
      <c r="D196" s="84" t="s">
        <v>2743</v>
      </c>
      <c r="E196" s="84" t="b">
        <v>0</v>
      </c>
      <c r="F196" s="84" t="b">
        <v>0</v>
      </c>
      <c r="G196" s="84" t="b">
        <v>0</v>
      </c>
    </row>
    <row r="197" spans="1:7" ht="15">
      <c r="A197" s="84" t="s">
        <v>2667</v>
      </c>
      <c r="B197" s="84">
        <v>4</v>
      </c>
      <c r="C197" s="123">
        <v>0.002748865452266227</v>
      </c>
      <c r="D197" s="84" t="s">
        <v>2743</v>
      </c>
      <c r="E197" s="84" t="b">
        <v>0</v>
      </c>
      <c r="F197" s="84" t="b">
        <v>0</v>
      </c>
      <c r="G197" s="84" t="b">
        <v>0</v>
      </c>
    </row>
    <row r="198" spans="1:7" ht="15">
      <c r="A198" s="84" t="s">
        <v>2668</v>
      </c>
      <c r="B198" s="84">
        <v>3</v>
      </c>
      <c r="C198" s="123">
        <v>0.0022144481963439423</v>
      </c>
      <c r="D198" s="84" t="s">
        <v>2743</v>
      </c>
      <c r="E198" s="84" t="b">
        <v>0</v>
      </c>
      <c r="F198" s="84" t="b">
        <v>0</v>
      </c>
      <c r="G198" s="84" t="b">
        <v>0</v>
      </c>
    </row>
    <row r="199" spans="1:7" ht="15">
      <c r="A199" s="84" t="s">
        <v>2669</v>
      </c>
      <c r="B199" s="84">
        <v>3</v>
      </c>
      <c r="C199" s="123">
        <v>0.0022144481963439423</v>
      </c>
      <c r="D199" s="84" t="s">
        <v>2743</v>
      </c>
      <c r="E199" s="84" t="b">
        <v>0</v>
      </c>
      <c r="F199" s="84" t="b">
        <v>0</v>
      </c>
      <c r="G199" s="84" t="b">
        <v>0</v>
      </c>
    </row>
    <row r="200" spans="1:7" ht="15">
      <c r="A200" s="84" t="s">
        <v>2670</v>
      </c>
      <c r="B200" s="84">
        <v>3</v>
      </c>
      <c r="C200" s="123">
        <v>0.0022144481963439423</v>
      </c>
      <c r="D200" s="84" t="s">
        <v>2743</v>
      </c>
      <c r="E200" s="84" t="b">
        <v>0</v>
      </c>
      <c r="F200" s="84" t="b">
        <v>0</v>
      </c>
      <c r="G200" s="84" t="b">
        <v>0</v>
      </c>
    </row>
    <row r="201" spans="1:7" ht="15">
      <c r="A201" s="84" t="s">
        <v>2671</v>
      </c>
      <c r="B201" s="84">
        <v>3</v>
      </c>
      <c r="C201" s="123">
        <v>0.0022144481963439423</v>
      </c>
      <c r="D201" s="84" t="s">
        <v>2743</v>
      </c>
      <c r="E201" s="84" t="b">
        <v>0</v>
      </c>
      <c r="F201" s="84" t="b">
        <v>0</v>
      </c>
      <c r="G201" s="84" t="b">
        <v>0</v>
      </c>
    </row>
    <row r="202" spans="1:7" ht="15">
      <c r="A202" s="84" t="s">
        <v>2672</v>
      </c>
      <c r="B202" s="84">
        <v>3</v>
      </c>
      <c r="C202" s="123">
        <v>0.0022144481963439423</v>
      </c>
      <c r="D202" s="84" t="s">
        <v>2743</v>
      </c>
      <c r="E202" s="84" t="b">
        <v>0</v>
      </c>
      <c r="F202" s="84" t="b">
        <v>0</v>
      </c>
      <c r="G202" s="84" t="b">
        <v>0</v>
      </c>
    </row>
    <row r="203" spans="1:7" ht="15">
      <c r="A203" s="84" t="s">
        <v>2673</v>
      </c>
      <c r="B203" s="84">
        <v>3</v>
      </c>
      <c r="C203" s="123">
        <v>0.0022144481963439423</v>
      </c>
      <c r="D203" s="84" t="s">
        <v>2743</v>
      </c>
      <c r="E203" s="84" t="b">
        <v>0</v>
      </c>
      <c r="F203" s="84" t="b">
        <v>0</v>
      </c>
      <c r="G203" s="84" t="b">
        <v>0</v>
      </c>
    </row>
    <row r="204" spans="1:7" ht="15">
      <c r="A204" s="84" t="s">
        <v>2674</v>
      </c>
      <c r="B204" s="84">
        <v>3</v>
      </c>
      <c r="C204" s="123">
        <v>0.0022144481963439423</v>
      </c>
      <c r="D204" s="84" t="s">
        <v>2743</v>
      </c>
      <c r="E204" s="84" t="b">
        <v>0</v>
      </c>
      <c r="F204" s="84" t="b">
        <v>0</v>
      </c>
      <c r="G204" s="84" t="b">
        <v>0</v>
      </c>
    </row>
    <row r="205" spans="1:7" ht="15">
      <c r="A205" s="84" t="s">
        <v>2675</v>
      </c>
      <c r="B205" s="84">
        <v>3</v>
      </c>
      <c r="C205" s="123">
        <v>0.0022144481963439423</v>
      </c>
      <c r="D205" s="84" t="s">
        <v>2743</v>
      </c>
      <c r="E205" s="84" t="b">
        <v>0</v>
      </c>
      <c r="F205" s="84" t="b">
        <v>0</v>
      </c>
      <c r="G205" s="84" t="b">
        <v>0</v>
      </c>
    </row>
    <row r="206" spans="1:7" ht="15">
      <c r="A206" s="84" t="s">
        <v>2676</v>
      </c>
      <c r="B206" s="84">
        <v>3</v>
      </c>
      <c r="C206" s="123">
        <v>0.0022144481963439423</v>
      </c>
      <c r="D206" s="84" t="s">
        <v>2743</v>
      </c>
      <c r="E206" s="84" t="b">
        <v>0</v>
      </c>
      <c r="F206" s="84" t="b">
        <v>0</v>
      </c>
      <c r="G206" s="84" t="b">
        <v>0</v>
      </c>
    </row>
    <row r="207" spans="1:7" ht="15">
      <c r="A207" s="84" t="s">
        <v>2677</v>
      </c>
      <c r="B207" s="84">
        <v>3</v>
      </c>
      <c r="C207" s="123">
        <v>0.0022144481963439423</v>
      </c>
      <c r="D207" s="84" t="s">
        <v>2743</v>
      </c>
      <c r="E207" s="84" t="b">
        <v>0</v>
      </c>
      <c r="F207" s="84" t="b">
        <v>0</v>
      </c>
      <c r="G207" s="84" t="b">
        <v>0</v>
      </c>
    </row>
    <row r="208" spans="1:7" ht="15">
      <c r="A208" s="84" t="s">
        <v>2678</v>
      </c>
      <c r="B208" s="84">
        <v>3</v>
      </c>
      <c r="C208" s="123">
        <v>0.0022144481963439423</v>
      </c>
      <c r="D208" s="84" t="s">
        <v>2743</v>
      </c>
      <c r="E208" s="84" t="b">
        <v>0</v>
      </c>
      <c r="F208" s="84" t="b">
        <v>0</v>
      </c>
      <c r="G208" s="84" t="b">
        <v>0</v>
      </c>
    </row>
    <row r="209" spans="1:7" ht="15">
      <c r="A209" s="84" t="s">
        <v>328</v>
      </c>
      <c r="B209" s="84">
        <v>3</v>
      </c>
      <c r="C209" s="123">
        <v>0.0022144481963439423</v>
      </c>
      <c r="D209" s="84" t="s">
        <v>2743</v>
      </c>
      <c r="E209" s="84" t="b">
        <v>0</v>
      </c>
      <c r="F209" s="84" t="b">
        <v>0</v>
      </c>
      <c r="G209" s="84" t="b">
        <v>0</v>
      </c>
    </row>
    <row r="210" spans="1:7" ht="15">
      <c r="A210" s="84" t="s">
        <v>2679</v>
      </c>
      <c r="B210" s="84">
        <v>3</v>
      </c>
      <c r="C210" s="123">
        <v>0.0022144481963439423</v>
      </c>
      <c r="D210" s="84" t="s">
        <v>2743</v>
      </c>
      <c r="E210" s="84" t="b">
        <v>0</v>
      </c>
      <c r="F210" s="84" t="b">
        <v>0</v>
      </c>
      <c r="G210" s="84" t="b">
        <v>0</v>
      </c>
    </row>
    <row r="211" spans="1:7" ht="15">
      <c r="A211" s="84" t="s">
        <v>2680</v>
      </c>
      <c r="B211" s="84">
        <v>3</v>
      </c>
      <c r="C211" s="123">
        <v>0.0022144481963439423</v>
      </c>
      <c r="D211" s="84" t="s">
        <v>2743</v>
      </c>
      <c r="E211" s="84" t="b">
        <v>1</v>
      </c>
      <c r="F211" s="84" t="b">
        <v>0</v>
      </c>
      <c r="G211" s="84" t="b">
        <v>0</v>
      </c>
    </row>
    <row r="212" spans="1:7" ht="15">
      <c r="A212" s="84" t="s">
        <v>2218</v>
      </c>
      <c r="B212" s="84">
        <v>3</v>
      </c>
      <c r="C212" s="123">
        <v>0.0022144481963439423</v>
      </c>
      <c r="D212" s="84" t="s">
        <v>2743</v>
      </c>
      <c r="E212" s="84" t="b">
        <v>0</v>
      </c>
      <c r="F212" s="84" t="b">
        <v>0</v>
      </c>
      <c r="G212" s="84" t="b">
        <v>0</v>
      </c>
    </row>
    <row r="213" spans="1:7" ht="15">
      <c r="A213" s="84" t="s">
        <v>2681</v>
      </c>
      <c r="B213" s="84">
        <v>3</v>
      </c>
      <c r="C213" s="123">
        <v>0.0022144481963439423</v>
      </c>
      <c r="D213" s="84" t="s">
        <v>2743</v>
      </c>
      <c r="E213" s="84" t="b">
        <v>0</v>
      </c>
      <c r="F213" s="84" t="b">
        <v>0</v>
      </c>
      <c r="G213" s="84" t="b">
        <v>0</v>
      </c>
    </row>
    <row r="214" spans="1:7" ht="15">
      <c r="A214" s="84" t="s">
        <v>2682</v>
      </c>
      <c r="B214" s="84">
        <v>3</v>
      </c>
      <c r="C214" s="123">
        <v>0.0022144481963439423</v>
      </c>
      <c r="D214" s="84" t="s">
        <v>2743</v>
      </c>
      <c r="E214" s="84" t="b">
        <v>0</v>
      </c>
      <c r="F214" s="84" t="b">
        <v>0</v>
      </c>
      <c r="G214" s="84" t="b">
        <v>0</v>
      </c>
    </row>
    <row r="215" spans="1:7" ht="15">
      <c r="A215" s="84" t="s">
        <v>2683</v>
      </c>
      <c r="B215" s="84">
        <v>3</v>
      </c>
      <c r="C215" s="123">
        <v>0.0022144481963439423</v>
      </c>
      <c r="D215" s="84" t="s">
        <v>2743</v>
      </c>
      <c r="E215" s="84" t="b">
        <v>1</v>
      </c>
      <c r="F215" s="84" t="b">
        <v>0</v>
      </c>
      <c r="G215" s="84" t="b">
        <v>0</v>
      </c>
    </row>
    <row r="216" spans="1:7" ht="15">
      <c r="A216" s="84" t="s">
        <v>2684</v>
      </c>
      <c r="B216" s="84">
        <v>3</v>
      </c>
      <c r="C216" s="123">
        <v>0.0022144481963439423</v>
      </c>
      <c r="D216" s="84" t="s">
        <v>2743</v>
      </c>
      <c r="E216" s="84" t="b">
        <v>0</v>
      </c>
      <c r="F216" s="84" t="b">
        <v>0</v>
      </c>
      <c r="G216" s="84" t="b">
        <v>0</v>
      </c>
    </row>
    <row r="217" spans="1:7" ht="15">
      <c r="A217" s="84" t="s">
        <v>2210</v>
      </c>
      <c r="B217" s="84">
        <v>3</v>
      </c>
      <c r="C217" s="123">
        <v>0.002429806442233483</v>
      </c>
      <c r="D217" s="84" t="s">
        <v>2743</v>
      </c>
      <c r="E217" s="84" t="b">
        <v>0</v>
      </c>
      <c r="F217" s="84" t="b">
        <v>0</v>
      </c>
      <c r="G217" s="84" t="b">
        <v>0</v>
      </c>
    </row>
    <row r="218" spans="1:7" ht="15">
      <c r="A218" s="84" t="s">
        <v>2685</v>
      </c>
      <c r="B218" s="84">
        <v>3</v>
      </c>
      <c r="C218" s="123">
        <v>0.0022144481963439423</v>
      </c>
      <c r="D218" s="84" t="s">
        <v>2743</v>
      </c>
      <c r="E218" s="84" t="b">
        <v>0</v>
      </c>
      <c r="F218" s="84" t="b">
        <v>0</v>
      </c>
      <c r="G218" s="84" t="b">
        <v>0</v>
      </c>
    </row>
    <row r="219" spans="1:7" ht="15">
      <c r="A219" s="84" t="s">
        <v>2686</v>
      </c>
      <c r="B219" s="84">
        <v>3</v>
      </c>
      <c r="C219" s="123">
        <v>0.0022144481963439423</v>
      </c>
      <c r="D219" s="84" t="s">
        <v>2743</v>
      </c>
      <c r="E219" s="84" t="b">
        <v>0</v>
      </c>
      <c r="F219" s="84" t="b">
        <v>0</v>
      </c>
      <c r="G219" s="84" t="b">
        <v>0</v>
      </c>
    </row>
    <row r="220" spans="1:7" ht="15">
      <c r="A220" s="84" t="s">
        <v>2687</v>
      </c>
      <c r="B220" s="84">
        <v>3</v>
      </c>
      <c r="C220" s="123">
        <v>0.0022144481963439423</v>
      </c>
      <c r="D220" s="84" t="s">
        <v>2743</v>
      </c>
      <c r="E220" s="84" t="b">
        <v>0</v>
      </c>
      <c r="F220" s="84" t="b">
        <v>0</v>
      </c>
      <c r="G220" s="84" t="b">
        <v>0</v>
      </c>
    </row>
    <row r="221" spans="1:7" ht="15">
      <c r="A221" s="84" t="s">
        <v>2688</v>
      </c>
      <c r="B221" s="84">
        <v>3</v>
      </c>
      <c r="C221" s="123">
        <v>0.0022144481963439423</v>
      </c>
      <c r="D221" s="84" t="s">
        <v>2743</v>
      </c>
      <c r="E221" s="84" t="b">
        <v>0</v>
      </c>
      <c r="F221" s="84" t="b">
        <v>0</v>
      </c>
      <c r="G221" s="84" t="b">
        <v>0</v>
      </c>
    </row>
    <row r="222" spans="1:7" ht="15">
      <c r="A222" s="84" t="s">
        <v>2689</v>
      </c>
      <c r="B222" s="84">
        <v>3</v>
      </c>
      <c r="C222" s="123">
        <v>0.0022144481963439423</v>
      </c>
      <c r="D222" s="84" t="s">
        <v>2743</v>
      </c>
      <c r="E222" s="84" t="b">
        <v>1</v>
      </c>
      <c r="F222" s="84" t="b">
        <v>0</v>
      </c>
      <c r="G222" s="84" t="b">
        <v>0</v>
      </c>
    </row>
    <row r="223" spans="1:7" ht="15">
      <c r="A223" s="84" t="s">
        <v>2690</v>
      </c>
      <c r="B223" s="84">
        <v>3</v>
      </c>
      <c r="C223" s="123">
        <v>0.0022144481963439423</v>
      </c>
      <c r="D223" s="84" t="s">
        <v>2743</v>
      </c>
      <c r="E223" s="84" t="b">
        <v>0</v>
      </c>
      <c r="F223" s="84" t="b">
        <v>0</v>
      </c>
      <c r="G223" s="84" t="b">
        <v>0</v>
      </c>
    </row>
    <row r="224" spans="1:7" ht="15">
      <c r="A224" s="84" t="s">
        <v>2691</v>
      </c>
      <c r="B224" s="84">
        <v>3</v>
      </c>
      <c r="C224" s="123">
        <v>0.0022144481963439423</v>
      </c>
      <c r="D224" s="84" t="s">
        <v>2743</v>
      </c>
      <c r="E224" s="84" t="b">
        <v>0</v>
      </c>
      <c r="F224" s="84" t="b">
        <v>0</v>
      </c>
      <c r="G224" s="84" t="b">
        <v>0</v>
      </c>
    </row>
    <row r="225" spans="1:7" ht="15">
      <c r="A225" s="84" t="s">
        <v>2692</v>
      </c>
      <c r="B225" s="84">
        <v>3</v>
      </c>
      <c r="C225" s="123">
        <v>0.0022144481963439423</v>
      </c>
      <c r="D225" s="84" t="s">
        <v>2743</v>
      </c>
      <c r="E225" s="84" t="b">
        <v>0</v>
      </c>
      <c r="F225" s="84" t="b">
        <v>0</v>
      </c>
      <c r="G225" s="84" t="b">
        <v>0</v>
      </c>
    </row>
    <row r="226" spans="1:7" ht="15">
      <c r="A226" s="84" t="s">
        <v>2693</v>
      </c>
      <c r="B226" s="84">
        <v>3</v>
      </c>
      <c r="C226" s="123">
        <v>0.0022144481963439423</v>
      </c>
      <c r="D226" s="84" t="s">
        <v>2743</v>
      </c>
      <c r="E226" s="84" t="b">
        <v>0</v>
      </c>
      <c r="F226" s="84" t="b">
        <v>0</v>
      </c>
      <c r="G226" s="84" t="b">
        <v>0</v>
      </c>
    </row>
    <row r="227" spans="1:7" ht="15">
      <c r="A227" s="84" t="s">
        <v>2694</v>
      </c>
      <c r="B227" s="84">
        <v>3</v>
      </c>
      <c r="C227" s="123">
        <v>0.0022144481963439423</v>
      </c>
      <c r="D227" s="84" t="s">
        <v>2743</v>
      </c>
      <c r="E227" s="84" t="b">
        <v>0</v>
      </c>
      <c r="F227" s="84" t="b">
        <v>0</v>
      </c>
      <c r="G227" s="84" t="b">
        <v>0</v>
      </c>
    </row>
    <row r="228" spans="1:7" ht="15">
      <c r="A228" s="84" t="s">
        <v>2695</v>
      </c>
      <c r="B228" s="84">
        <v>3</v>
      </c>
      <c r="C228" s="123">
        <v>0.0022144481963439423</v>
      </c>
      <c r="D228" s="84" t="s">
        <v>2743</v>
      </c>
      <c r="E228" s="84" t="b">
        <v>0</v>
      </c>
      <c r="F228" s="84" t="b">
        <v>0</v>
      </c>
      <c r="G228" s="84" t="b">
        <v>0</v>
      </c>
    </row>
    <row r="229" spans="1:7" ht="15">
      <c r="A229" s="84" t="s">
        <v>342</v>
      </c>
      <c r="B229" s="84">
        <v>3</v>
      </c>
      <c r="C229" s="123">
        <v>0.0022144481963439423</v>
      </c>
      <c r="D229" s="84" t="s">
        <v>2743</v>
      </c>
      <c r="E229" s="84" t="b">
        <v>0</v>
      </c>
      <c r="F229" s="84" t="b">
        <v>0</v>
      </c>
      <c r="G229" s="84" t="b">
        <v>0</v>
      </c>
    </row>
    <row r="230" spans="1:7" ht="15">
      <c r="A230" s="84" t="s">
        <v>247</v>
      </c>
      <c r="B230" s="84">
        <v>3</v>
      </c>
      <c r="C230" s="123">
        <v>0.0022144481963439423</v>
      </c>
      <c r="D230" s="84" t="s">
        <v>2743</v>
      </c>
      <c r="E230" s="84" t="b">
        <v>0</v>
      </c>
      <c r="F230" s="84" t="b">
        <v>0</v>
      </c>
      <c r="G230" s="84" t="b">
        <v>0</v>
      </c>
    </row>
    <row r="231" spans="1:7" ht="15">
      <c r="A231" s="84" t="s">
        <v>2696</v>
      </c>
      <c r="B231" s="84">
        <v>3</v>
      </c>
      <c r="C231" s="123">
        <v>0.0022144481963439423</v>
      </c>
      <c r="D231" s="84" t="s">
        <v>2743</v>
      </c>
      <c r="E231" s="84" t="b">
        <v>0</v>
      </c>
      <c r="F231" s="84" t="b">
        <v>0</v>
      </c>
      <c r="G231" s="84" t="b">
        <v>0</v>
      </c>
    </row>
    <row r="232" spans="1:7" ht="15">
      <c r="A232" s="84" t="s">
        <v>2697</v>
      </c>
      <c r="B232" s="84">
        <v>3</v>
      </c>
      <c r="C232" s="123">
        <v>0.0022144481963439423</v>
      </c>
      <c r="D232" s="84" t="s">
        <v>2743</v>
      </c>
      <c r="E232" s="84" t="b">
        <v>0</v>
      </c>
      <c r="F232" s="84" t="b">
        <v>0</v>
      </c>
      <c r="G232" s="84" t="b">
        <v>0</v>
      </c>
    </row>
    <row r="233" spans="1:7" ht="15">
      <c r="A233" s="84" t="s">
        <v>2698</v>
      </c>
      <c r="B233" s="84">
        <v>3</v>
      </c>
      <c r="C233" s="123">
        <v>0.0022144481963439423</v>
      </c>
      <c r="D233" s="84" t="s">
        <v>2743</v>
      </c>
      <c r="E233" s="84" t="b">
        <v>0</v>
      </c>
      <c r="F233" s="84" t="b">
        <v>0</v>
      </c>
      <c r="G233" s="84" t="b">
        <v>0</v>
      </c>
    </row>
    <row r="234" spans="1:7" ht="15">
      <c r="A234" s="84" t="s">
        <v>2699</v>
      </c>
      <c r="B234" s="84">
        <v>2</v>
      </c>
      <c r="C234" s="123">
        <v>0.0016198709614889887</v>
      </c>
      <c r="D234" s="84" t="s">
        <v>2743</v>
      </c>
      <c r="E234" s="84" t="b">
        <v>0</v>
      </c>
      <c r="F234" s="84" t="b">
        <v>0</v>
      </c>
      <c r="G234" s="84" t="b">
        <v>0</v>
      </c>
    </row>
    <row r="235" spans="1:7" ht="15">
      <c r="A235" s="84" t="s">
        <v>2700</v>
      </c>
      <c r="B235" s="84">
        <v>2</v>
      </c>
      <c r="C235" s="123">
        <v>0.0016198709614889887</v>
      </c>
      <c r="D235" s="84" t="s">
        <v>2743</v>
      </c>
      <c r="E235" s="84" t="b">
        <v>0</v>
      </c>
      <c r="F235" s="84" t="b">
        <v>0</v>
      </c>
      <c r="G235" s="84" t="b">
        <v>0</v>
      </c>
    </row>
    <row r="236" spans="1:7" ht="15">
      <c r="A236" s="84" t="s">
        <v>2701</v>
      </c>
      <c r="B236" s="84">
        <v>2</v>
      </c>
      <c r="C236" s="123">
        <v>0.0016198709614889887</v>
      </c>
      <c r="D236" s="84" t="s">
        <v>2743</v>
      </c>
      <c r="E236" s="84" t="b">
        <v>0</v>
      </c>
      <c r="F236" s="84" t="b">
        <v>0</v>
      </c>
      <c r="G236" s="84" t="b">
        <v>0</v>
      </c>
    </row>
    <row r="237" spans="1:7" ht="15">
      <c r="A237" s="84" t="s">
        <v>2702</v>
      </c>
      <c r="B237" s="84">
        <v>2</v>
      </c>
      <c r="C237" s="123">
        <v>0.0016198709614889887</v>
      </c>
      <c r="D237" s="84" t="s">
        <v>2743</v>
      </c>
      <c r="E237" s="84" t="b">
        <v>0</v>
      </c>
      <c r="F237" s="84" t="b">
        <v>0</v>
      </c>
      <c r="G237" s="84" t="b">
        <v>0</v>
      </c>
    </row>
    <row r="238" spans="1:7" ht="15">
      <c r="A238" s="84" t="s">
        <v>2703</v>
      </c>
      <c r="B238" s="84">
        <v>2</v>
      </c>
      <c r="C238" s="123">
        <v>0.0016198709614889887</v>
      </c>
      <c r="D238" s="84" t="s">
        <v>2743</v>
      </c>
      <c r="E238" s="84" t="b">
        <v>0</v>
      </c>
      <c r="F238" s="84" t="b">
        <v>0</v>
      </c>
      <c r="G238" s="84" t="b">
        <v>0</v>
      </c>
    </row>
    <row r="239" spans="1:7" ht="15">
      <c r="A239" s="84" t="s">
        <v>2704</v>
      </c>
      <c r="B239" s="84">
        <v>2</v>
      </c>
      <c r="C239" s="123">
        <v>0.0016198709614889887</v>
      </c>
      <c r="D239" s="84" t="s">
        <v>2743</v>
      </c>
      <c r="E239" s="84" t="b">
        <v>0</v>
      </c>
      <c r="F239" s="84" t="b">
        <v>0</v>
      </c>
      <c r="G239" s="84" t="b">
        <v>0</v>
      </c>
    </row>
    <row r="240" spans="1:7" ht="15">
      <c r="A240" s="84" t="s">
        <v>2705</v>
      </c>
      <c r="B240" s="84">
        <v>2</v>
      </c>
      <c r="C240" s="123">
        <v>0.0016198709614889887</v>
      </c>
      <c r="D240" s="84" t="s">
        <v>2743</v>
      </c>
      <c r="E240" s="84" t="b">
        <v>0</v>
      </c>
      <c r="F240" s="84" t="b">
        <v>0</v>
      </c>
      <c r="G240" s="84" t="b">
        <v>0</v>
      </c>
    </row>
    <row r="241" spans="1:7" ht="15">
      <c r="A241" s="84" t="s">
        <v>2706</v>
      </c>
      <c r="B241" s="84">
        <v>2</v>
      </c>
      <c r="C241" s="123">
        <v>0.0016198709614889887</v>
      </c>
      <c r="D241" s="84" t="s">
        <v>2743</v>
      </c>
      <c r="E241" s="84" t="b">
        <v>0</v>
      </c>
      <c r="F241" s="84" t="b">
        <v>0</v>
      </c>
      <c r="G241" s="84" t="b">
        <v>0</v>
      </c>
    </row>
    <row r="242" spans="1:7" ht="15">
      <c r="A242" s="84" t="s">
        <v>2707</v>
      </c>
      <c r="B242" s="84">
        <v>2</v>
      </c>
      <c r="C242" s="123">
        <v>0.0016198709614889887</v>
      </c>
      <c r="D242" s="84" t="s">
        <v>2743</v>
      </c>
      <c r="E242" s="84" t="b">
        <v>0</v>
      </c>
      <c r="F242" s="84" t="b">
        <v>0</v>
      </c>
      <c r="G242" s="84" t="b">
        <v>0</v>
      </c>
    </row>
    <row r="243" spans="1:7" ht="15">
      <c r="A243" s="84" t="s">
        <v>2208</v>
      </c>
      <c r="B243" s="84">
        <v>2</v>
      </c>
      <c r="C243" s="123">
        <v>0.0016198709614889887</v>
      </c>
      <c r="D243" s="84" t="s">
        <v>2743</v>
      </c>
      <c r="E243" s="84" t="b">
        <v>0</v>
      </c>
      <c r="F243" s="84" t="b">
        <v>0</v>
      </c>
      <c r="G243" s="84" t="b">
        <v>0</v>
      </c>
    </row>
    <row r="244" spans="1:7" ht="15">
      <c r="A244" s="84" t="s">
        <v>2212</v>
      </c>
      <c r="B244" s="84">
        <v>2</v>
      </c>
      <c r="C244" s="123">
        <v>0.0016198709614889887</v>
      </c>
      <c r="D244" s="84" t="s">
        <v>2743</v>
      </c>
      <c r="E244" s="84" t="b">
        <v>0</v>
      </c>
      <c r="F244" s="84" t="b">
        <v>0</v>
      </c>
      <c r="G244" s="84" t="b">
        <v>0</v>
      </c>
    </row>
    <row r="245" spans="1:7" ht="15">
      <c r="A245" s="84" t="s">
        <v>2214</v>
      </c>
      <c r="B245" s="84">
        <v>2</v>
      </c>
      <c r="C245" s="123">
        <v>0.0016198709614889887</v>
      </c>
      <c r="D245" s="84" t="s">
        <v>2743</v>
      </c>
      <c r="E245" s="84" t="b">
        <v>0</v>
      </c>
      <c r="F245" s="84" t="b">
        <v>0</v>
      </c>
      <c r="G245" s="84" t="b">
        <v>0</v>
      </c>
    </row>
    <row r="246" spans="1:7" ht="15">
      <c r="A246" s="84" t="s">
        <v>2141</v>
      </c>
      <c r="B246" s="84">
        <v>2</v>
      </c>
      <c r="C246" s="123">
        <v>0.0016198709614889887</v>
      </c>
      <c r="D246" s="84" t="s">
        <v>2743</v>
      </c>
      <c r="E246" s="84" t="b">
        <v>0</v>
      </c>
      <c r="F246" s="84" t="b">
        <v>0</v>
      </c>
      <c r="G246" s="84" t="b">
        <v>0</v>
      </c>
    </row>
    <row r="247" spans="1:7" ht="15">
      <c r="A247" s="84" t="s">
        <v>299</v>
      </c>
      <c r="B247" s="84">
        <v>2</v>
      </c>
      <c r="C247" s="123">
        <v>0.0016198709614889887</v>
      </c>
      <c r="D247" s="84" t="s">
        <v>2743</v>
      </c>
      <c r="E247" s="84" t="b">
        <v>0</v>
      </c>
      <c r="F247" s="84" t="b">
        <v>0</v>
      </c>
      <c r="G247" s="84" t="b">
        <v>0</v>
      </c>
    </row>
    <row r="248" spans="1:7" ht="15">
      <c r="A248" s="84" t="s">
        <v>2708</v>
      </c>
      <c r="B248" s="84">
        <v>2</v>
      </c>
      <c r="C248" s="123">
        <v>0.0016198709614889887</v>
      </c>
      <c r="D248" s="84" t="s">
        <v>2743</v>
      </c>
      <c r="E248" s="84" t="b">
        <v>0</v>
      </c>
      <c r="F248" s="84" t="b">
        <v>0</v>
      </c>
      <c r="G248" s="84" t="b">
        <v>0</v>
      </c>
    </row>
    <row r="249" spans="1:7" ht="15">
      <c r="A249" s="84" t="s">
        <v>2709</v>
      </c>
      <c r="B249" s="84">
        <v>2</v>
      </c>
      <c r="C249" s="123">
        <v>0.0016198709614889887</v>
      </c>
      <c r="D249" s="84" t="s">
        <v>2743</v>
      </c>
      <c r="E249" s="84" t="b">
        <v>0</v>
      </c>
      <c r="F249" s="84" t="b">
        <v>0</v>
      </c>
      <c r="G249" s="84" t="b">
        <v>0</v>
      </c>
    </row>
    <row r="250" spans="1:7" ht="15">
      <c r="A250" s="84" t="s">
        <v>284</v>
      </c>
      <c r="B250" s="84">
        <v>2</v>
      </c>
      <c r="C250" s="123">
        <v>0.0016198709614889887</v>
      </c>
      <c r="D250" s="84" t="s">
        <v>2743</v>
      </c>
      <c r="E250" s="84" t="b">
        <v>0</v>
      </c>
      <c r="F250" s="84" t="b">
        <v>0</v>
      </c>
      <c r="G250" s="84" t="b">
        <v>0</v>
      </c>
    </row>
    <row r="251" spans="1:7" ht="15">
      <c r="A251" s="84" t="s">
        <v>2710</v>
      </c>
      <c r="B251" s="84">
        <v>2</v>
      </c>
      <c r="C251" s="123">
        <v>0.0016198709614889887</v>
      </c>
      <c r="D251" s="84" t="s">
        <v>2743</v>
      </c>
      <c r="E251" s="84" t="b">
        <v>0</v>
      </c>
      <c r="F251" s="84" t="b">
        <v>0</v>
      </c>
      <c r="G251" s="84" t="b">
        <v>0</v>
      </c>
    </row>
    <row r="252" spans="1:7" ht="15">
      <c r="A252" s="84" t="s">
        <v>343</v>
      </c>
      <c r="B252" s="84">
        <v>2</v>
      </c>
      <c r="C252" s="123">
        <v>0.0016198709614889887</v>
      </c>
      <c r="D252" s="84" t="s">
        <v>2743</v>
      </c>
      <c r="E252" s="84" t="b">
        <v>0</v>
      </c>
      <c r="F252" s="84" t="b">
        <v>0</v>
      </c>
      <c r="G252" s="84" t="b">
        <v>0</v>
      </c>
    </row>
    <row r="253" spans="1:7" ht="15">
      <c r="A253" s="84" t="s">
        <v>2335</v>
      </c>
      <c r="B253" s="84">
        <v>2</v>
      </c>
      <c r="C253" s="123">
        <v>0.0016198709614889887</v>
      </c>
      <c r="D253" s="84" t="s">
        <v>2743</v>
      </c>
      <c r="E253" s="84" t="b">
        <v>0</v>
      </c>
      <c r="F253" s="84" t="b">
        <v>0</v>
      </c>
      <c r="G253" s="84" t="b">
        <v>0</v>
      </c>
    </row>
    <row r="254" spans="1:7" ht="15">
      <c r="A254" s="84" t="s">
        <v>2711</v>
      </c>
      <c r="B254" s="84">
        <v>2</v>
      </c>
      <c r="C254" s="123">
        <v>0.0016198709614889887</v>
      </c>
      <c r="D254" s="84" t="s">
        <v>2743</v>
      </c>
      <c r="E254" s="84" t="b">
        <v>0</v>
      </c>
      <c r="F254" s="84" t="b">
        <v>0</v>
      </c>
      <c r="G254" s="84" t="b">
        <v>0</v>
      </c>
    </row>
    <row r="255" spans="1:7" ht="15">
      <c r="A255" s="84" t="s">
        <v>2712</v>
      </c>
      <c r="B255" s="84">
        <v>2</v>
      </c>
      <c r="C255" s="123">
        <v>0.0016198709614889887</v>
      </c>
      <c r="D255" s="84" t="s">
        <v>2743</v>
      </c>
      <c r="E255" s="84" t="b">
        <v>0</v>
      </c>
      <c r="F255" s="84" t="b">
        <v>0</v>
      </c>
      <c r="G255" s="84" t="b">
        <v>0</v>
      </c>
    </row>
    <row r="256" spans="1:7" ht="15">
      <c r="A256" s="84" t="s">
        <v>2713</v>
      </c>
      <c r="B256" s="84">
        <v>2</v>
      </c>
      <c r="C256" s="123">
        <v>0.0016198709614889887</v>
      </c>
      <c r="D256" s="84" t="s">
        <v>2743</v>
      </c>
      <c r="E256" s="84" t="b">
        <v>0</v>
      </c>
      <c r="F256" s="84" t="b">
        <v>1</v>
      </c>
      <c r="G256" s="84" t="b">
        <v>0</v>
      </c>
    </row>
    <row r="257" spans="1:7" ht="15">
      <c r="A257" s="84" t="s">
        <v>2714</v>
      </c>
      <c r="B257" s="84">
        <v>2</v>
      </c>
      <c r="C257" s="123">
        <v>0.0016198709614889887</v>
      </c>
      <c r="D257" s="84" t="s">
        <v>2743</v>
      </c>
      <c r="E257" s="84" t="b">
        <v>0</v>
      </c>
      <c r="F257" s="84" t="b">
        <v>0</v>
      </c>
      <c r="G257" s="84" t="b">
        <v>0</v>
      </c>
    </row>
    <row r="258" spans="1:7" ht="15">
      <c r="A258" s="84" t="s">
        <v>2715</v>
      </c>
      <c r="B258" s="84">
        <v>2</v>
      </c>
      <c r="C258" s="123">
        <v>0.0016198709614889887</v>
      </c>
      <c r="D258" s="84" t="s">
        <v>2743</v>
      </c>
      <c r="E258" s="84" t="b">
        <v>0</v>
      </c>
      <c r="F258" s="84" t="b">
        <v>0</v>
      </c>
      <c r="G258" s="84" t="b">
        <v>0</v>
      </c>
    </row>
    <row r="259" spans="1:7" ht="15">
      <c r="A259" s="84" t="s">
        <v>2716</v>
      </c>
      <c r="B259" s="84">
        <v>2</v>
      </c>
      <c r="C259" s="123">
        <v>0.0016198709614889887</v>
      </c>
      <c r="D259" s="84" t="s">
        <v>2743</v>
      </c>
      <c r="E259" s="84" t="b">
        <v>0</v>
      </c>
      <c r="F259" s="84" t="b">
        <v>0</v>
      </c>
      <c r="G259" s="84" t="b">
        <v>0</v>
      </c>
    </row>
    <row r="260" spans="1:7" ht="15">
      <c r="A260" s="84" t="s">
        <v>2717</v>
      </c>
      <c r="B260" s="84">
        <v>2</v>
      </c>
      <c r="C260" s="123">
        <v>0.0016198709614889887</v>
      </c>
      <c r="D260" s="84" t="s">
        <v>2743</v>
      </c>
      <c r="E260" s="84" t="b">
        <v>0</v>
      </c>
      <c r="F260" s="84" t="b">
        <v>0</v>
      </c>
      <c r="G260" s="84" t="b">
        <v>0</v>
      </c>
    </row>
    <row r="261" spans="1:7" ht="15">
      <c r="A261" s="84" t="s">
        <v>2718</v>
      </c>
      <c r="B261" s="84">
        <v>2</v>
      </c>
      <c r="C261" s="123">
        <v>0.0016198709614889887</v>
      </c>
      <c r="D261" s="84" t="s">
        <v>2743</v>
      </c>
      <c r="E261" s="84" t="b">
        <v>0</v>
      </c>
      <c r="F261" s="84" t="b">
        <v>0</v>
      </c>
      <c r="G261" s="84" t="b">
        <v>0</v>
      </c>
    </row>
    <row r="262" spans="1:7" ht="15">
      <c r="A262" s="84" t="s">
        <v>2719</v>
      </c>
      <c r="B262" s="84">
        <v>2</v>
      </c>
      <c r="C262" s="123">
        <v>0.0016198709614889887</v>
      </c>
      <c r="D262" s="84" t="s">
        <v>2743</v>
      </c>
      <c r="E262" s="84" t="b">
        <v>1</v>
      </c>
      <c r="F262" s="84" t="b">
        <v>0</v>
      </c>
      <c r="G262" s="84" t="b">
        <v>0</v>
      </c>
    </row>
    <row r="263" spans="1:7" ht="15">
      <c r="A263" s="84" t="s">
        <v>2720</v>
      </c>
      <c r="B263" s="84">
        <v>2</v>
      </c>
      <c r="C263" s="123">
        <v>0.0016198709614889887</v>
      </c>
      <c r="D263" s="84" t="s">
        <v>2743</v>
      </c>
      <c r="E263" s="84" t="b">
        <v>0</v>
      </c>
      <c r="F263" s="84" t="b">
        <v>0</v>
      </c>
      <c r="G263" s="84" t="b">
        <v>0</v>
      </c>
    </row>
    <row r="264" spans="1:7" ht="15">
      <c r="A264" s="84" t="s">
        <v>332</v>
      </c>
      <c r="B264" s="84">
        <v>2</v>
      </c>
      <c r="C264" s="123">
        <v>0.0016198709614889887</v>
      </c>
      <c r="D264" s="84" t="s">
        <v>2743</v>
      </c>
      <c r="E264" s="84" t="b">
        <v>0</v>
      </c>
      <c r="F264" s="84" t="b">
        <v>0</v>
      </c>
      <c r="G264" s="84" t="b">
        <v>0</v>
      </c>
    </row>
    <row r="265" spans="1:7" ht="15">
      <c r="A265" s="84" t="s">
        <v>2721</v>
      </c>
      <c r="B265" s="84">
        <v>2</v>
      </c>
      <c r="C265" s="123">
        <v>0.0016198709614889887</v>
      </c>
      <c r="D265" s="84" t="s">
        <v>2743</v>
      </c>
      <c r="E265" s="84" t="b">
        <v>0</v>
      </c>
      <c r="F265" s="84" t="b">
        <v>0</v>
      </c>
      <c r="G265" s="84" t="b">
        <v>0</v>
      </c>
    </row>
    <row r="266" spans="1:7" ht="15">
      <c r="A266" s="84" t="s">
        <v>339</v>
      </c>
      <c r="B266" s="84">
        <v>2</v>
      </c>
      <c r="C266" s="123">
        <v>0.0018653091968448643</v>
      </c>
      <c r="D266" s="84" t="s">
        <v>2743</v>
      </c>
      <c r="E266" s="84" t="b">
        <v>0</v>
      </c>
      <c r="F266" s="84" t="b">
        <v>0</v>
      </c>
      <c r="G266" s="84" t="b">
        <v>0</v>
      </c>
    </row>
    <row r="267" spans="1:7" ht="15">
      <c r="A267" s="84" t="s">
        <v>2722</v>
      </c>
      <c r="B267" s="84">
        <v>2</v>
      </c>
      <c r="C267" s="123">
        <v>0.0016198709614889887</v>
      </c>
      <c r="D267" s="84" t="s">
        <v>2743</v>
      </c>
      <c r="E267" s="84" t="b">
        <v>0</v>
      </c>
      <c r="F267" s="84" t="b">
        <v>0</v>
      </c>
      <c r="G267" s="84" t="b">
        <v>0</v>
      </c>
    </row>
    <row r="268" spans="1:7" ht="15">
      <c r="A268" s="84" t="s">
        <v>2723</v>
      </c>
      <c r="B268" s="84">
        <v>2</v>
      </c>
      <c r="C268" s="123">
        <v>0.0016198709614889887</v>
      </c>
      <c r="D268" s="84" t="s">
        <v>2743</v>
      </c>
      <c r="E268" s="84" t="b">
        <v>0</v>
      </c>
      <c r="F268" s="84" t="b">
        <v>0</v>
      </c>
      <c r="G268" s="84" t="b">
        <v>0</v>
      </c>
    </row>
    <row r="269" spans="1:7" ht="15">
      <c r="A269" s="84" t="s">
        <v>2724</v>
      </c>
      <c r="B269" s="84">
        <v>2</v>
      </c>
      <c r="C269" s="123">
        <v>0.0016198709614889887</v>
      </c>
      <c r="D269" s="84" t="s">
        <v>2743</v>
      </c>
      <c r="E269" s="84" t="b">
        <v>0</v>
      </c>
      <c r="F269" s="84" t="b">
        <v>0</v>
      </c>
      <c r="G269" s="84" t="b">
        <v>0</v>
      </c>
    </row>
    <row r="270" spans="1:7" ht="15">
      <c r="A270" s="84" t="s">
        <v>2725</v>
      </c>
      <c r="B270" s="84">
        <v>2</v>
      </c>
      <c r="C270" s="123">
        <v>0.0018653091968448643</v>
      </c>
      <c r="D270" s="84" t="s">
        <v>2743</v>
      </c>
      <c r="E270" s="84" t="b">
        <v>0</v>
      </c>
      <c r="F270" s="84" t="b">
        <v>0</v>
      </c>
      <c r="G270" s="84" t="b">
        <v>0</v>
      </c>
    </row>
    <row r="271" spans="1:7" ht="15">
      <c r="A271" s="84" t="s">
        <v>2726</v>
      </c>
      <c r="B271" s="84">
        <v>2</v>
      </c>
      <c r="C271" s="123">
        <v>0.0016198709614889887</v>
      </c>
      <c r="D271" s="84" t="s">
        <v>2743</v>
      </c>
      <c r="E271" s="84" t="b">
        <v>0</v>
      </c>
      <c r="F271" s="84" t="b">
        <v>0</v>
      </c>
      <c r="G271" s="84" t="b">
        <v>0</v>
      </c>
    </row>
    <row r="272" spans="1:7" ht="15">
      <c r="A272" s="84" t="s">
        <v>2727</v>
      </c>
      <c r="B272" s="84">
        <v>2</v>
      </c>
      <c r="C272" s="123">
        <v>0.0016198709614889887</v>
      </c>
      <c r="D272" s="84" t="s">
        <v>2743</v>
      </c>
      <c r="E272" s="84" t="b">
        <v>0</v>
      </c>
      <c r="F272" s="84" t="b">
        <v>0</v>
      </c>
      <c r="G272" s="84" t="b">
        <v>0</v>
      </c>
    </row>
    <row r="273" spans="1:7" ht="15">
      <c r="A273" s="84" t="s">
        <v>2728</v>
      </c>
      <c r="B273" s="84">
        <v>2</v>
      </c>
      <c r="C273" s="123">
        <v>0.0016198709614889887</v>
      </c>
      <c r="D273" s="84" t="s">
        <v>2743</v>
      </c>
      <c r="E273" s="84" t="b">
        <v>0</v>
      </c>
      <c r="F273" s="84" t="b">
        <v>0</v>
      </c>
      <c r="G273" s="84" t="b">
        <v>0</v>
      </c>
    </row>
    <row r="274" spans="1:7" ht="15">
      <c r="A274" s="84" t="s">
        <v>2729</v>
      </c>
      <c r="B274" s="84">
        <v>2</v>
      </c>
      <c r="C274" s="123">
        <v>0.0016198709614889887</v>
      </c>
      <c r="D274" s="84" t="s">
        <v>2743</v>
      </c>
      <c r="E274" s="84" t="b">
        <v>0</v>
      </c>
      <c r="F274" s="84" t="b">
        <v>0</v>
      </c>
      <c r="G274" s="84" t="b">
        <v>0</v>
      </c>
    </row>
    <row r="275" spans="1:7" ht="15">
      <c r="A275" s="84" t="s">
        <v>2730</v>
      </c>
      <c r="B275" s="84">
        <v>2</v>
      </c>
      <c r="C275" s="123">
        <v>0.0016198709614889887</v>
      </c>
      <c r="D275" s="84" t="s">
        <v>2743</v>
      </c>
      <c r="E275" s="84" t="b">
        <v>0</v>
      </c>
      <c r="F275" s="84" t="b">
        <v>0</v>
      </c>
      <c r="G275" s="84" t="b">
        <v>0</v>
      </c>
    </row>
    <row r="276" spans="1:7" ht="15">
      <c r="A276" s="84" t="s">
        <v>2731</v>
      </c>
      <c r="B276" s="84">
        <v>2</v>
      </c>
      <c r="C276" s="123">
        <v>0.0016198709614889887</v>
      </c>
      <c r="D276" s="84" t="s">
        <v>2743</v>
      </c>
      <c r="E276" s="84" t="b">
        <v>0</v>
      </c>
      <c r="F276" s="84" t="b">
        <v>0</v>
      </c>
      <c r="G276" s="84" t="b">
        <v>0</v>
      </c>
    </row>
    <row r="277" spans="1:7" ht="15">
      <c r="A277" s="84" t="s">
        <v>2732</v>
      </c>
      <c r="B277" s="84">
        <v>2</v>
      </c>
      <c r="C277" s="123">
        <v>0.0016198709614889887</v>
      </c>
      <c r="D277" s="84" t="s">
        <v>2743</v>
      </c>
      <c r="E277" s="84" t="b">
        <v>0</v>
      </c>
      <c r="F277" s="84" t="b">
        <v>0</v>
      </c>
      <c r="G277" s="84" t="b">
        <v>0</v>
      </c>
    </row>
    <row r="278" spans="1:7" ht="15">
      <c r="A278" s="84" t="s">
        <v>2733</v>
      </c>
      <c r="B278" s="84">
        <v>2</v>
      </c>
      <c r="C278" s="123">
        <v>0.0016198709614889887</v>
      </c>
      <c r="D278" s="84" t="s">
        <v>2743</v>
      </c>
      <c r="E278" s="84" t="b">
        <v>0</v>
      </c>
      <c r="F278" s="84" t="b">
        <v>0</v>
      </c>
      <c r="G278" s="84" t="b">
        <v>0</v>
      </c>
    </row>
    <row r="279" spans="1:7" ht="15">
      <c r="A279" s="84" t="s">
        <v>2734</v>
      </c>
      <c r="B279" s="84">
        <v>2</v>
      </c>
      <c r="C279" s="123">
        <v>0.0016198709614889887</v>
      </c>
      <c r="D279" s="84" t="s">
        <v>2743</v>
      </c>
      <c r="E279" s="84" t="b">
        <v>0</v>
      </c>
      <c r="F279" s="84" t="b">
        <v>0</v>
      </c>
      <c r="G279" s="84" t="b">
        <v>0</v>
      </c>
    </row>
    <row r="280" spans="1:7" ht="15">
      <c r="A280" s="84" t="s">
        <v>2735</v>
      </c>
      <c r="B280" s="84">
        <v>2</v>
      </c>
      <c r="C280" s="123">
        <v>0.0016198709614889887</v>
      </c>
      <c r="D280" s="84" t="s">
        <v>2743</v>
      </c>
      <c r="E280" s="84" t="b">
        <v>0</v>
      </c>
      <c r="F280" s="84" t="b">
        <v>0</v>
      </c>
      <c r="G280" s="84" t="b">
        <v>0</v>
      </c>
    </row>
    <row r="281" spans="1:7" ht="15">
      <c r="A281" s="84" t="s">
        <v>2736</v>
      </c>
      <c r="B281" s="84">
        <v>2</v>
      </c>
      <c r="C281" s="123">
        <v>0.0016198709614889887</v>
      </c>
      <c r="D281" s="84" t="s">
        <v>2743</v>
      </c>
      <c r="E281" s="84" t="b">
        <v>0</v>
      </c>
      <c r="F281" s="84" t="b">
        <v>0</v>
      </c>
      <c r="G281" s="84" t="b">
        <v>0</v>
      </c>
    </row>
    <row r="282" spans="1:7" ht="15">
      <c r="A282" s="84" t="s">
        <v>2737</v>
      </c>
      <c r="B282" s="84">
        <v>2</v>
      </c>
      <c r="C282" s="123">
        <v>0.0016198709614889887</v>
      </c>
      <c r="D282" s="84" t="s">
        <v>2743</v>
      </c>
      <c r="E282" s="84" t="b">
        <v>0</v>
      </c>
      <c r="F282" s="84" t="b">
        <v>0</v>
      </c>
      <c r="G282" s="84" t="b">
        <v>0</v>
      </c>
    </row>
    <row r="283" spans="1:7" ht="15">
      <c r="A283" s="84" t="s">
        <v>2738</v>
      </c>
      <c r="B283" s="84">
        <v>2</v>
      </c>
      <c r="C283" s="123">
        <v>0.0016198709614889887</v>
      </c>
      <c r="D283" s="84" t="s">
        <v>2743</v>
      </c>
      <c r="E283" s="84" t="b">
        <v>0</v>
      </c>
      <c r="F283" s="84" t="b">
        <v>0</v>
      </c>
      <c r="G283" s="84" t="b">
        <v>0</v>
      </c>
    </row>
    <row r="284" spans="1:7" ht="15">
      <c r="A284" s="84" t="s">
        <v>2739</v>
      </c>
      <c r="B284" s="84">
        <v>2</v>
      </c>
      <c r="C284" s="123">
        <v>0.0016198709614889887</v>
      </c>
      <c r="D284" s="84" t="s">
        <v>2743</v>
      </c>
      <c r="E284" s="84" t="b">
        <v>0</v>
      </c>
      <c r="F284" s="84" t="b">
        <v>0</v>
      </c>
      <c r="G284" s="84" t="b">
        <v>0</v>
      </c>
    </row>
    <row r="285" spans="1:7" ht="15">
      <c r="A285" s="84" t="s">
        <v>2740</v>
      </c>
      <c r="B285" s="84">
        <v>2</v>
      </c>
      <c r="C285" s="123">
        <v>0.0016198709614889887</v>
      </c>
      <c r="D285" s="84" t="s">
        <v>2743</v>
      </c>
      <c r="E285" s="84" t="b">
        <v>0</v>
      </c>
      <c r="F285" s="84" t="b">
        <v>0</v>
      </c>
      <c r="G285" s="84" t="b">
        <v>0</v>
      </c>
    </row>
    <row r="286" spans="1:7" ht="15">
      <c r="A286" s="84" t="s">
        <v>475</v>
      </c>
      <c r="B286" s="84">
        <v>53</v>
      </c>
      <c r="C286" s="123">
        <v>0.004655913908962349</v>
      </c>
      <c r="D286" s="84" t="s">
        <v>2048</v>
      </c>
      <c r="E286" s="84" t="b">
        <v>0</v>
      </c>
      <c r="F286" s="84" t="b">
        <v>0</v>
      </c>
      <c r="G286" s="84" t="b">
        <v>0</v>
      </c>
    </row>
    <row r="287" spans="1:7" ht="15">
      <c r="A287" s="84" t="s">
        <v>320</v>
      </c>
      <c r="B287" s="84">
        <v>45</v>
      </c>
      <c r="C287" s="123">
        <v>0.008554358928912306</v>
      </c>
      <c r="D287" s="84" t="s">
        <v>2048</v>
      </c>
      <c r="E287" s="84" t="b">
        <v>0</v>
      </c>
      <c r="F287" s="84" t="b">
        <v>0</v>
      </c>
      <c r="G287" s="84" t="b">
        <v>0</v>
      </c>
    </row>
    <row r="288" spans="1:7" ht="15">
      <c r="A288" s="84" t="s">
        <v>2165</v>
      </c>
      <c r="B288" s="84">
        <v>16</v>
      </c>
      <c r="C288" s="123">
        <v>0.01338037070169421</v>
      </c>
      <c r="D288" s="84" t="s">
        <v>2048</v>
      </c>
      <c r="E288" s="84" t="b">
        <v>0</v>
      </c>
      <c r="F288" s="84" t="b">
        <v>0</v>
      </c>
      <c r="G288" s="84" t="b">
        <v>0</v>
      </c>
    </row>
    <row r="289" spans="1:7" ht="15">
      <c r="A289" s="84" t="s">
        <v>2166</v>
      </c>
      <c r="B289" s="84">
        <v>15</v>
      </c>
      <c r="C289" s="123">
        <v>0.013149034013419119</v>
      </c>
      <c r="D289" s="84" t="s">
        <v>2048</v>
      </c>
      <c r="E289" s="84" t="b">
        <v>1</v>
      </c>
      <c r="F289" s="84" t="b">
        <v>0</v>
      </c>
      <c r="G289" s="84" t="b">
        <v>0</v>
      </c>
    </row>
    <row r="290" spans="1:7" ht="15">
      <c r="A290" s="84" t="s">
        <v>2167</v>
      </c>
      <c r="B290" s="84">
        <v>14</v>
      </c>
      <c r="C290" s="123">
        <v>0.012876007468568929</v>
      </c>
      <c r="D290" s="84" t="s">
        <v>2048</v>
      </c>
      <c r="E290" s="84" t="b">
        <v>0</v>
      </c>
      <c r="F290" s="84" t="b">
        <v>0</v>
      </c>
      <c r="G290" s="84" t="b">
        <v>0</v>
      </c>
    </row>
    <row r="291" spans="1:7" ht="15">
      <c r="A291" s="84" t="s">
        <v>2168</v>
      </c>
      <c r="B291" s="84">
        <v>13</v>
      </c>
      <c r="C291" s="123">
        <v>0.013208534757583953</v>
      </c>
      <c r="D291" s="84" t="s">
        <v>2048</v>
      </c>
      <c r="E291" s="84" t="b">
        <v>0</v>
      </c>
      <c r="F291" s="84" t="b">
        <v>0</v>
      </c>
      <c r="G291" s="84" t="b">
        <v>0</v>
      </c>
    </row>
    <row r="292" spans="1:7" ht="15">
      <c r="A292" s="84" t="s">
        <v>2169</v>
      </c>
      <c r="B292" s="84">
        <v>13</v>
      </c>
      <c r="C292" s="123">
        <v>0.012558308309569919</v>
      </c>
      <c r="D292" s="84" t="s">
        <v>2048</v>
      </c>
      <c r="E292" s="84" t="b">
        <v>0</v>
      </c>
      <c r="F292" s="84" t="b">
        <v>0</v>
      </c>
      <c r="G292" s="84" t="b">
        <v>0</v>
      </c>
    </row>
    <row r="293" spans="1:7" ht="15">
      <c r="A293" s="84" t="s">
        <v>2170</v>
      </c>
      <c r="B293" s="84">
        <v>13</v>
      </c>
      <c r="C293" s="123">
        <v>0.012558308309569919</v>
      </c>
      <c r="D293" s="84" t="s">
        <v>2048</v>
      </c>
      <c r="E293" s="84" t="b">
        <v>0</v>
      </c>
      <c r="F293" s="84" t="b">
        <v>0</v>
      </c>
      <c r="G293" s="84" t="b">
        <v>0</v>
      </c>
    </row>
    <row r="294" spans="1:7" ht="15">
      <c r="A294" s="84" t="s">
        <v>2171</v>
      </c>
      <c r="B294" s="84">
        <v>13</v>
      </c>
      <c r="C294" s="123">
        <v>0.012558308309569919</v>
      </c>
      <c r="D294" s="84" t="s">
        <v>2048</v>
      </c>
      <c r="E294" s="84" t="b">
        <v>0</v>
      </c>
      <c r="F294" s="84" t="b">
        <v>0</v>
      </c>
      <c r="G294" s="84" t="b">
        <v>0</v>
      </c>
    </row>
    <row r="295" spans="1:7" ht="15">
      <c r="A295" s="84" t="s">
        <v>2172</v>
      </c>
      <c r="B295" s="84">
        <v>13</v>
      </c>
      <c r="C295" s="123">
        <v>0.012558308309569919</v>
      </c>
      <c r="D295" s="84" t="s">
        <v>2048</v>
      </c>
      <c r="E295" s="84" t="b">
        <v>0</v>
      </c>
      <c r="F295" s="84" t="b">
        <v>0</v>
      </c>
      <c r="G295" s="84" t="b">
        <v>0</v>
      </c>
    </row>
    <row r="296" spans="1:7" ht="15">
      <c r="A296" s="84" t="s">
        <v>2554</v>
      </c>
      <c r="B296" s="84">
        <v>13</v>
      </c>
      <c r="C296" s="123">
        <v>0.012558308309569919</v>
      </c>
      <c r="D296" s="84" t="s">
        <v>2048</v>
      </c>
      <c r="E296" s="84" t="b">
        <v>0</v>
      </c>
      <c r="F296" s="84" t="b">
        <v>0</v>
      </c>
      <c r="G296" s="84" t="b">
        <v>0</v>
      </c>
    </row>
    <row r="297" spans="1:7" ht="15">
      <c r="A297" s="84" t="s">
        <v>2551</v>
      </c>
      <c r="B297" s="84">
        <v>11</v>
      </c>
      <c r="C297" s="123">
        <v>0.011774544817810017</v>
      </c>
      <c r="D297" s="84" t="s">
        <v>2048</v>
      </c>
      <c r="E297" s="84" t="b">
        <v>0</v>
      </c>
      <c r="F297" s="84" t="b">
        <v>0</v>
      </c>
      <c r="G297" s="84" t="b">
        <v>0</v>
      </c>
    </row>
    <row r="298" spans="1:7" ht="15">
      <c r="A298" s="84" t="s">
        <v>2548</v>
      </c>
      <c r="B298" s="84">
        <v>11</v>
      </c>
      <c r="C298" s="123">
        <v>0.011774544817810017</v>
      </c>
      <c r="D298" s="84" t="s">
        <v>2048</v>
      </c>
      <c r="E298" s="84" t="b">
        <v>0</v>
      </c>
      <c r="F298" s="84" t="b">
        <v>0</v>
      </c>
      <c r="G298" s="84" t="b">
        <v>0</v>
      </c>
    </row>
    <row r="299" spans="1:7" ht="15">
      <c r="A299" s="84" t="s">
        <v>2549</v>
      </c>
      <c r="B299" s="84">
        <v>11</v>
      </c>
      <c r="C299" s="123">
        <v>0.011774544817810017</v>
      </c>
      <c r="D299" s="84" t="s">
        <v>2048</v>
      </c>
      <c r="E299" s="84" t="b">
        <v>0</v>
      </c>
      <c r="F299" s="84" t="b">
        <v>0</v>
      </c>
      <c r="G299" s="84" t="b">
        <v>0</v>
      </c>
    </row>
    <row r="300" spans="1:7" ht="15">
      <c r="A300" s="84" t="s">
        <v>2187</v>
      </c>
      <c r="B300" s="84">
        <v>11</v>
      </c>
      <c r="C300" s="123">
        <v>0.011774544817810017</v>
      </c>
      <c r="D300" s="84" t="s">
        <v>2048</v>
      </c>
      <c r="E300" s="84" t="b">
        <v>0</v>
      </c>
      <c r="F300" s="84" t="b">
        <v>0</v>
      </c>
      <c r="G300" s="84" t="b">
        <v>0</v>
      </c>
    </row>
    <row r="301" spans="1:7" ht="15">
      <c r="A301" s="84" t="s">
        <v>2547</v>
      </c>
      <c r="B301" s="84">
        <v>10</v>
      </c>
      <c r="C301" s="123">
        <v>0.01129970985627003</v>
      </c>
      <c r="D301" s="84" t="s">
        <v>2048</v>
      </c>
      <c r="E301" s="84" t="b">
        <v>0</v>
      </c>
      <c r="F301" s="84" t="b">
        <v>0</v>
      </c>
      <c r="G301" s="84" t="b">
        <v>0</v>
      </c>
    </row>
    <row r="302" spans="1:7" ht="15">
      <c r="A302" s="84" t="s">
        <v>2555</v>
      </c>
      <c r="B302" s="84">
        <v>10</v>
      </c>
      <c r="C302" s="123">
        <v>0.01129970985627003</v>
      </c>
      <c r="D302" s="84" t="s">
        <v>2048</v>
      </c>
      <c r="E302" s="84" t="b">
        <v>0</v>
      </c>
      <c r="F302" s="84" t="b">
        <v>0</v>
      </c>
      <c r="G302" s="84" t="b">
        <v>0</v>
      </c>
    </row>
    <row r="303" spans="1:7" ht="15">
      <c r="A303" s="84" t="s">
        <v>2556</v>
      </c>
      <c r="B303" s="84">
        <v>10</v>
      </c>
      <c r="C303" s="123">
        <v>0.01129970985627003</v>
      </c>
      <c r="D303" s="84" t="s">
        <v>2048</v>
      </c>
      <c r="E303" s="84" t="b">
        <v>0</v>
      </c>
      <c r="F303" s="84" t="b">
        <v>0</v>
      </c>
      <c r="G303" s="84" t="b">
        <v>0</v>
      </c>
    </row>
    <row r="304" spans="1:7" ht="15">
      <c r="A304" s="84" t="s">
        <v>2557</v>
      </c>
      <c r="B304" s="84">
        <v>10</v>
      </c>
      <c r="C304" s="123">
        <v>0.01129970985627003</v>
      </c>
      <c r="D304" s="84" t="s">
        <v>2048</v>
      </c>
      <c r="E304" s="84" t="b">
        <v>0</v>
      </c>
      <c r="F304" s="84" t="b">
        <v>0</v>
      </c>
      <c r="G304" s="84" t="b">
        <v>0</v>
      </c>
    </row>
    <row r="305" spans="1:7" ht="15">
      <c r="A305" s="84" t="s">
        <v>2558</v>
      </c>
      <c r="B305" s="84">
        <v>10</v>
      </c>
      <c r="C305" s="123">
        <v>0.01129970985627003</v>
      </c>
      <c r="D305" s="84" t="s">
        <v>2048</v>
      </c>
      <c r="E305" s="84" t="b">
        <v>0</v>
      </c>
      <c r="F305" s="84" t="b">
        <v>0</v>
      </c>
      <c r="G305" s="84" t="b">
        <v>0</v>
      </c>
    </row>
    <row r="306" spans="1:7" ht="15">
      <c r="A306" s="84" t="s">
        <v>2559</v>
      </c>
      <c r="B306" s="84">
        <v>10</v>
      </c>
      <c r="C306" s="123">
        <v>0.01129970985627003</v>
      </c>
      <c r="D306" s="84" t="s">
        <v>2048</v>
      </c>
      <c r="E306" s="84" t="b">
        <v>0</v>
      </c>
      <c r="F306" s="84" t="b">
        <v>0</v>
      </c>
      <c r="G306" s="84" t="b">
        <v>0</v>
      </c>
    </row>
    <row r="307" spans="1:7" ht="15">
      <c r="A307" s="84" t="s">
        <v>2552</v>
      </c>
      <c r="B307" s="84">
        <v>10</v>
      </c>
      <c r="C307" s="123">
        <v>0.01129970985627003</v>
      </c>
      <c r="D307" s="84" t="s">
        <v>2048</v>
      </c>
      <c r="E307" s="84" t="b">
        <v>0</v>
      </c>
      <c r="F307" s="84" t="b">
        <v>0</v>
      </c>
      <c r="G307" s="84" t="b">
        <v>0</v>
      </c>
    </row>
    <row r="308" spans="1:7" ht="15">
      <c r="A308" s="84" t="s">
        <v>2561</v>
      </c>
      <c r="B308" s="84">
        <v>9</v>
      </c>
      <c r="C308" s="123">
        <v>0.01076228191387479</v>
      </c>
      <c r="D308" s="84" t="s">
        <v>2048</v>
      </c>
      <c r="E308" s="84" t="b">
        <v>0</v>
      </c>
      <c r="F308" s="84" t="b">
        <v>0</v>
      </c>
      <c r="G308" s="84" t="b">
        <v>0</v>
      </c>
    </row>
    <row r="309" spans="1:7" ht="15">
      <c r="A309" s="84" t="s">
        <v>2550</v>
      </c>
      <c r="B309" s="84">
        <v>9</v>
      </c>
      <c r="C309" s="123">
        <v>0.0169408305361438</v>
      </c>
      <c r="D309" s="84" t="s">
        <v>2048</v>
      </c>
      <c r="E309" s="84" t="b">
        <v>0</v>
      </c>
      <c r="F309" s="84" t="b">
        <v>0</v>
      </c>
      <c r="G309" s="84" t="b">
        <v>0</v>
      </c>
    </row>
    <row r="310" spans="1:7" ht="15">
      <c r="A310" s="84" t="s">
        <v>2563</v>
      </c>
      <c r="B310" s="84">
        <v>8</v>
      </c>
      <c r="C310" s="123">
        <v>0.010155278826115954</v>
      </c>
      <c r="D310" s="84" t="s">
        <v>2048</v>
      </c>
      <c r="E310" s="84" t="b">
        <v>0</v>
      </c>
      <c r="F310" s="84" t="b">
        <v>0</v>
      </c>
      <c r="G310" s="84" t="b">
        <v>0</v>
      </c>
    </row>
    <row r="311" spans="1:7" ht="15">
      <c r="A311" s="84" t="s">
        <v>321</v>
      </c>
      <c r="B311" s="84">
        <v>7</v>
      </c>
      <c r="C311" s="123">
        <v>0.009469960525144707</v>
      </c>
      <c r="D311" s="84" t="s">
        <v>2048</v>
      </c>
      <c r="E311" s="84" t="b">
        <v>0</v>
      </c>
      <c r="F311" s="84" t="b">
        <v>0</v>
      </c>
      <c r="G311" s="84" t="b">
        <v>0</v>
      </c>
    </row>
    <row r="312" spans="1:7" ht="15">
      <c r="A312" s="84" t="s">
        <v>2553</v>
      </c>
      <c r="B312" s="84">
        <v>7</v>
      </c>
      <c r="C312" s="123">
        <v>0.0101442447372516</v>
      </c>
      <c r="D312" s="84" t="s">
        <v>2048</v>
      </c>
      <c r="E312" s="84" t="b">
        <v>0</v>
      </c>
      <c r="F312" s="84" t="b">
        <v>0</v>
      </c>
      <c r="G312" s="84" t="b">
        <v>0</v>
      </c>
    </row>
    <row r="313" spans="1:7" ht="15">
      <c r="A313" s="84" t="s">
        <v>2217</v>
      </c>
      <c r="B313" s="84">
        <v>7</v>
      </c>
      <c r="C313" s="123">
        <v>0.009469960525144707</v>
      </c>
      <c r="D313" s="84" t="s">
        <v>2048</v>
      </c>
      <c r="E313" s="84" t="b">
        <v>0</v>
      </c>
      <c r="F313" s="84" t="b">
        <v>0</v>
      </c>
      <c r="G313" s="84" t="b">
        <v>0</v>
      </c>
    </row>
    <row r="314" spans="1:7" ht="15">
      <c r="A314" s="84" t="s">
        <v>2568</v>
      </c>
      <c r="B314" s="84">
        <v>7</v>
      </c>
      <c r="C314" s="123">
        <v>0.009469960525144707</v>
      </c>
      <c r="D314" s="84" t="s">
        <v>2048</v>
      </c>
      <c r="E314" s="84" t="b">
        <v>0</v>
      </c>
      <c r="F314" s="84" t="b">
        <v>0</v>
      </c>
      <c r="G314" s="84" t="b">
        <v>0</v>
      </c>
    </row>
    <row r="315" spans="1:7" ht="15">
      <c r="A315" s="84" t="s">
        <v>2564</v>
      </c>
      <c r="B315" s="84">
        <v>7</v>
      </c>
      <c r="C315" s="123">
        <v>0.009469960525144707</v>
      </c>
      <c r="D315" s="84" t="s">
        <v>2048</v>
      </c>
      <c r="E315" s="84" t="b">
        <v>0</v>
      </c>
      <c r="F315" s="84" t="b">
        <v>0</v>
      </c>
      <c r="G315" s="84" t="b">
        <v>0</v>
      </c>
    </row>
    <row r="316" spans="1:7" ht="15">
      <c r="A316" s="84" t="s">
        <v>2579</v>
      </c>
      <c r="B316" s="84">
        <v>6</v>
      </c>
      <c r="C316" s="123">
        <v>0.00869506691764423</v>
      </c>
      <c r="D316" s="84" t="s">
        <v>2048</v>
      </c>
      <c r="E316" s="84" t="b">
        <v>1</v>
      </c>
      <c r="F316" s="84" t="b">
        <v>0</v>
      </c>
      <c r="G316" s="84" t="b">
        <v>0</v>
      </c>
    </row>
    <row r="317" spans="1:7" ht="15">
      <c r="A317" s="84" t="s">
        <v>2580</v>
      </c>
      <c r="B317" s="84">
        <v>6</v>
      </c>
      <c r="C317" s="123">
        <v>0.00869506691764423</v>
      </c>
      <c r="D317" s="84" t="s">
        <v>2048</v>
      </c>
      <c r="E317" s="84" t="b">
        <v>0</v>
      </c>
      <c r="F317" s="84" t="b">
        <v>0</v>
      </c>
      <c r="G317" s="84" t="b">
        <v>0</v>
      </c>
    </row>
    <row r="318" spans="1:7" ht="15">
      <c r="A318" s="84" t="s">
        <v>2565</v>
      </c>
      <c r="B318" s="84">
        <v>6</v>
      </c>
      <c r="C318" s="123">
        <v>0.00869506691764423</v>
      </c>
      <c r="D318" s="84" t="s">
        <v>2048</v>
      </c>
      <c r="E318" s="84" t="b">
        <v>0</v>
      </c>
      <c r="F318" s="84" t="b">
        <v>0</v>
      </c>
      <c r="G318" s="84" t="b">
        <v>0</v>
      </c>
    </row>
    <row r="319" spans="1:7" ht="15">
      <c r="A319" s="84" t="s">
        <v>2581</v>
      </c>
      <c r="B319" s="84">
        <v>6</v>
      </c>
      <c r="C319" s="123">
        <v>0.00869506691764423</v>
      </c>
      <c r="D319" s="84" t="s">
        <v>2048</v>
      </c>
      <c r="E319" s="84" t="b">
        <v>1</v>
      </c>
      <c r="F319" s="84" t="b">
        <v>0</v>
      </c>
      <c r="G319" s="84" t="b">
        <v>0</v>
      </c>
    </row>
    <row r="320" spans="1:7" ht="15">
      <c r="A320" s="84" t="s">
        <v>2582</v>
      </c>
      <c r="B320" s="84">
        <v>6</v>
      </c>
      <c r="C320" s="123">
        <v>0.00869506691764423</v>
      </c>
      <c r="D320" s="84" t="s">
        <v>2048</v>
      </c>
      <c r="E320" s="84" t="b">
        <v>0</v>
      </c>
      <c r="F320" s="84" t="b">
        <v>0</v>
      </c>
      <c r="G320" s="84" t="b">
        <v>0</v>
      </c>
    </row>
    <row r="321" spans="1:7" ht="15">
      <c r="A321" s="84" t="s">
        <v>2567</v>
      </c>
      <c r="B321" s="84">
        <v>6</v>
      </c>
      <c r="C321" s="123">
        <v>0.00869506691764423</v>
      </c>
      <c r="D321" s="84" t="s">
        <v>2048</v>
      </c>
      <c r="E321" s="84" t="b">
        <v>0</v>
      </c>
      <c r="F321" s="84" t="b">
        <v>0</v>
      </c>
      <c r="G321" s="84" t="b">
        <v>0</v>
      </c>
    </row>
    <row r="322" spans="1:7" ht="15">
      <c r="A322" s="84" t="s">
        <v>2594</v>
      </c>
      <c r="B322" s="84">
        <v>5</v>
      </c>
      <c r="C322" s="123">
        <v>0.007815538350178045</v>
      </c>
      <c r="D322" s="84" t="s">
        <v>2048</v>
      </c>
      <c r="E322" s="84" t="b">
        <v>0</v>
      </c>
      <c r="F322" s="84" t="b">
        <v>0</v>
      </c>
      <c r="G322" s="84" t="b">
        <v>0</v>
      </c>
    </row>
    <row r="323" spans="1:7" ht="15">
      <c r="A323" s="84" t="s">
        <v>2560</v>
      </c>
      <c r="B323" s="84">
        <v>5</v>
      </c>
      <c r="C323" s="123">
        <v>0.007815538350178045</v>
      </c>
      <c r="D323" s="84" t="s">
        <v>2048</v>
      </c>
      <c r="E323" s="84" t="b">
        <v>0</v>
      </c>
      <c r="F323" s="84" t="b">
        <v>0</v>
      </c>
      <c r="G323" s="84" t="b">
        <v>0</v>
      </c>
    </row>
    <row r="324" spans="1:7" ht="15">
      <c r="A324" s="84" t="s">
        <v>2623</v>
      </c>
      <c r="B324" s="84">
        <v>5</v>
      </c>
      <c r="C324" s="123">
        <v>0.009411572520079889</v>
      </c>
      <c r="D324" s="84" t="s">
        <v>2048</v>
      </c>
      <c r="E324" s="84" t="b">
        <v>0</v>
      </c>
      <c r="F324" s="84" t="b">
        <v>0</v>
      </c>
      <c r="G324" s="84" t="b">
        <v>0</v>
      </c>
    </row>
    <row r="325" spans="1:7" ht="15">
      <c r="A325" s="84" t="s">
        <v>2574</v>
      </c>
      <c r="B325" s="84">
        <v>5</v>
      </c>
      <c r="C325" s="123">
        <v>0.007815538350178045</v>
      </c>
      <c r="D325" s="84" t="s">
        <v>2048</v>
      </c>
      <c r="E325" s="84" t="b">
        <v>0</v>
      </c>
      <c r="F325" s="84" t="b">
        <v>0</v>
      </c>
      <c r="G325" s="84" t="b">
        <v>0</v>
      </c>
    </row>
    <row r="326" spans="1:7" ht="15">
      <c r="A326" s="84" t="s">
        <v>2566</v>
      </c>
      <c r="B326" s="84">
        <v>5</v>
      </c>
      <c r="C326" s="123">
        <v>0.007815538350178045</v>
      </c>
      <c r="D326" s="84" t="s">
        <v>2048</v>
      </c>
      <c r="E326" s="84" t="b">
        <v>0</v>
      </c>
      <c r="F326" s="84" t="b">
        <v>0</v>
      </c>
      <c r="G326" s="84" t="b">
        <v>0</v>
      </c>
    </row>
    <row r="327" spans="1:7" ht="15">
      <c r="A327" s="84" t="s">
        <v>2632</v>
      </c>
      <c r="B327" s="84">
        <v>4</v>
      </c>
      <c r="C327" s="123">
        <v>0.006810186150692401</v>
      </c>
      <c r="D327" s="84" t="s">
        <v>2048</v>
      </c>
      <c r="E327" s="84" t="b">
        <v>0</v>
      </c>
      <c r="F327" s="84" t="b">
        <v>0</v>
      </c>
      <c r="G327" s="84" t="b">
        <v>0</v>
      </c>
    </row>
    <row r="328" spans="1:7" ht="15">
      <c r="A328" s="84" t="s">
        <v>2592</v>
      </c>
      <c r="B328" s="84">
        <v>4</v>
      </c>
      <c r="C328" s="123">
        <v>0.006810186150692401</v>
      </c>
      <c r="D328" s="84" t="s">
        <v>2048</v>
      </c>
      <c r="E328" s="84" t="b">
        <v>0</v>
      </c>
      <c r="F328" s="84" t="b">
        <v>0</v>
      </c>
      <c r="G328" s="84" t="b">
        <v>0</v>
      </c>
    </row>
    <row r="329" spans="1:7" ht="15">
      <c r="A329" s="84" t="s">
        <v>2615</v>
      </c>
      <c r="B329" s="84">
        <v>4</v>
      </c>
      <c r="C329" s="123">
        <v>0.006810186150692401</v>
      </c>
      <c r="D329" s="84" t="s">
        <v>2048</v>
      </c>
      <c r="E329" s="84" t="b">
        <v>0</v>
      </c>
      <c r="F329" s="84" t="b">
        <v>0</v>
      </c>
      <c r="G329" s="84" t="b">
        <v>0</v>
      </c>
    </row>
    <row r="330" spans="1:7" ht="15">
      <c r="A330" s="84" t="s">
        <v>2584</v>
      </c>
      <c r="B330" s="84">
        <v>4</v>
      </c>
      <c r="C330" s="123">
        <v>0.006810186150692401</v>
      </c>
      <c r="D330" s="84" t="s">
        <v>2048</v>
      </c>
      <c r="E330" s="84" t="b">
        <v>0</v>
      </c>
      <c r="F330" s="84" t="b">
        <v>0</v>
      </c>
      <c r="G330" s="84" t="b">
        <v>0</v>
      </c>
    </row>
    <row r="331" spans="1:7" ht="15">
      <c r="A331" s="84" t="s">
        <v>2575</v>
      </c>
      <c r="B331" s="84">
        <v>4</v>
      </c>
      <c r="C331" s="123">
        <v>0.006810186150692401</v>
      </c>
      <c r="D331" s="84" t="s">
        <v>2048</v>
      </c>
      <c r="E331" s="84" t="b">
        <v>0</v>
      </c>
      <c r="F331" s="84" t="b">
        <v>0</v>
      </c>
      <c r="G331" s="84" t="b">
        <v>0</v>
      </c>
    </row>
    <row r="332" spans="1:7" ht="15">
      <c r="A332" s="84" t="s">
        <v>2585</v>
      </c>
      <c r="B332" s="84">
        <v>4</v>
      </c>
      <c r="C332" s="123">
        <v>0.006810186150692401</v>
      </c>
      <c r="D332" s="84" t="s">
        <v>2048</v>
      </c>
      <c r="E332" s="84" t="b">
        <v>0</v>
      </c>
      <c r="F332" s="84" t="b">
        <v>0</v>
      </c>
      <c r="G332" s="84" t="b">
        <v>0</v>
      </c>
    </row>
    <row r="333" spans="1:7" ht="15">
      <c r="A333" s="84" t="s">
        <v>2586</v>
      </c>
      <c r="B333" s="84">
        <v>4</v>
      </c>
      <c r="C333" s="123">
        <v>0.006810186150692401</v>
      </c>
      <c r="D333" s="84" t="s">
        <v>2048</v>
      </c>
      <c r="E333" s="84" t="b">
        <v>0</v>
      </c>
      <c r="F333" s="84" t="b">
        <v>0</v>
      </c>
      <c r="G333" s="84" t="b">
        <v>0</v>
      </c>
    </row>
    <row r="334" spans="1:7" ht="15">
      <c r="A334" s="84" t="s">
        <v>2196</v>
      </c>
      <c r="B334" s="84">
        <v>4</v>
      </c>
      <c r="C334" s="123">
        <v>0.006810186150692401</v>
      </c>
      <c r="D334" s="84" t="s">
        <v>2048</v>
      </c>
      <c r="E334" s="84" t="b">
        <v>0</v>
      </c>
      <c r="F334" s="84" t="b">
        <v>0</v>
      </c>
      <c r="G334" s="84" t="b">
        <v>0</v>
      </c>
    </row>
    <row r="335" spans="1:7" ht="15">
      <c r="A335" s="84" t="s">
        <v>2587</v>
      </c>
      <c r="B335" s="84">
        <v>4</v>
      </c>
      <c r="C335" s="123">
        <v>0.006810186150692401</v>
      </c>
      <c r="D335" s="84" t="s">
        <v>2048</v>
      </c>
      <c r="E335" s="84" t="b">
        <v>1</v>
      </c>
      <c r="F335" s="84" t="b">
        <v>0</v>
      </c>
      <c r="G335" s="84" t="b">
        <v>0</v>
      </c>
    </row>
    <row r="336" spans="1:7" ht="15">
      <c r="A336" s="84" t="s">
        <v>2588</v>
      </c>
      <c r="B336" s="84">
        <v>4</v>
      </c>
      <c r="C336" s="123">
        <v>0.006810186150692401</v>
      </c>
      <c r="D336" s="84" t="s">
        <v>2048</v>
      </c>
      <c r="E336" s="84" t="b">
        <v>0</v>
      </c>
      <c r="F336" s="84" t="b">
        <v>0</v>
      </c>
      <c r="G336" s="84" t="b">
        <v>0</v>
      </c>
    </row>
    <row r="337" spans="1:7" ht="15">
      <c r="A337" s="84" t="s">
        <v>2182</v>
      </c>
      <c r="B337" s="84">
        <v>4</v>
      </c>
      <c r="C337" s="123">
        <v>0.006810186150692401</v>
      </c>
      <c r="D337" s="84" t="s">
        <v>2048</v>
      </c>
      <c r="E337" s="84" t="b">
        <v>0</v>
      </c>
      <c r="F337" s="84" t="b">
        <v>0</v>
      </c>
      <c r="G337" s="84" t="b">
        <v>0</v>
      </c>
    </row>
    <row r="338" spans="1:7" ht="15">
      <c r="A338" s="84" t="s">
        <v>2589</v>
      </c>
      <c r="B338" s="84">
        <v>4</v>
      </c>
      <c r="C338" s="123">
        <v>0.006810186150692401</v>
      </c>
      <c r="D338" s="84" t="s">
        <v>2048</v>
      </c>
      <c r="E338" s="84" t="b">
        <v>0</v>
      </c>
      <c r="F338" s="84" t="b">
        <v>0</v>
      </c>
      <c r="G338" s="84" t="b">
        <v>0</v>
      </c>
    </row>
    <row r="339" spans="1:7" ht="15">
      <c r="A339" s="84" t="s">
        <v>2590</v>
      </c>
      <c r="B339" s="84">
        <v>4</v>
      </c>
      <c r="C339" s="123">
        <v>0.006810186150692401</v>
      </c>
      <c r="D339" s="84" t="s">
        <v>2048</v>
      </c>
      <c r="E339" s="84" t="b">
        <v>0</v>
      </c>
      <c r="F339" s="84" t="b">
        <v>0</v>
      </c>
      <c r="G339" s="84" t="b">
        <v>0</v>
      </c>
    </row>
    <row r="340" spans="1:7" ht="15">
      <c r="A340" s="84" t="s">
        <v>2591</v>
      </c>
      <c r="B340" s="84">
        <v>4</v>
      </c>
      <c r="C340" s="123">
        <v>0.006810186150692401</v>
      </c>
      <c r="D340" s="84" t="s">
        <v>2048</v>
      </c>
      <c r="E340" s="84" t="b">
        <v>0</v>
      </c>
      <c r="F340" s="84" t="b">
        <v>0</v>
      </c>
      <c r="G340" s="84" t="b">
        <v>0</v>
      </c>
    </row>
    <row r="341" spans="1:7" ht="15">
      <c r="A341" s="84" t="s">
        <v>2576</v>
      </c>
      <c r="B341" s="84">
        <v>4</v>
      </c>
      <c r="C341" s="123">
        <v>0.006810186150692401</v>
      </c>
      <c r="D341" s="84" t="s">
        <v>2048</v>
      </c>
      <c r="E341" s="84" t="b">
        <v>0</v>
      </c>
      <c r="F341" s="84" t="b">
        <v>0</v>
      </c>
      <c r="G341" s="84" t="b">
        <v>0</v>
      </c>
    </row>
    <row r="342" spans="1:7" ht="15">
      <c r="A342" s="84" t="s">
        <v>2577</v>
      </c>
      <c r="B342" s="84">
        <v>4</v>
      </c>
      <c r="C342" s="123">
        <v>0.006810186150692401</v>
      </c>
      <c r="D342" s="84" t="s">
        <v>2048</v>
      </c>
      <c r="E342" s="84" t="b">
        <v>0</v>
      </c>
      <c r="F342" s="84" t="b">
        <v>0</v>
      </c>
      <c r="G342" s="84" t="b">
        <v>0</v>
      </c>
    </row>
    <row r="343" spans="1:7" ht="15">
      <c r="A343" s="84" t="s">
        <v>2598</v>
      </c>
      <c r="B343" s="84">
        <v>4</v>
      </c>
      <c r="C343" s="123">
        <v>0.006810186150692401</v>
      </c>
      <c r="D343" s="84" t="s">
        <v>2048</v>
      </c>
      <c r="E343" s="84" t="b">
        <v>0</v>
      </c>
      <c r="F343" s="84" t="b">
        <v>0</v>
      </c>
      <c r="G343" s="84" t="b">
        <v>0</v>
      </c>
    </row>
    <row r="344" spans="1:7" ht="15">
      <c r="A344" s="84" t="s">
        <v>2599</v>
      </c>
      <c r="B344" s="84">
        <v>4</v>
      </c>
      <c r="C344" s="123">
        <v>0.006810186150692401</v>
      </c>
      <c r="D344" s="84" t="s">
        <v>2048</v>
      </c>
      <c r="E344" s="84" t="b">
        <v>0</v>
      </c>
      <c r="F344" s="84" t="b">
        <v>0</v>
      </c>
      <c r="G344" s="84" t="b">
        <v>0</v>
      </c>
    </row>
    <row r="345" spans="1:7" ht="15">
      <c r="A345" s="84" t="s">
        <v>2600</v>
      </c>
      <c r="B345" s="84">
        <v>4</v>
      </c>
      <c r="C345" s="123">
        <v>0.006810186150692401</v>
      </c>
      <c r="D345" s="84" t="s">
        <v>2048</v>
      </c>
      <c r="E345" s="84" t="b">
        <v>0</v>
      </c>
      <c r="F345" s="84" t="b">
        <v>0</v>
      </c>
      <c r="G345" s="84" t="b">
        <v>0</v>
      </c>
    </row>
    <row r="346" spans="1:7" ht="15">
      <c r="A346" s="84" t="s">
        <v>2601</v>
      </c>
      <c r="B346" s="84">
        <v>4</v>
      </c>
      <c r="C346" s="123">
        <v>0.006810186150692401</v>
      </c>
      <c r="D346" s="84" t="s">
        <v>2048</v>
      </c>
      <c r="E346" s="84" t="b">
        <v>0</v>
      </c>
      <c r="F346" s="84" t="b">
        <v>0</v>
      </c>
      <c r="G346" s="84" t="b">
        <v>0</v>
      </c>
    </row>
    <row r="347" spans="1:7" ht="15">
      <c r="A347" s="84" t="s">
        <v>2602</v>
      </c>
      <c r="B347" s="84">
        <v>4</v>
      </c>
      <c r="C347" s="123">
        <v>0.006810186150692401</v>
      </c>
      <c r="D347" s="84" t="s">
        <v>2048</v>
      </c>
      <c r="E347" s="84" t="b">
        <v>0</v>
      </c>
      <c r="F347" s="84" t="b">
        <v>0</v>
      </c>
      <c r="G347" s="84" t="b">
        <v>0</v>
      </c>
    </row>
    <row r="348" spans="1:7" ht="15">
      <c r="A348" s="84" t="s">
        <v>2603</v>
      </c>
      <c r="B348" s="84">
        <v>4</v>
      </c>
      <c r="C348" s="123">
        <v>0.006810186150692401</v>
      </c>
      <c r="D348" s="84" t="s">
        <v>2048</v>
      </c>
      <c r="E348" s="84" t="b">
        <v>0</v>
      </c>
      <c r="F348" s="84" t="b">
        <v>0</v>
      </c>
      <c r="G348" s="84" t="b">
        <v>0</v>
      </c>
    </row>
    <row r="349" spans="1:7" ht="15">
      <c r="A349" s="84" t="s">
        <v>2604</v>
      </c>
      <c r="B349" s="84">
        <v>4</v>
      </c>
      <c r="C349" s="123">
        <v>0.006810186150692401</v>
      </c>
      <c r="D349" s="84" t="s">
        <v>2048</v>
      </c>
      <c r="E349" s="84" t="b">
        <v>0</v>
      </c>
      <c r="F349" s="84" t="b">
        <v>0</v>
      </c>
      <c r="G349" s="84" t="b">
        <v>0</v>
      </c>
    </row>
    <row r="350" spans="1:7" ht="15">
      <c r="A350" s="84" t="s">
        <v>2618</v>
      </c>
      <c r="B350" s="84">
        <v>4</v>
      </c>
      <c r="C350" s="123">
        <v>0.006810186150692401</v>
      </c>
      <c r="D350" s="84" t="s">
        <v>2048</v>
      </c>
      <c r="E350" s="84" t="b">
        <v>0</v>
      </c>
      <c r="F350" s="84" t="b">
        <v>0</v>
      </c>
      <c r="G350" s="84" t="b">
        <v>0</v>
      </c>
    </row>
    <row r="351" spans="1:7" ht="15">
      <c r="A351" s="84" t="s">
        <v>2186</v>
      </c>
      <c r="B351" s="84">
        <v>4</v>
      </c>
      <c r="C351" s="123">
        <v>0.006810186150692401</v>
      </c>
      <c r="D351" s="84" t="s">
        <v>2048</v>
      </c>
      <c r="E351" s="84" t="b">
        <v>0</v>
      </c>
      <c r="F351" s="84" t="b">
        <v>0</v>
      </c>
      <c r="G351" s="84" t="b">
        <v>0</v>
      </c>
    </row>
    <row r="352" spans="1:7" ht="15">
      <c r="A352" s="84" t="s">
        <v>2569</v>
      </c>
      <c r="B352" s="84">
        <v>4</v>
      </c>
      <c r="C352" s="123">
        <v>0.006810186150692401</v>
      </c>
      <c r="D352" s="84" t="s">
        <v>2048</v>
      </c>
      <c r="E352" s="84" t="b">
        <v>0</v>
      </c>
      <c r="F352" s="84" t="b">
        <v>0</v>
      </c>
      <c r="G352" s="84" t="b">
        <v>0</v>
      </c>
    </row>
    <row r="353" spans="1:7" ht="15">
      <c r="A353" s="84" t="s">
        <v>2595</v>
      </c>
      <c r="B353" s="84">
        <v>4</v>
      </c>
      <c r="C353" s="123">
        <v>0.006810186150692401</v>
      </c>
      <c r="D353" s="84" t="s">
        <v>2048</v>
      </c>
      <c r="E353" s="84" t="b">
        <v>1</v>
      </c>
      <c r="F353" s="84" t="b">
        <v>0</v>
      </c>
      <c r="G353" s="84" t="b">
        <v>0</v>
      </c>
    </row>
    <row r="354" spans="1:7" ht="15">
      <c r="A354" s="84" t="s">
        <v>2597</v>
      </c>
      <c r="B354" s="84">
        <v>4</v>
      </c>
      <c r="C354" s="123">
        <v>0.006810186150692401</v>
      </c>
      <c r="D354" s="84" t="s">
        <v>2048</v>
      </c>
      <c r="E354" s="84" t="b">
        <v>0</v>
      </c>
      <c r="F354" s="84" t="b">
        <v>0</v>
      </c>
      <c r="G354" s="84" t="b">
        <v>0</v>
      </c>
    </row>
    <row r="355" spans="1:7" ht="15">
      <c r="A355" s="84" t="s">
        <v>2656</v>
      </c>
      <c r="B355" s="84">
        <v>3</v>
      </c>
      <c r="C355" s="123">
        <v>0.005646943512047933</v>
      </c>
      <c r="D355" s="84" t="s">
        <v>2048</v>
      </c>
      <c r="E355" s="84" t="b">
        <v>0</v>
      </c>
      <c r="F355" s="84" t="b">
        <v>1</v>
      </c>
      <c r="G355" s="84" t="b">
        <v>0</v>
      </c>
    </row>
    <row r="356" spans="1:7" ht="15">
      <c r="A356" s="84" t="s">
        <v>2657</v>
      </c>
      <c r="B356" s="84">
        <v>3</v>
      </c>
      <c r="C356" s="123">
        <v>0.005646943512047933</v>
      </c>
      <c r="D356" s="84" t="s">
        <v>2048</v>
      </c>
      <c r="E356" s="84" t="b">
        <v>0</v>
      </c>
      <c r="F356" s="84" t="b">
        <v>0</v>
      </c>
      <c r="G356" s="84" t="b">
        <v>0</v>
      </c>
    </row>
    <row r="357" spans="1:7" ht="15">
      <c r="A357" s="84" t="s">
        <v>2658</v>
      </c>
      <c r="B357" s="84">
        <v>3</v>
      </c>
      <c r="C357" s="123">
        <v>0.005646943512047933</v>
      </c>
      <c r="D357" s="84" t="s">
        <v>2048</v>
      </c>
      <c r="E357" s="84" t="b">
        <v>0</v>
      </c>
      <c r="F357" s="84" t="b">
        <v>0</v>
      </c>
      <c r="G357" s="84" t="b">
        <v>0</v>
      </c>
    </row>
    <row r="358" spans="1:7" ht="15">
      <c r="A358" s="84" t="s">
        <v>2659</v>
      </c>
      <c r="B358" s="84">
        <v>3</v>
      </c>
      <c r="C358" s="123">
        <v>0.005646943512047933</v>
      </c>
      <c r="D358" s="84" t="s">
        <v>2048</v>
      </c>
      <c r="E358" s="84" t="b">
        <v>0</v>
      </c>
      <c r="F358" s="84" t="b">
        <v>0</v>
      </c>
      <c r="G358" s="84" t="b">
        <v>0</v>
      </c>
    </row>
    <row r="359" spans="1:7" ht="15">
      <c r="A359" s="84" t="s">
        <v>2660</v>
      </c>
      <c r="B359" s="84">
        <v>3</v>
      </c>
      <c r="C359" s="123">
        <v>0.005646943512047933</v>
      </c>
      <c r="D359" s="84" t="s">
        <v>2048</v>
      </c>
      <c r="E359" s="84" t="b">
        <v>1</v>
      </c>
      <c r="F359" s="84" t="b">
        <v>0</v>
      </c>
      <c r="G359" s="84" t="b">
        <v>0</v>
      </c>
    </row>
    <row r="360" spans="1:7" ht="15">
      <c r="A360" s="84" t="s">
        <v>2605</v>
      </c>
      <c r="B360" s="84">
        <v>3</v>
      </c>
      <c r="C360" s="123">
        <v>0.005646943512047933</v>
      </c>
      <c r="D360" s="84" t="s">
        <v>2048</v>
      </c>
      <c r="E360" s="84" t="b">
        <v>0</v>
      </c>
      <c r="F360" s="84" t="b">
        <v>0</v>
      </c>
      <c r="G360" s="84" t="b">
        <v>0</v>
      </c>
    </row>
    <row r="361" spans="1:7" ht="15">
      <c r="A361" s="84" t="s">
        <v>2606</v>
      </c>
      <c r="B361" s="84">
        <v>3</v>
      </c>
      <c r="C361" s="123">
        <v>0.005646943512047933</v>
      </c>
      <c r="D361" s="84" t="s">
        <v>2048</v>
      </c>
      <c r="E361" s="84" t="b">
        <v>0</v>
      </c>
      <c r="F361" s="84" t="b">
        <v>0</v>
      </c>
      <c r="G361" s="84" t="b">
        <v>0</v>
      </c>
    </row>
    <row r="362" spans="1:7" ht="15">
      <c r="A362" s="84" t="s">
        <v>2607</v>
      </c>
      <c r="B362" s="84">
        <v>3</v>
      </c>
      <c r="C362" s="123">
        <v>0.005646943512047933</v>
      </c>
      <c r="D362" s="84" t="s">
        <v>2048</v>
      </c>
      <c r="E362" s="84" t="b">
        <v>0</v>
      </c>
      <c r="F362" s="84" t="b">
        <v>0</v>
      </c>
      <c r="G362" s="84" t="b">
        <v>0</v>
      </c>
    </row>
    <row r="363" spans="1:7" ht="15">
      <c r="A363" s="84" t="s">
        <v>2616</v>
      </c>
      <c r="B363" s="84">
        <v>3</v>
      </c>
      <c r="C363" s="123">
        <v>0.005646943512047933</v>
      </c>
      <c r="D363" s="84" t="s">
        <v>2048</v>
      </c>
      <c r="E363" s="84" t="b">
        <v>0</v>
      </c>
      <c r="F363" s="84" t="b">
        <v>0</v>
      </c>
      <c r="G363" s="84" t="b">
        <v>0</v>
      </c>
    </row>
    <row r="364" spans="1:7" ht="15">
      <c r="A364" s="84" t="s">
        <v>319</v>
      </c>
      <c r="B364" s="84">
        <v>2</v>
      </c>
      <c r="C364" s="123">
        <v>0.004271366444163413</v>
      </c>
      <c r="D364" s="84" t="s">
        <v>2048</v>
      </c>
      <c r="E364" s="84" t="b">
        <v>0</v>
      </c>
      <c r="F364" s="84" t="b">
        <v>0</v>
      </c>
      <c r="G364" s="84" t="b">
        <v>0</v>
      </c>
    </row>
    <row r="365" spans="1:7" ht="15">
      <c r="A365" s="84" t="s">
        <v>2667</v>
      </c>
      <c r="B365" s="84">
        <v>2</v>
      </c>
      <c r="C365" s="123">
        <v>0.004271366444163413</v>
      </c>
      <c r="D365" s="84" t="s">
        <v>2048</v>
      </c>
      <c r="E365" s="84" t="b">
        <v>0</v>
      </c>
      <c r="F365" s="84" t="b">
        <v>0</v>
      </c>
      <c r="G365" s="84" t="b">
        <v>0</v>
      </c>
    </row>
    <row r="366" spans="1:7" ht="15">
      <c r="A366" s="84" t="s">
        <v>2610</v>
      </c>
      <c r="B366" s="84">
        <v>2</v>
      </c>
      <c r="C366" s="123">
        <v>0.004271366444163413</v>
      </c>
      <c r="D366" s="84" t="s">
        <v>2048</v>
      </c>
      <c r="E366" s="84" t="b">
        <v>0</v>
      </c>
      <c r="F366" s="84" t="b">
        <v>0</v>
      </c>
      <c r="G366" s="84" t="b">
        <v>0</v>
      </c>
    </row>
    <row r="367" spans="1:7" ht="15">
      <c r="A367" s="84" t="s">
        <v>2734</v>
      </c>
      <c r="B367" s="84">
        <v>2</v>
      </c>
      <c r="C367" s="123">
        <v>0.004271366444163413</v>
      </c>
      <c r="D367" s="84" t="s">
        <v>2048</v>
      </c>
      <c r="E367" s="84" t="b">
        <v>0</v>
      </c>
      <c r="F367" s="84" t="b">
        <v>0</v>
      </c>
      <c r="G367" s="84" t="b">
        <v>0</v>
      </c>
    </row>
    <row r="368" spans="1:7" ht="15">
      <c r="A368" s="84" t="s">
        <v>2696</v>
      </c>
      <c r="B368" s="84">
        <v>2</v>
      </c>
      <c r="C368" s="123">
        <v>0.004271366444163413</v>
      </c>
      <c r="D368" s="84" t="s">
        <v>2048</v>
      </c>
      <c r="E368" s="84" t="b">
        <v>0</v>
      </c>
      <c r="F368" s="84" t="b">
        <v>0</v>
      </c>
      <c r="G368" s="84" t="b">
        <v>0</v>
      </c>
    </row>
    <row r="369" spans="1:7" ht="15">
      <c r="A369" s="84" t="s">
        <v>2697</v>
      </c>
      <c r="B369" s="84">
        <v>2</v>
      </c>
      <c r="C369" s="123">
        <v>0.004271366444163413</v>
      </c>
      <c r="D369" s="84" t="s">
        <v>2048</v>
      </c>
      <c r="E369" s="84" t="b">
        <v>0</v>
      </c>
      <c r="F369" s="84" t="b">
        <v>0</v>
      </c>
      <c r="G369" s="84" t="b">
        <v>0</v>
      </c>
    </row>
    <row r="370" spans="1:7" ht="15">
      <c r="A370" s="84" t="s">
        <v>2735</v>
      </c>
      <c r="B370" s="84">
        <v>2</v>
      </c>
      <c r="C370" s="123">
        <v>0.004271366444163413</v>
      </c>
      <c r="D370" s="84" t="s">
        <v>2048</v>
      </c>
      <c r="E370" s="84" t="b">
        <v>0</v>
      </c>
      <c r="F370" s="84" t="b">
        <v>0</v>
      </c>
      <c r="G370" s="84" t="b">
        <v>0</v>
      </c>
    </row>
    <row r="371" spans="1:7" ht="15">
      <c r="A371" s="84" t="s">
        <v>2639</v>
      </c>
      <c r="B371" s="84">
        <v>2</v>
      </c>
      <c r="C371" s="123">
        <v>0.004271366444163413</v>
      </c>
      <c r="D371" s="84" t="s">
        <v>2048</v>
      </c>
      <c r="E371" s="84" t="b">
        <v>0</v>
      </c>
      <c r="F371" s="84" t="b">
        <v>0</v>
      </c>
      <c r="G371" s="84" t="b">
        <v>0</v>
      </c>
    </row>
    <row r="372" spans="1:7" ht="15">
      <c r="A372" s="84" t="s">
        <v>2640</v>
      </c>
      <c r="B372" s="84">
        <v>2</v>
      </c>
      <c r="C372" s="123">
        <v>0.004271366444163413</v>
      </c>
      <c r="D372" s="84" t="s">
        <v>2048</v>
      </c>
      <c r="E372" s="84" t="b">
        <v>0</v>
      </c>
      <c r="F372" s="84" t="b">
        <v>0</v>
      </c>
      <c r="G372" s="84" t="b">
        <v>0</v>
      </c>
    </row>
    <row r="373" spans="1:7" ht="15">
      <c r="A373" s="84" t="s">
        <v>2641</v>
      </c>
      <c r="B373" s="84">
        <v>2</v>
      </c>
      <c r="C373" s="123">
        <v>0.004271366444163413</v>
      </c>
      <c r="D373" s="84" t="s">
        <v>2048</v>
      </c>
      <c r="E373" s="84" t="b">
        <v>0</v>
      </c>
      <c r="F373" s="84" t="b">
        <v>0</v>
      </c>
      <c r="G373" s="84" t="b">
        <v>0</v>
      </c>
    </row>
    <row r="374" spans="1:7" ht="15">
      <c r="A374" s="84" t="s">
        <v>2642</v>
      </c>
      <c r="B374" s="84">
        <v>2</v>
      </c>
      <c r="C374" s="123">
        <v>0.004271366444163413</v>
      </c>
      <c r="D374" s="84" t="s">
        <v>2048</v>
      </c>
      <c r="E374" s="84" t="b">
        <v>0</v>
      </c>
      <c r="F374" s="84" t="b">
        <v>0</v>
      </c>
      <c r="G374" s="84" t="b">
        <v>0</v>
      </c>
    </row>
    <row r="375" spans="1:7" ht="15">
      <c r="A375" s="84" t="s">
        <v>2643</v>
      </c>
      <c r="B375" s="84">
        <v>2</v>
      </c>
      <c r="C375" s="123">
        <v>0.004271366444163413</v>
      </c>
      <c r="D375" s="84" t="s">
        <v>2048</v>
      </c>
      <c r="E375" s="84" t="b">
        <v>0</v>
      </c>
      <c r="F375" s="84" t="b">
        <v>0</v>
      </c>
      <c r="G375" s="84" t="b">
        <v>0</v>
      </c>
    </row>
    <row r="376" spans="1:7" ht="15">
      <c r="A376" s="84" t="s">
        <v>2644</v>
      </c>
      <c r="B376" s="84">
        <v>2</v>
      </c>
      <c r="C376" s="123">
        <v>0.004271366444163413</v>
      </c>
      <c r="D376" s="84" t="s">
        <v>2048</v>
      </c>
      <c r="E376" s="84" t="b">
        <v>0</v>
      </c>
      <c r="F376" s="84" t="b">
        <v>0</v>
      </c>
      <c r="G376" s="84" t="b">
        <v>0</v>
      </c>
    </row>
    <row r="377" spans="1:7" ht="15">
      <c r="A377" s="84" t="s">
        <v>2617</v>
      </c>
      <c r="B377" s="84">
        <v>2</v>
      </c>
      <c r="C377" s="123">
        <v>0.004271366444163413</v>
      </c>
      <c r="D377" s="84" t="s">
        <v>2048</v>
      </c>
      <c r="E377" s="84" t="b">
        <v>0</v>
      </c>
      <c r="F377" s="84" t="b">
        <v>0</v>
      </c>
      <c r="G377" s="84" t="b">
        <v>0</v>
      </c>
    </row>
    <row r="378" spans="1:7" ht="15">
      <c r="A378" s="84" t="s">
        <v>2645</v>
      </c>
      <c r="B378" s="84">
        <v>2</v>
      </c>
      <c r="C378" s="123">
        <v>0.004271366444163413</v>
      </c>
      <c r="D378" s="84" t="s">
        <v>2048</v>
      </c>
      <c r="E378" s="84" t="b">
        <v>0</v>
      </c>
      <c r="F378" s="84" t="b">
        <v>0</v>
      </c>
      <c r="G378" s="84" t="b">
        <v>0</v>
      </c>
    </row>
    <row r="379" spans="1:7" ht="15">
      <c r="A379" s="84" t="s">
        <v>2608</v>
      </c>
      <c r="B379" s="84">
        <v>2</v>
      </c>
      <c r="C379" s="123">
        <v>0.004271366444163413</v>
      </c>
      <c r="D379" s="84" t="s">
        <v>2048</v>
      </c>
      <c r="E379" s="84" t="b">
        <v>0</v>
      </c>
      <c r="F379" s="84" t="b">
        <v>0</v>
      </c>
      <c r="G379" s="84" t="b">
        <v>0</v>
      </c>
    </row>
    <row r="380" spans="1:7" ht="15">
      <c r="A380" s="84" t="s">
        <v>2198</v>
      </c>
      <c r="B380" s="84">
        <v>2</v>
      </c>
      <c r="C380" s="123">
        <v>0.005137639812980625</v>
      </c>
      <c r="D380" s="84" t="s">
        <v>2048</v>
      </c>
      <c r="E380" s="84" t="b">
        <v>0</v>
      </c>
      <c r="F380" s="84" t="b">
        <v>0</v>
      </c>
      <c r="G380" s="84" t="b">
        <v>0</v>
      </c>
    </row>
    <row r="381" spans="1:7" ht="15">
      <c r="A381" s="84" t="s">
        <v>2199</v>
      </c>
      <c r="B381" s="84">
        <v>2</v>
      </c>
      <c r="C381" s="123">
        <v>0.004271366444163413</v>
      </c>
      <c r="D381" s="84" t="s">
        <v>2048</v>
      </c>
      <c r="E381" s="84" t="b">
        <v>0</v>
      </c>
      <c r="F381" s="84" t="b">
        <v>0</v>
      </c>
      <c r="G381" s="84" t="b">
        <v>0</v>
      </c>
    </row>
    <row r="382" spans="1:7" ht="15">
      <c r="A382" s="84" t="s">
        <v>322</v>
      </c>
      <c r="B382" s="84">
        <v>2</v>
      </c>
      <c r="C382" s="123">
        <v>0.004271366444163413</v>
      </c>
      <c r="D382" s="84" t="s">
        <v>2048</v>
      </c>
      <c r="E382" s="84" t="b">
        <v>0</v>
      </c>
      <c r="F382" s="84" t="b">
        <v>0</v>
      </c>
      <c r="G382" s="84" t="b">
        <v>0</v>
      </c>
    </row>
    <row r="383" spans="1:7" ht="15">
      <c r="A383" s="84" t="s">
        <v>2633</v>
      </c>
      <c r="B383" s="84">
        <v>2</v>
      </c>
      <c r="C383" s="123">
        <v>0.004271366444163413</v>
      </c>
      <c r="D383" s="84" t="s">
        <v>2048</v>
      </c>
      <c r="E383" s="84" t="b">
        <v>0</v>
      </c>
      <c r="F383" s="84" t="b">
        <v>0</v>
      </c>
      <c r="G383" s="84" t="b">
        <v>0</v>
      </c>
    </row>
    <row r="384" spans="1:7" ht="15">
      <c r="A384" s="84" t="s">
        <v>2634</v>
      </c>
      <c r="B384" s="84">
        <v>2</v>
      </c>
      <c r="C384" s="123">
        <v>0.004271366444163413</v>
      </c>
      <c r="D384" s="84" t="s">
        <v>2048</v>
      </c>
      <c r="E384" s="84" t="b">
        <v>0</v>
      </c>
      <c r="F384" s="84" t="b">
        <v>0</v>
      </c>
      <c r="G384" s="84" t="b">
        <v>0</v>
      </c>
    </row>
    <row r="385" spans="1:7" ht="15">
      <c r="A385" s="84" t="s">
        <v>2635</v>
      </c>
      <c r="B385" s="84">
        <v>2</v>
      </c>
      <c r="C385" s="123">
        <v>0.004271366444163413</v>
      </c>
      <c r="D385" s="84" t="s">
        <v>2048</v>
      </c>
      <c r="E385" s="84" t="b">
        <v>0</v>
      </c>
      <c r="F385" s="84" t="b">
        <v>0</v>
      </c>
      <c r="G385" s="84" t="b">
        <v>0</v>
      </c>
    </row>
    <row r="386" spans="1:7" ht="15">
      <c r="A386" s="84" t="s">
        <v>2571</v>
      </c>
      <c r="B386" s="84">
        <v>2</v>
      </c>
      <c r="C386" s="123">
        <v>0.004271366444163413</v>
      </c>
      <c r="D386" s="84" t="s">
        <v>2048</v>
      </c>
      <c r="E386" s="84" t="b">
        <v>0</v>
      </c>
      <c r="F386" s="84" t="b">
        <v>0</v>
      </c>
      <c r="G386" s="84" t="b">
        <v>0</v>
      </c>
    </row>
    <row r="387" spans="1:7" ht="15">
      <c r="A387" s="84" t="s">
        <v>2572</v>
      </c>
      <c r="B387" s="84">
        <v>2</v>
      </c>
      <c r="C387" s="123">
        <v>0.004271366444163413</v>
      </c>
      <c r="D387" s="84" t="s">
        <v>2048</v>
      </c>
      <c r="E387" s="84" t="b">
        <v>0</v>
      </c>
      <c r="F387" s="84" t="b">
        <v>0</v>
      </c>
      <c r="G387" s="84" t="b">
        <v>0</v>
      </c>
    </row>
    <row r="388" spans="1:7" ht="15">
      <c r="A388" s="84" t="s">
        <v>2573</v>
      </c>
      <c r="B388" s="84">
        <v>2</v>
      </c>
      <c r="C388" s="123">
        <v>0.004271366444163413</v>
      </c>
      <c r="D388" s="84" t="s">
        <v>2048</v>
      </c>
      <c r="E388" s="84" t="b">
        <v>0</v>
      </c>
      <c r="F388" s="84" t="b">
        <v>0</v>
      </c>
      <c r="G388" s="84" t="b">
        <v>0</v>
      </c>
    </row>
    <row r="389" spans="1:7" ht="15">
      <c r="A389" s="84" t="s">
        <v>2636</v>
      </c>
      <c r="B389" s="84">
        <v>2</v>
      </c>
      <c r="C389" s="123">
        <v>0.004271366444163413</v>
      </c>
      <c r="D389" s="84" t="s">
        <v>2048</v>
      </c>
      <c r="E389" s="84" t="b">
        <v>0</v>
      </c>
      <c r="F389" s="84" t="b">
        <v>1</v>
      </c>
      <c r="G389" s="84" t="b">
        <v>0</v>
      </c>
    </row>
    <row r="390" spans="1:7" ht="15">
      <c r="A390" s="84" t="s">
        <v>2637</v>
      </c>
      <c r="B390" s="84">
        <v>2</v>
      </c>
      <c r="C390" s="123">
        <v>0.004271366444163413</v>
      </c>
      <c r="D390" s="84" t="s">
        <v>2048</v>
      </c>
      <c r="E390" s="84" t="b">
        <v>0</v>
      </c>
      <c r="F390" s="84" t="b">
        <v>0</v>
      </c>
      <c r="G390" s="84" t="b">
        <v>0</v>
      </c>
    </row>
    <row r="391" spans="1:7" ht="15">
      <c r="A391" s="84" t="s">
        <v>2638</v>
      </c>
      <c r="B391" s="84">
        <v>2</v>
      </c>
      <c r="C391" s="123">
        <v>0.004271366444163413</v>
      </c>
      <c r="D391" s="84" t="s">
        <v>2048</v>
      </c>
      <c r="E391" s="84" t="b">
        <v>0</v>
      </c>
      <c r="F391" s="84" t="b">
        <v>0</v>
      </c>
      <c r="G391" s="84" t="b">
        <v>0</v>
      </c>
    </row>
    <row r="392" spans="1:7" ht="15">
      <c r="A392" s="84" t="s">
        <v>2174</v>
      </c>
      <c r="B392" s="84">
        <v>25</v>
      </c>
      <c r="C392" s="123">
        <v>0</v>
      </c>
      <c r="D392" s="84" t="s">
        <v>2049</v>
      </c>
      <c r="E392" s="84" t="b">
        <v>0</v>
      </c>
      <c r="F392" s="84" t="b">
        <v>0</v>
      </c>
      <c r="G392" s="84" t="b">
        <v>0</v>
      </c>
    </row>
    <row r="393" spans="1:7" ht="15">
      <c r="A393" s="84" t="s">
        <v>2175</v>
      </c>
      <c r="B393" s="84">
        <v>25</v>
      </c>
      <c r="C393" s="123">
        <v>0</v>
      </c>
      <c r="D393" s="84" t="s">
        <v>2049</v>
      </c>
      <c r="E393" s="84" t="b">
        <v>0</v>
      </c>
      <c r="F393" s="84" t="b">
        <v>0</v>
      </c>
      <c r="G393" s="84" t="b">
        <v>0</v>
      </c>
    </row>
    <row r="394" spans="1:7" ht="15">
      <c r="A394" s="84" t="s">
        <v>2176</v>
      </c>
      <c r="B394" s="84">
        <v>24</v>
      </c>
      <c r="C394" s="123">
        <v>0</v>
      </c>
      <c r="D394" s="84" t="s">
        <v>2049</v>
      </c>
      <c r="E394" s="84" t="b">
        <v>1</v>
      </c>
      <c r="F394" s="84" t="b">
        <v>0</v>
      </c>
      <c r="G394" s="84" t="b">
        <v>0</v>
      </c>
    </row>
    <row r="395" spans="1:7" ht="15">
      <c r="A395" s="84" t="s">
        <v>2162</v>
      </c>
      <c r="B395" s="84">
        <v>24</v>
      </c>
      <c r="C395" s="123">
        <v>0</v>
      </c>
      <c r="D395" s="84" t="s">
        <v>2049</v>
      </c>
      <c r="E395" s="84" t="b">
        <v>0</v>
      </c>
      <c r="F395" s="84" t="b">
        <v>0</v>
      </c>
      <c r="G395" s="84" t="b">
        <v>0</v>
      </c>
    </row>
    <row r="396" spans="1:7" ht="15">
      <c r="A396" s="84" t="s">
        <v>2163</v>
      </c>
      <c r="B396" s="84">
        <v>24</v>
      </c>
      <c r="C396" s="123">
        <v>0</v>
      </c>
      <c r="D396" s="84" t="s">
        <v>2049</v>
      </c>
      <c r="E396" s="84" t="b">
        <v>0</v>
      </c>
      <c r="F396" s="84" t="b">
        <v>0</v>
      </c>
      <c r="G396" s="84" t="b">
        <v>0</v>
      </c>
    </row>
    <row r="397" spans="1:7" ht="15">
      <c r="A397" s="84" t="s">
        <v>2161</v>
      </c>
      <c r="B397" s="84">
        <v>24</v>
      </c>
      <c r="C397" s="123">
        <v>0</v>
      </c>
      <c r="D397" s="84" t="s">
        <v>2049</v>
      </c>
      <c r="E397" s="84" t="b">
        <v>0</v>
      </c>
      <c r="F397" s="84" t="b">
        <v>0</v>
      </c>
      <c r="G397" s="84" t="b">
        <v>0</v>
      </c>
    </row>
    <row r="398" spans="1:7" ht="15">
      <c r="A398" s="84" t="s">
        <v>483</v>
      </c>
      <c r="B398" s="84">
        <v>24</v>
      </c>
      <c r="C398" s="123">
        <v>0</v>
      </c>
      <c r="D398" s="84" t="s">
        <v>2049</v>
      </c>
      <c r="E398" s="84" t="b">
        <v>0</v>
      </c>
      <c r="F398" s="84" t="b">
        <v>0</v>
      </c>
      <c r="G398" s="84" t="b">
        <v>0</v>
      </c>
    </row>
    <row r="399" spans="1:7" ht="15">
      <c r="A399" s="84" t="s">
        <v>2177</v>
      </c>
      <c r="B399" s="84">
        <v>24</v>
      </c>
      <c r="C399" s="123">
        <v>0</v>
      </c>
      <c r="D399" s="84" t="s">
        <v>2049</v>
      </c>
      <c r="E399" s="84" t="b">
        <v>1</v>
      </c>
      <c r="F399" s="84" t="b">
        <v>0</v>
      </c>
      <c r="G399" s="84" t="b">
        <v>0</v>
      </c>
    </row>
    <row r="400" spans="1:7" ht="15">
      <c r="A400" s="84" t="s">
        <v>2140</v>
      </c>
      <c r="B400" s="84">
        <v>24</v>
      </c>
      <c r="C400" s="123">
        <v>0</v>
      </c>
      <c r="D400" s="84" t="s">
        <v>2049</v>
      </c>
      <c r="E400" s="84" t="b">
        <v>0</v>
      </c>
      <c r="F400" s="84" t="b">
        <v>0</v>
      </c>
      <c r="G400" s="84" t="b">
        <v>0</v>
      </c>
    </row>
    <row r="401" spans="1:7" ht="15">
      <c r="A401" s="84" t="s">
        <v>2178</v>
      </c>
      <c r="B401" s="84">
        <v>24</v>
      </c>
      <c r="C401" s="123">
        <v>0</v>
      </c>
      <c r="D401" s="84" t="s">
        <v>2049</v>
      </c>
      <c r="E401" s="84" t="b">
        <v>0</v>
      </c>
      <c r="F401" s="84" t="b">
        <v>0</v>
      </c>
      <c r="G401" s="84" t="b">
        <v>0</v>
      </c>
    </row>
    <row r="402" spans="1:7" ht="15">
      <c r="A402" s="84" t="s">
        <v>2544</v>
      </c>
      <c r="B402" s="84">
        <v>24</v>
      </c>
      <c r="C402" s="123">
        <v>0</v>
      </c>
      <c r="D402" s="84" t="s">
        <v>2049</v>
      </c>
      <c r="E402" s="84" t="b">
        <v>0</v>
      </c>
      <c r="F402" s="84" t="b">
        <v>0</v>
      </c>
      <c r="G402" s="84" t="b">
        <v>0</v>
      </c>
    </row>
    <row r="403" spans="1:7" ht="15">
      <c r="A403" s="84" t="s">
        <v>2545</v>
      </c>
      <c r="B403" s="84">
        <v>24</v>
      </c>
      <c r="C403" s="123">
        <v>0</v>
      </c>
      <c r="D403" s="84" t="s">
        <v>2049</v>
      </c>
      <c r="E403" s="84" t="b">
        <v>0</v>
      </c>
      <c r="F403" s="84" t="b">
        <v>0</v>
      </c>
      <c r="G403" s="84" t="b">
        <v>0</v>
      </c>
    </row>
    <row r="404" spans="1:7" ht="15">
      <c r="A404" s="84" t="s">
        <v>2546</v>
      </c>
      <c r="B404" s="84">
        <v>24</v>
      </c>
      <c r="C404" s="123">
        <v>0</v>
      </c>
      <c r="D404" s="84" t="s">
        <v>2049</v>
      </c>
      <c r="E404" s="84" t="b">
        <v>0</v>
      </c>
      <c r="F404" s="84" t="b">
        <v>0</v>
      </c>
      <c r="G404" s="84" t="b">
        <v>0</v>
      </c>
    </row>
    <row r="405" spans="1:7" ht="15">
      <c r="A405" s="84" t="s">
        <v>262</v>
      </c>
      <c r="B405" s="84">
        <v>23</v>
      </c>
      <c r="C405" s="123">
        <v>0.00122160439931696</v>
      </c>
      <c r="D405" s="84" t="s">
        <v>2049</v>
      </c>
      <c r="E405" s="84" t="b">
        <v>0</v>
      </c>
      <c r="F405" s="84" t="b">
        <v>0</v>
      </c>
      <c r="G405" s="84" t="b">
        <v>0</v>
      </c>
    </row>
    <row r="406" spans="1:7" ht="15">
      <c r="A406" s="84" t="s">
        <v>2127</v>
      </c>
      <c r="B406" s="84">
        <v>8</v>
      </c>
      <c r="C406" s="123">
        <v>0.002176703082867289</v>
      </c>
      <c r="D406" s="84" t="s">
        <v>2050</v>
      </c>
      <c r="E406" s="84" t="b">
        <v>0</v>
      </c>
      <c r="F406" s="84" t="b">
        <v>0</v>
      </c>
      <c r="G406" s="84" t="b">
        <v>0</v>
      </c>
    </row>
    <row r="407" spans="1:7" ht="15">
      <c r="A407" s="84" t="s">
        <v>2161</v>
      </c>
      <c r="B407" s="84">
        <v>7</v>
      </c>
      <c r="C407" s="123">
        <v>0.013113178865848603</v>
      </c>
      <c r="D407" s="84" t="s">
        <v>2050</v>
      </c>
      <c r="E407" s="84" t="b">
        <v>0</v>
      </c>
      <c r="F407" s="84" t="b">
        <v>0</v>
      </c>
      <c r="G407" s="84" t="b">
        <v>0</v>
      </c>
    </row>
    <row r="408" spans="1:7" ht="15">
      <c r="A408" s="84" t="s">
        <v>2180</v>
      </c>
      <c r="B408" s="84">
        <v>7</v>
      </c>
      <c r="C408" s="123">
        <v>0.004063889819018492</v>
      </c>
      <c r="D408" s="84" t="s">
        <v>2050</v>
      </c>
      <c r="E408" s="84" t="b">
        <v>0</v>
      </c>
      <c r="F408" s="84" t="b">
        <v>0</v>
      </c>
      <c r="G408" s="84" t="b">
        <v>0</v>
      </c>
    </row>
    <row r="409" spans="1:7" ht="15">
      <c r="A409" s="84" t="s">
        <v>2181</v>
      </c>
      <c r="B409" s="84">
        <v>7</v>
      </c>
      <c r="C409" s="123">
        <v>0.004063889819018492</v>
      </c>
      <c r="D409" s="84" t="s">
        <v>2050</v>
      </c>
      <c r="E409" s="84" t="b">
        <v>0</v>
      </c>
      <c r="F409" s="84" t="b">
        <v>0</v>
      </c>
      <c r="G409" s="84" t="b">
        <v>0</v>
      </c>
    </row>
    <row r="410" spans="1:7" ht="15">
      <c r="A410" s="84" t="s">
        <v>2182</v>
      </c>
      <c r="B410" s="84">
        <v>7</v>
      </c>
      <c r="C410" s="123">
        <v>0.004063889819018492</v>
      </c>
      <c r="D410" s="84" t="s">
        <v>2050</v>
      </c>
      <c r="E410" s="84" t="b">
        <v>0</v>
      </c>
      <c r="F410" s="84" t="b">
        <v>0</v>
      </c>
      <c r="G410" s="84" t="b">
        <v>0</v>
      </c>
    </row>
    <row r="411" spans="1:7" ht="15">
      <c r="A411" s="84" t="s">
        <v>2130</v>
      </c>
      <c r="B411" s="84">
        <v>7</v>
      </c>
      <c r="C411" s="123">
        <v>0.004063889819018492</v>
      </c>
      <c r="D411" s="84" t="s">
        <v>2050</v>
      </c>
      <c r="E411" s="84" t="b">
        <v>0</v>
      </c>
      <c r="F411" s="84" t="b">
        <v>0</v>
      </c>
      <c r="G411" s="84" t="b">
        <v>0</v>
      </c>
    </row>
    <row r="412" spans="1:7" ht="15">
      <c r="A412" s="84" t="s">
        <v>2162</v>
      </c>
      <c r="B412" s="84">
        <v>6</v>
      </c>
      <c r="C412" s="123">
        <v>0.005619933799649401</v>
      </c>
      <c r="D412" s="84" t="s">
        <v>2050</v>
      </c>
      <c r="E412" s="84" t="b">
        <v>0</v>
      </c>
      <c r="F412" s="84" t="b">
        <v>0</v>
      </c>
      <c r="G412" s="84" t="b">
        <v>0</v>
      </c>
    </row>
    <row r="413" spans="1:7" ht="15">
      <c r="A413" s="84" t="s">
        <v>475</v>
      </c>
      <c r="B413" s="84">
        <v>5</v>
      </c>
      <c r="C413" s="123">
        <v>0.006789162369768779</v>
      </c>
      <c r="D413" s="84" t="s">
        <v>2050</v>
      </c>
      <c r="E413" s="84" t="b">
        <v>0</v>
      </c>
      <c r="F413" s="84" t="b">
        <v>0</v>
      </c>
      <c r="G413" s="84" t="b">
        <v>0</v>
      </c>
    </row>
    <row r="414" spans="1:7" ht="15">
      <c r="A414" s="84" t="s">
        <v>2163</v>
      </c>
      <c r="B414" s="84">
        <v>4</v>
      </c>
      <c r="C414" s="123">
        <v>0.0074932450661992014</v>
      </c>
      <c r="D414" s="84" t="s">
        <v>2050</v>
      </c>
      <c r="E414" s="84" t="b">
        <v>0</v>
      </c>
      <c r="F414" s="84" t="b">
        <v>0</v>
      </c>
      <c r="G414" s="84" t="b">
        <v>0</v>
      </c>
    </row>
    <row r="415" spans="1:7" ht="15">
      <c r="A415" s="84" t="s">
        <v>2132</v>
      </c>
      <c r="B415" s="84">
        <v>4</v>
      </c>
      <c r="C415" s="123">
        <v>0.0074932450661992014</v>
      </c>
      <c r="D415" s="84" t="s">
        <v>2050</v>
      </c>
      <c r="E415" s="84" t="b">
        <v>0</v>
      </c>
      <c r="F415" s="84" t="b">
        <v>0</v>
      </c>
      <c r="G415" s="84" t="b">
        <v>0</v>
      </c>
    </row>
    <row r="416" spans="1:7" ht="15">
      <c r="A416" s="84" t="s">
        <v>2133</v>
      </c>
      <c r="B416" s="84">
        <v>4</v>
      </c>
      <c r="C416" s="123">
        <v>0.0074932450661992014</v>
      </c>
      <c r="D416" s="84" t="s">
        <v>2050</v>
      </c>
      <c r="E416" s="84" t="b">
        <v>0</v>
      </c>
      <c r="F416" s="84" t="b">
        <v>0</v>
      </c>
      <c r="G416" s="84" t="b">
        <v>0</v>
      </c>
    </row>
    <row r="417" spans="1:7" ht="15">
      <c r="A417" s="84" t="s">
        <v>347</v>
      </c>
      <c r="B417" s="84">
        <v>4</v>
      </c>
      <c r="C417" s="123">
        <v>0.010151516057865158</v>
      </c>
      <c r="D417" s="84" t="s">
        <v>2050</v>
      </c>
      <c r="E417" s="84" t="b">
        <v>0</v>
      </c>
      <c r="F417" s="84" t="b">
        <v>0</v>
      </c>
      <c r="G417" s="84" t="b">
        <v>0</v>
      </c>
    </row>
    <row r="418" spans="1:7" ht="15">
      <c r="A418" s="84" t="s">
        <v>346</v>
      </c>
      <c r="B418" s="84">
        <v>4</v>
      </c>
      <c r="C418" s="123">
        <v>0.0074932450661992014</v>
      </c>
      <c r="D418" s="84" t="s">
        <v>2050</v>
      </c>
      <c r="E418" s="84" t="b">
        <v>0</v>
      </c>
      <c r="F418" s="84" t="b">
        <v>0</v>
      </c>
      <c r="G418" s="84" t="b">
        <v>0</v>
      </c>
    </row>
    <row r="419" spans="1:7" ht="15">
      <c r="A419" s="84" t="s">
        <v>280</v>
      </c>
      <c r="B419" s="84">
        <v>4</v>
      </c>
      <c r="C419" s="123">
        <v>0.0074932450661992014</v>
      </c>
      <c r="D419" s="84" t="s">
        <v>2050</v>
      </c>
      <c r="E419" s="84" t="b">
        <v>0</v>
      </c>
      <c r="F419" s="84" t="b">
        <v>0</v>
      </c>
      <c r="G419" s="84" t="b">
        <v>0</v>
      </c>
    </row>
    <row r="420" spans="1:7" ht="15">
      <c r="A420" s="84" t="s">
        <v>2134</v>
      </c>
      <c r="B420" s="84">
        <v>3</v>
      </c>
      <c r="C420" s="123">
        <v>0.007613637043398868</v>
      </c>
      <c r="D420" s="84" t="s">
        <v>2050</v>
      </c>
      <c r="E420" s="84" t="b">
        <v>0</v>
      </c>
      <c r="F420" s="84" t="b">
        <v>0</v>
      </c>
      <c r="G420" s="84" t="b">
        <v>0</v>
      </c>
    </row>
    <row r="421" spans="1:7" ht="15">
      <c r="A421" s="84" t="s">
        <v>341</v>
      </c>
      <c r="B421" s="84">
        <v>3</v>
      </c>
      <c r="C421" s="123">
        <v>0.007613637043398868</v>
      </c>
      <c r="D421" s="84" t="s">
        <v>2050</v>
      </c>
      <c r="E421" s="84" t="b">
        <v>0</v>
      </c>
      <c r="F421" s="84" t="b">
        <v>0</v>
      </c>
      <c r="G421" s="84" t="b">
        <v>0</v>
      </c>
    </row>
    <row r="422" spans="1:7" ht="15">
      <c r="A422" s="84" t="s">
        <v>342</v>
      </c>
      <c r="B422" s="84">
        <v>3</v>
      </c>
      <c r="C422" s="123">
        <v>0.007613637043398868</v>
      </c>
      <c r="D422" s="84" t="s">
        <v>2050</v>
      </c>
      <c r="E422" s="84" t="b">
        <v>0</v>
      </c>
      <c r="F422" s="84" t="b">
        <v>0</v>
      </c>
      <c r="G422" s="84" t="b">
        <v>0</v>
      </c>
    </row>
    <row r="423" spans="1:7" ht="15">
      <c r="A423" s="84" t="s">
        <v>2562</v>
      </c>
      <c r="B423" s="84">
        <v>3</v>
      </c>
      <c r="C423" s="123">
        <v>0.007613637043398868</v>
      </c>
      <c r="D423" s="84" t="s">
        <v>2050</v>
      </c>
      <c r="E423" s="84" t="b">
        <v>0</v>
      </c>
      <c r="F423" s="84" t="b">
        <v>0</v>
      </c>
      <c r="G423" s="84" t="b">
        <v>0</v>
      </c>
    </row>
    <row r="424" spans="1:7" ht="15">
      <c r="A424" s="84" t="s">
        <v>2693</v>
      </c>
      <c r="B424" s="84">
        <v>3</v>
      </c>
      <c r="C424" s="123">
        <v>0.007613637043398868</v>
      </c>
      <c r="D424" s="84" t="s">
        <v>2050</v>
      </c>
      <c r="E424" s="84" t="b">
        <v>0</v>
      </c>
      <c r="F424" s="84" t="b">
        <v>0</v>
      </c>
      <c r="G424" s="84" t="b">
        <v>0</v>
      </c>
    </row>
    <row r="425" spans="1:7" ht="15">
      <c r="A425" s="84" t="s">
        <v>2694</v>
      </c>
      <c r="B425" s="84">
        <v>3</v>
      </c>
      <c r="C425" s="123">
        <v>0.007613637043398868</v>
      </c>
      <c r="D425" s="84" t="s">
        <v>2050</v>
      </c>
      <c r="E425" s="84" t="b">
        <v>0</v>
      </c>
      <c r="F425" s="84" t="b">
        <v>0</v>
      </c>
      <c r="G425" s="84" t="b">
        <v>0</v>
      </c>
    </row>
    <row r="426" spans="1:7" ht="15">
      <c r="A426" s="84" t="s">
        <v>2648</v>
      </c>
      <c r="B426" s="84">
        <v>3</v>
      </c>
      <c r="C426" s="123">
        <v>0.007613637043398868</v>
      </c>
      <c r="D426" s="84" t="s">
        <v>2050</v>
      </c>
      <c r="E426" s="84" t="b">
        <v>1</v>
      </c>
      <c r="F426" s="84" t="b">
        <v>0</v>
      </c>
      <c r="G426" s="84" t="b">
        <v>0</v>
      </c>
    </row>
    <row r="427" spans="1:7" ht="15">
      <c r="A427" s="84" t="s">
        <v>2695</v>
      </c>
      <c r="B427" s="84">
        <v>3</v>
      </c>
      <c r="C427" s="123">
        <v>0.007613637043398868</v>
      </c>
      <c r="D427" s="84" t="s">
        <v>2050</v>
      </c>
      <c r="E427" s="84" t="b">
        <v>0</v>
      </c>
      <c r="F427" s="84" t="b">
        <v>0</v>
      </c>
      <c r="G427" s="84" t="b">
        <v>0</v>
      </c>
    </row>
    <row r="428" spans="1:7" ht="15">
      <c r="A428" s="84" t="s">
        <v>343</v>
      </c>
      <c r="B428" s="84">
        <v>2</v>
      </c>
      <c r="C428" s="123">
        <v>0.00694906929548238</v>
      </c>
      <c r="D428" s="84" t="s">
        <v>2050</v>
      </c>
      <c r="E428" s="84" t="b">
        <v>0</v>
      </c>
      <c r="F428" s="84" t="b">
        <v>0</v>
      </c>
      <c r="G428" s="84" t="b">
        <v>0</v>
      </c>
    </row>
    <row r="429" spans="1:7" ht="15">
      <c r="A429" s="84" t="s">
        <v>339</v>
      </c>
      <c r="B429" s="84">
        <v>2</v>
      </c>
      <c r="C429" s="123">
        <v>0.010151516057865158</v>
      </c>
      <c r="D429" s="84" t="s">
        <v>2050</v>
      </c>
      <c r="E429" s="84" t="b">
        <v>0</v>
      </c>
      <c r="F429" s="84" t="b">
        <v>0</v>
      </c>
      <c r="G429" s="84" t="b">
        <v>0</v>
      </c>
    </row>
    <row r="430" spans="1:7" ht="15">
      <c r="A430" s="84" t="s">
        <v>2717</v>
      </c>
      <c r="B430" s="84">
        <v>2</v>
      </c>
      <c r="C430" s="123">
        <v>0.00694906929548238</v>
      </c>
      <c r="D430" s="84" t="s">
        <v>2050</v>
      </c>
      <c r="E430" s="84" t="b">
        <v>0</v>
      </c>
      <c r="F430" s="84" t="b">
        <v>0</v>
      </c>
      <c r="G430" s="84" t="b">
        <v>0</v>
      </c>
    </row>
    <row r="431" spans="1:7" ht="15">
      <c r="A431" s="84" t="s">
        <v>2718</v>
      </c>
      <c r="B431" s="84">
        <v>2</v>
      </c>
      <c r="C431" s="123">
        <v>0.00694906929548238</v>
      </c>
      <c r="D431" s="84" t="s">
        <v>2050</v>
      </c>
      <c r="E431" s="84" t="b">
        <v>0</v>
      </c>
      <c r="F431" s="84" t="b">
        <v>0</v>
      </c>
      <c r="G431" s="84" t="b">
        <v>0</v>
      </c>
    </row>
    <row r="432" spans="1:7" ht="15">
      <c r="A432" s="84" t="s">
        <v>2689</v>
      </c>
      <c r="B432" s="84">
        <v>2</v>
      </c>
      <c r="C432" s="123">
        <v>0.00694906929548238</v>
      </c>
      <c r="D432" s="84" t="s">
        <v>2050</v>
      </c>
      <c r="E432" s="84" t="b">
        <v>1</v>
      </c>
      <c r="F432" s="84" t="b">
        <v>0</v>
      </c>
      <c r="G432" s="84" t="b">
        <v>0</v>
      </c>
    </row>
    <row r="433" spans="1:7" ht="15">
      <c r="A433" s="84" t="s">
        <v>2570</v>
      </c>
      <c r="B433" s="84">
        <v>2</v>
      </c>
      <c r="C433" s="123">
        <v>0.00694906929548238</v>
      </c>
      <c r="D433" s="84" t="s">
        <v>2050</v>
      </c>
      <c r="E433" s="84" t="b">
        <v>0</v>
      </c>
      <c r="F433" s="84" t="b">
        <v>0</v>
      </c>
      <c r="G433" s="84" t="b">
        <v>0</v>
      </c>
    </row>
    <row r="434" spans="1:7" ht="15">
      <c r="A434" s="84" t="s">
        <v>2719</v>
      </c>
      <c r="B434" s="84">
        <v>2</v>
      </c>
      <c r="C434" s="123">
        <v>0.00694906929548238</v>
      </c>
      <c r="D434" s="84" t="s">
        <v>2050</v>
      </c>
      <c r="E434" s="84" t="b">
        <v>1</v>
      </c>
      <c r="F434" s="84" t="b">
        <v>0</v>
      </c>
      <c r="G434" s="84" t="b">
        <v>0</v>
      </c>
    </row>
    <row r="435" spans="1:7" ht="15">
      <c r="A435" s="84" t="s">
        <v>2720</v>
      </c>
      <c r="B435" s="84">
        <v>2</v>
      </c>
      <c r="C435" s="123">
        <v>0.00694906929548238</v>
      </c>
      <c r="D435" s="84" t="s">
        <v>2050</v>
      </c>
      <c r="E435" s="84" t="b">
        <v>0</v>
      </c>
      <c r="F435" s="84" t="b">
        <v>0</v>
      </c>
      <c r="G435" s="84" t="b">
        <v>0</v>
      </c>
    </row>
    <row r="436" spans="1:7" ht="15">
      <c r="A436" s="84" t="s">
        <v>2611</v>
      </c>
      <c r="B436" s="84">
        <v>2</v>
      </c>
      <c r="C436" s="123">
        <v>0.00694906929548238</v>
      </c>
      <c r="D436" s="84" t="s">
        <v>2050</v>
      </c>
      <c r="E436" s="84" t="b">
        <v>1</v>
      </c>
      <c r="F436" s="84" t="b">
        <v>0</v>
      </c>
      <c r="G436" s="84" t="b">
        <v>0</v>
      </c>
    </row>
    <row r="437" spans="1:7" ht="15">
      <c r="A437" s="84" t="s">
        <v>332</v>
      </c>
      <c r="B437" s="84">
        <v>2</v>
      </c>
      <c r="C437" s="123">
        <v>0.00694906929548238</v>
      </c>
      <c r="D437" s="84" t="s">
        <v>2050</v>
      </c>
      <c r="E437" s="84" t="b">
        <v>0</v>
      </c>
      <c r="F437" s="84" t="b">
        <v>0</v>
      </c>
      <c r="G437" s="84" t="b">
        <v>0</v>
      </c>
    </row>
    <row r="438" spans="1:7" ht="15">
      <c r="A438" s="84" t="s">
        <v>2682</v>
      </c>
      <c r="B438" s="84">
        <v>2</v>
      </c>
      <c r="C438" s="123">
        <v>0.00694906929548238</v>
      </c>
      <c r="D438" s="84" t="s">
        <v>2050</v>
      </c>
      <c r="E438" s="84" t="b">
        <v>0</v>
      </c>
      <c r="F438" s="84" t="b">
        <v>0</v>
      </c>
      <c r="G438" s="84" t="b">
        <v>0</v>
      </c>
    </row>
    <row r="439" spans="1:7" ht="15">
      <c r="A439" s="84" t="s">
        <v>2140</v>
      </c>
      <c r="B439" s="84">
        <v>2</v>
      </c>
      <c r="C439" s="123">
        <v>0.00694906929548238</v>
      </c>
      <c r="D439" s="84" t="s">
        <v>2050</v>
      </c>
      <c r="E439" s="84" t="b">
        <v>0</v>
      </c>
      <c r="F439" s="84" t="b">
        <v>0</v>
      </c>
      <c r="G439" s="84" t="b">
        <v>0</v>
      </c>
    </row>
    <row r="440" spans="1:7" ht="15">
      <c r="A440" s="84" t="s">
        <v>2712</v>
      </c>
      <c r="B440" s="84">
        <v>2</v>
      </c>
      <c r="C440" s="123">
        <v>0.00694906929548238</v>
      </c>
      <c r="D440" s="84" t="s">
        <v>2050</v>
      </c>
      <c r="E440" s="84" t="b">
        <v>0</v>
      </c>
      <c r="F440" s="84" t="b">
        <v>0</v>
      </c>
      <c r="G440" s="84" t="b">
        <v>0</v>
      </c>
    </row>
    <row r="441" spans="1:7" ht="15">
      <c r="A441" s="84" t="s">
        <v>2713</v>
      </c>
      <c r="B441" s="84">
        <v>2</v>
      </c>
      <c r="C441" s="123">
        <v>0.00694906929548238</v>
      </c>
      <c r="D441" s="84" t="s">
        <v>2050</v>
      </c>
      <c r="E441" s="84" t="b">
        <v>0</v>
      </c>
      <c r="F441" s="84" t="b">
        <v>1</v>
      </c>
      <c r="G441" s="84" t="b">
        <v>0</v>
      </c>
    </row>
    <row r="442" spans="1:7" ht="15">
      <c r="A442" s="84" t="s">
        <v>2714</v>
      </c>
      <c r="B442" s="84">
        <v>2</v>
      </c>
      <c r="C442" s="123">
        <v>0.00694906929548238</v>
      </c>
      <c r="D442" s="84" t="s">
        <v>2050</v>
      </c>
      <c r="E442" s="84" t="b">
        <v>0</v>
      </c>
      <c r="F442" s="84" t="b">
        <v>0</v>
      </c>
      <c r="G442" s="84" t="b">
        <v>0</v>
      </c>
    </row>
    <row r="443" spans="1:7" ht="15">
      <c r="A443" s="84" t="s">
        <v>2715</v>
      </c>
      <c r="B443" s="84">
        <v>2</v>
      </c>
      <c r="C443" s="123">
        <v>0.00694906929548238</v>
      </c>
      <c r="D443" s="84" t="s">
        <v>2050</v>
      </c>
      <c r="E443" s="84" t="b">
        <v>0</v>
      </c>
      <c r="F443" s="84" t="b">
        <v>0</v>
      </c>
      <c r="G443" s="84" t="b">
        <v>0</v>
      </c>
    </row>
    <row r="444" spans="1:7" ht="15">
      <c r="A444" s="84" t="s">
        <v>2716</v>
      </c>
      <c r="B444" s="84">
        <v>2</v>
      </c>
      <c r="C444" s="123">
        <v>0.00694906929548238</v>
      </c>
      <c r="D444" s="84" t="s">
        <v>2050</v>
      </c>
      <c r="E444" s="84" t="b">
        <v>0</v>
      </c>
      <c r="F444" s="84" t="b">
        <v>0</v>
      </c>
      <c r="G444" s="84" t="b">
        <v>0</v>
      </c>
    </row>
    <row r="445" spans="1:7" ht="15">
      <c r="A445" s="84" t="s">
        <v>2335</v>
      </c>
      <c r="B445" s="84">
        <v>2</v>
      </c>
      <c r="C445" s="123">
        <v>0.00694906929548238</v>
      </c>
      <c r="D445" s="84" t="s">
        <v>2050</v>
      </c>
      <c r="E445" s="84" t="b">
        <v>0</v>
      </c>
      <c r="F445" s="84" t="b">
        <v>0</v>
      </c>
      <c r="G445" s="84" t="b">
        <v>0</v>
      </c>
    </row>
    <row r="446" spans="1:7" ht="15">
      <c r="A446" s="84" t="s">
        <v>475</v>
      </c>
      <c r="B446" s="84">
        <v>32</v>
      </c>
      <c r="C446" s="123">
        <v>0.005427899512502122</v>
      </c>
      <c r="D446" s="84" t="s">
        <v>2051</v>
      </c>
      <c r="E446" s="84" t="b">
        <v>0</v>
      </c>
      <c r="F446" s="84" t="b">
        <v>0</v>
      </c>
      <c r="G446" s="84" t="b">
        <v>0</v>
      </c>
    </row>
    <row r="447" spans="1:7" ht="15">
      <c r="A447" s="84" t="s">
        <v>320</v>
      </c>
      <c r="B447" s="84">
        <v>12</v>
      </c>
      <c r="C447" s="123">
        <v>0.013652791379159599</v>
      </c>
      <c r="D447" s="84" t="s">
        <v>2051</v>
      </c>
      <c r="E447" s="84" t="b">
        <v>0</v>
      </c>
      <c r="F447" s="84" t="b">
        <v>0</v>
      </c>
      <c r="G447" s="84" t="b">
        <v>0</v>
      </c>
    </row>
    <row r="448" spans="1:7" ht="15">
      <c r="A448" s="84" t="s">
        <v>2168</v>
      </c>
      <c r="B448" s="84">
        <v>11</v>
      </c>
      <c r="C448" s="123">
        <v>0.014494589915420254</v>
      </c>
      <c r="D448" s="84" t="s">
        <v>2051</v>
      </c>
      <c r="E448" s="84" t="b">
        <v>0</v>
      </c>
      <c r="F448" s="84" t="b">
        <v>0</v>
      </c>
      <c r="G448" s="84" t="b">
        <v>0</v>
      </c>
    </row>
    <row r="449" spans="1:7" ht="15">
      <c r="A449" s="84" t="s">
        <v>2184</v>
      </c>
      <c r="B449" s="84">
        <v>10</v>
      </c>
      <c r="C449" s="123">
        <v>0.01317689992310932</v>
      </c>
      <c r="D449" s="84" t="s">
        <v>2051</v>
      </c>
      <c r="E449" s="84" t="b">
        <v>0</v>
      </c>
      <c r="F449" s="84" t="b">
        <v>0</v>
      </c>
      <c r="G449" s="84" t="b">
        <v>0</v>
      </c>
    </row>
    <row r="450" spans="1:7" ht="15">
      <c r="A450" s="84" t="s">
        <v>2185</v>
      </c>
      <c r="B450" s="84">
        <v>10</v>
      </c>
      <c r="C450" s="123">
        <v>0.01317689992310932</v>
      </c>
      <c r="D450" s="84" t="s">
        <v>2051</v>
      </c>
      <c r="E450" s="84" t="b">
        <v>0</v>
      </c>
      <c r="F450" s="84" t="b">
        <v>0</v>
      </c>
      <c r="G450" s="84" t="b">
        <v>0</v>
      </c>
    </row>
    <row r="451" spans="1:7" ht="15">
      <c r="A451" s="84" t="s">
        <v>319</v>
      </c>
      <c r="B451" s="84">
        <v>7</v>
      </c>
      <c r="C451" s="123">
        <v>0.011688179309586074</v>
      </c>
      <c r="D451" s="84" t="s">
        <v>2051</v>
      </c>
      <c r="E451" s="84" t="b">
        <v>0</v>
      </c>
      <c r="F451" s="84" t="b">
        <v>0</v>
      </c>
      <c r="G451" s="84" t="b">
        <v>0</v>
      </c>
    </row>
    <row r="452" spans="1:7" ht="15">
      <c r="A452" s="84" t="s">
        <v>2165</v>
      </c>
      <c r="B452" s="84">
        <v>7</v>
      </c>
      <c r="C452" s="123">
        <v>0.011688179309586074</v>
      </c>
      <c r="D452" s="84" t="s">
        <v>2051</v>
      </c>
      <c r="E452" s="84" t="b">
        <v>0</v>
      </c>
      <c r="F452" s="84" t="b">
        <v>0</v>
      </c>
      <c r="G452" s="84" t="b">
        <v>0</v>
      </c>
    </row>
    <row r="453" spans="1:7" ht="15">
      <c r="A453" s="84" t="s">
        <v>2186</v>
      </c>
      <c r="B453" s="84">
        <v>7</v>
      </c>
      <c r="C453" s="123">
        <v>0.011688179309586074</v>
      </c>
      <c r="D453" s="84" t="s">
        <v>2051</v>
      </c>
      <c r="E453" s="84" t="b">
        <v>0</v>
      </c>
      <c r="F453" s="84" t="b">
        <v>0</v>
      </c>
      <c r="G453" s="84" t="b">
        <v>0</v>
      </c>
    </row>
    <row r="454" spans="1:7" ht="15">
      <c r="A454" s="84" t="s">
        <v>2187</v>
      </c>
      <c r="B454" s="84">
        <v>7</v>
      </c>
      <c r="C454" s="123">
        <v>0.011688179309586074</v>
      </c>
      <c r="D454" s="84" t="s">
        <v>2051</v>
      </c>
      <c r="E454" s="84" t="b">
        <v>0</v>
      </c>
      <c r="F454" s="84" t="b">
        <v>0</v>
      </c>
      <c r="G454" s="84" t="b">
        <v>0</v>
      </c>
    </row>
    <row r="455" spans="1:7" ht="15">
      <c r="A455" s="84" t="s">
        <v>1360</v>
      </c>
      <c r="B455" s="84">
        <v>6</v>
      </c>
      <c r="C455" s="123">
        <v>0.010931350175906815</v>
      </c>
      <c r="D455" s="84" t="s">
        <v>2051</v>
      </c>
      <c r="E455" s="84" t="b">
        <v>0</v>
      </c>
      <c r="F455" s="84" t="b">
        <v>0</v>
      </c>
      <c r="G455" s="84" t="b">
        <v>0</v>
      </c>
    </row>
    <row r="456" spans="1:7" ht="15">
      <c r="A456" s="84" t="s">
        <v>2560</v>
      </c>
      <c r="B456" s="84">
        <v>5</v>
      </c>
      <c r="C456" s="123">
        <v>0.010009245366827174</v>
      </c>
      <c r="D456" s="84" t="s">
        <v>2051</v>
      </c>
      <c r="E456" s="84" t="b">
        <v>0</v>
      </c>
      <c r="F456" s="84" t="b">
        <v>0</v>
      </c>
      <c r="G456" s="84" t="b">
        <v>0</v>
      </c>
    </row>
    <row r="457" spans="1:7" ht="15">
      <c r="A457" s="84" t="s">
        <v>2215</v>
      </c>
      <c r="B457" s="84">
        <v>5</v>
      </c>
      <c r="C457" s="123">
        <v>0.010009245366827174</v>
      </c>
      <c r="D457" s="84" t="s">
        <v>2051</v>
      </c>
      <c r="E457" s="84" t="b">
        <v>0</v>
      </c>
      <c r="F457" s="84" t="b">
        <v>0</v>
      </c>
      <c r="G457" s="84" t="b">
        <v>0</v>
      </c>
    </row>
    <row r="458" spans="1:7" ht="15">
      <c r="A458" s="84" t="s">
        <v>2199</v>
      </c>
      <c r="B458" s="84">
        <v>5</v>
      </c>
      <c r="C458" s="123">
        <v>0.010009245366827174</v>
      </c>
      <c r="D458" s="84" t="s">
        <v>2051</v>
      </c>
      <c r="E458" s="84" t="b">
        <v>0</v>
      </c>
      <c r="F458" s="84" t="b">
        <v>0</v>
      </c>
      <c r="G458" s="84" t="b">
        <v>0</v>
      </c>
    </row>
    <row r="459" spans="1:7" ht="15">
      <c r="A459" s="84" t="s">
        <v>2571</v>
      </c>
      <c r="B459" s="84">
        <v>5</v>
      </c>
      <c r="C459" s="123">
        <v>0.010009245366827174</v>
      </c>
      <c r="D459" s="84" t="s">
        <v>2051</v>
      </c>
      <c r="E459" s="84" t="b">
        <v>0</v>
      </c>
      <c r="F459" s="84" t="b">
        <v>0</v>
      </c>
      <c r="G459" s="84" t="b">
        <v>0</v>
      </c>
    </row>
    <row r="460" spans="1:7" ht="15">
      <c r="A460" s="84" t="s">
        <v>2572</v>
      </c>
      <c r="B460" s="84">
        <v>5</v>
      </c>
      <c r="C460" s="123">
        <v>0.010009245366827174</v>
      </c>
      <c r="D460" s="84" t="s">
        <v>2051</v>
      </c>
      <c r="E460" s="84" t="b">
        <v>0</v>
      </c>
      <c r="F460" s="84" t="b">
        <v>0</v>
      </c>
      <c r="G460" s="84" t="b">
        <v>0</v>
      </c>
    </row>
    <row r="461" spans="1:7" ht="15">
      <c r="A461" s="84" t="s">
        <v>2573</v>
      </c>
      <c r="B461" s="84">
        <v>5</v>
      </c>
      <c r="C461" s="123">
        <v>0.010009245366827174</v>
      </c>
      <c r="D461" s="84" t="s">
        <v>2051</v>
      </c>
      <c r="E461" s="84" t="b">
        <v>0</v>
      </c>
      <c r="F461" s="84" t="b">
        <v>0</v>
      </c>
      <c r="G461" s="84" t="b">
        <v>0</v>
      </c>
    </row>
    <row r="462" spans="1:7" ht="15">
      <c r="A462" s="84" t="s">
        <v>2569</v>
      </c>
      <c r="B462" s="84">
        <v>5</v>
      </c>
      <c r="C462" s="123">
        <v>0.010009245366827174</v>
      </c>
      <c r="D462" s="84" t="s">
        <v>2051</v>
      </c>
      <c r="E462" s="84" t="b">
        <v>0</v>
      </c>
      <c r="F462" s="84" t="b">
        <v>0</v>
      </c>
      <c r="G462" s="84" t="b">
        <v>0</v>
      </c>
    </row>
    <row r="463" spans="1:7" ht="15">
      <c r="A463" s="84" t="s">
        <v>2622</v>
      </c>
      <c r="B463" s="84">
        <v>5</v>
      </c>
      <c r="C463" s="123">
        <v>0.010009245366827174</v>
      </c>
      <c r="D463" s="84" t="s">
        <v>2051</v>
      </c>
      <c r="E463" s="84" t="b">
        <v>0</v>
      </c>
      <c r="F463" s="84" t="b">
        <v>0</v>
      </c>
      <c r="G463" s="84" t="b">
        <v>0</v>
      </c>
    </row>
    <row r="464" spans="1:7" ht="15">
      <c r="A464" s="84" t="s">
        <v>2583</v>
      </c>
      <c r="B464" s="84">
        <v>4</v>
      </c>
      <c r="C464" s="123">
        <v>0.008888396411716798</v>
      </c>
      <c r="D464" s="84" t="s">
        <v>2051</v>
      </c>
      <c r="E464" s="84" t="b">
        <v>0</v>
      </c>
      <c r="F464" s="84" t="b">
        <v>0</v>
      </c>
      <c r="G464" s="84" t="b">
        <v>0</v>
      </c>
    </row>
    <row r="465" spans="1:7" ht="15">
      <c r="A465" s="84" t="s">
        <v>2570</v>
      </c>
      <c r="B465" s="84">
        <v>4</v>
      </c>
      <c r="C465" s="123">
        <v>0.008888396411716798</v>
      </c>
      <c r="D465" s="84" t="s">
        <v>2051</v>
      </c>
      <c r="E465" s="84" t="b">
        <v>0</v>
      </c>
      <c r="F465" s="84" t="b">
        <v>0</v>
      </c>
      <c r="G465" s="84" t="b">
        <v>0</v>
      </c>
    </row>
    <row r="466" spans="1:7" ht="15">
      <c r="A466" s="84" t="s">
        <v>2216</v>
      </c>
      <c r="B466" s="84">
        <v>4</v>
      </c>
      <c r="C466" s="123">
        <v>0.008888396411716798</v>
      </c>
      <c r="D466" s="84" t="s">
        <v>2051</v>
      </c>
      <c r="E466" s="84" t="b">
        <v>0</v>
      </c>
      <c r="F466" s="84" t="b">
        <v>0</v>
      </c>
      <c r="G466" s="84" t="b">
        <v>0</v>
      </c>
    </row>
    <row r="467" spans="1:7" ht="15">
      <c r="A467" s="84" t="s">
        <v>2610</v>
      </c>
      <c r="B467" s="84">
        <v>4</v>
      </c>
      <c r="C467" s="123">
        <v>0.008888396411716798</v>
      </c>
      <c r="D467" s="84" t="s">
        <v>2051</v>
      </c>
      <c r="E467" s="84" t="b">
        <v>0</v>
      </c>
      <c r="F467" s="84" t="b">
        <v>0</v>
      </c>
      <c r="G467" s="84" t="b">
        <v>0</v>
      </c>
    </row>
    <row r="468" spans="1:7" ht="15">
      <c r="A468" s="84" t="s">
        <v>2552</v>
      </c>
      <c r="B468" s="84">
        <v>4</v>
      </c>
      <c r="C468" s="123">
        <v>0.008888396411716798</v>
      </c>
      <c r="D468" s="84" t="s">
        <v>2051</v>
      </c>
      <c r="E468" s="84" t="b">
        <v>0</v>
      </c>
      <c r="F468" s="84" t="b">
        <v>0</v>
      </c>
      <c r="G468" s="84" t="b">
        <v>0</v>
      </c>
    </row>
    <row r="469" spans="1:7" ht="15">
      <c r="A469" s="84" t="s">
        <v>2172</v>
      </c>
      <c r="B469" s="84">
        <v>4</v>
      </c>
      <c r="C469" s="123">
        <v>0.008888396411716798</v>
      </c>
      <c r="D469" s="84" t="s">
        <v>2051</v>
      </c>
      <c r="E469" s="84" t="b">
        <v>0</v>
      </c>
      <c r="F469" s="84" t="b">
        <v>0</v>
      </c>
      <c r="G469" s="84" t="b">
        <v>0</v>
      </c>
    </row>
    <row r="470" spans="1:7" ht="15">
      <c r="A470" s="84" t="s">
        <v>2565</v>
      </c>
      <c r="B470" s="84">
        <v>4</v>
      </c>
      <c r="C470" s="123">
        <v>0.008888396411716798</v>
      </c>
      <c r="D470" s="84" t="s">
        <v>2051</v>
      </c>
      <c r="E470" s="84" t="b">
        <v>0</v>
      </c>
      <c r="F470" s="84" t="b">
        <v>0</v>
      </c>
      <c r="G470" s="84" t="b">
        <v>0</v>
      </c>
    </row>
    <row r="471" spans="1:7" ht="15">
      <c r="A471" s="84" t="s">
        <v>2549</v>
      </c>
      <c r="B471" s="84">
        <v>4</v>
      </c>
      <c r="C471" s="123">
        <v>0.008888396411716798</v>
      </c>
      <c r="D471" s="84" t="s">
        <v>2051</v>
      </c>
      <c r="E471" s="84" t="b">
        <v>0</v>
      </c>
      <c r="F471" s="84" t="b">
        <v>0</v>
      </c>
      <c r="G471" s="84" t="b">
        <v>0</v>
      </c>
    </row>
    <row r="472" spans="1:7" ht="15">
      <c r="A472" s="84" t="s">
        <v>2564</v>
      </c>
      <c r="B472" s="84">
        <v>4</v>
      </c>
      <c r="C472" s="123">
        <v>0.008888396411716798</v>
      </c>
      <c r="D472" s="84" t="s">
        <v>2051</v>
      </c>
      <c r="E472" s="84" t="b">
        <v>0</v>
      </c>
      <c r="F472" s="84" t="b">
        <v>0</v>
      </c>
      <c r="G472" s="84" t="b">
        <v>0</v>
      </c>
    </row>
    <row r="473" spans="1:7" ht="15">
      <c r="A473" s="84" t="s">
        <v>2620</v>
      </c>
      <c r="B473" s="84">
        <v>4</v>
      </c>
      <c r="C473" s="123">
        <v>0.008888396411716798</v>
      </c>
      <c r="D473" s="84" t="s">
        <v>2051</v>
      </c>
      <c r="E473" s="84" t="b">
        <v>0</v>
      </c>
      <c r="F473" s="84" t="b">
        <v>0</v>
      </c>
      <c r="G473" s="84" t="b">
        <v>0</v>
      </c>
    </row>
    <row r="474" spans="1:7" ht="15">
      <c r="A474" s="84" t="s">
        <v>2578</v>
      </c>
      <c r="B474" s="84">
        <v>4</v>
      </c>
      <c r="C474" s="123">
        <v>0.008888396411716798</v>
      </c>
      <c r="D474" s="84" t="s">
        <v>2051</v>
      </c>
      <c r="E474" s="84" t="b">
        <v>0</v>
      </c>
      <c r="F474" s="84" t="b">
        <v>0</v>
      </c>
      <c r="G474" s="84" t="b">
        <v>0</v>
      </c>
    </row>
    <row r="475" spans="1:7" ht="15">
      <c r="A475" s="84" t="s">
        <v>2621</v>
      </c>
      <c r="B475" s="84">
        <v>4</v>
      </c>
      <c r="C475" s="123">
        <v>0.008888396411716798</v>
      </c>
      <c r="D475" s="84" t="s">
        <v>2051</v>
      </c>
      <c r="E475" s="84" t="b">
        <v>0</v>
      </c>
      <c r="F475" s="84" t="b">
        <v>0</v>
      </c>
      <c r="G475" s="84" t="b">
        <v>0</v>
      </c>
    </row>
    <row r="476" spans="1:7" ht="15">
      <c r="A476" s="84" t="s">
        <v>2553</v>
      </c>
      <c r="B476" s="84">
        <v>4</v>
      </c>
      <c r="C476" s="123">
        <v>0.008888396411716798</v>
      </c>
      <c r="D476" s="84" t="s">
        <v>2051</v>
      </c>
      <c r="E476" s="84" t="b">
        <v>0</v>
      </c>
      <c r="F476" s="84" t="b">
        <v>0</v>
      </c>
      <c r="G476" s="84" t="b">
        <v>0</v>
      </c>
    </row>
    <row r="477" spans="1:7" ht="15">
      <c r="A477" s="84" t="s">
        <v>2619</v>
      </c>
      <c r="B477" s="84">
        <v>4</v>
      </c>
      <c r="C477" s="123">
        <v>0.008888396411716798</v>
      </c>
      <c r="D477" s="84" t="s">
        <v>2051</v>
      </c>
      <c r="E477" s="84" t="b">
        <v>1</v>
      </c>
      <c r="F477" s="84" t="b">
        <v>0</v>
      </c>
      <c r="G477" s="84" t="b">
        <v>0</v>
      </c>
    </row>
    <row r="478" spans="1:7" ht="15">
      <c r="A478" s="84" t="s">
        <v>2661</v>
      </c>
      <c r="B478" s="84">
        <v>4</v>
      </c>
      <c r="C478" s="123">
        <v>0.008888396411716798</v>
      </c>
      <c r="D478" s="84" t="s">
        <v>2051</v>
      </c>
      <c r="E478" s="84" t="b">
        <v>0</v>
      </c>
      <c r="F478" s="84" t="b">
        <v>0</v>
      </c>
      <c r="G478" s="84" t="b">
        <v>0</v>
      </c>
    </row>
    <row r="479" spans="1:7" ht="15">
      <c r="A479" s="84" t="s">
        <v>2662</v>
      </c>
      <c r="B479" s="84">
        <v>4</v>
      </c>
      <c r="C479" s="123">
        <v>0.008888396411716798</v>
      </c>
      <c r="D479" s="84" t="s">
        <v>2051</v>
      </c>
      <c r="E479" s="84" t="b">
        <v>0</v>
      </c>
      <c r="F479" s="84" t="b">
        <v>0</v>
      </c>
      <c r="G479" s="84" t="b">
        <v>0</v>
      </c>
    </row>
    <row r="480" spans="1:7" ht="15">
      <c r="A480" s="84" t="s">
        <v>2663</v>
      </c>
      <c r="B480" s="84">
        <v>4</v>
      </c>
      <c r="C480" s="123">
        <v>0.008888396411716798</v>
      </c>
      <c r="D480" s="84" t="s">
        <v>2051</v>
      </c>
      <c r="E480" s="84" t="b">
        <v>0</v>
      </c>
      <c r="F480" s="84" t="b">
        <v>0</v>
      </c>
      <c r="G480" s="84" t="b">
        <v>0</v>
      </c>
    </row>
    <row r="481" spans="1:7" ht="15">
      <c r="A481" s="84" t="s">
        <v>2664</v>
      </c>
      <c r="B481" s="84">
        <v>4</v>
      </c>
      <c r="C481" s="123">
        <v>0.008888396411716798</v>
      </c>
      <c r="D481" s="84" t="s">
        <v>2051</v>
      </c>
      <c r="E481" s="84" t="b">
        <v>0</v>
      </c>
      <c r="F481" s="84" t="b">
        <v>0</v>
      </c>
      <c r="G481" s="84" t="b">
        <v>0</v>
      </c>
    </row>
    <row r="482" spans="1:7" ht="15">
      <c r="A482" s="84" t="s">
        <v>2596</v>
      </c>
      <c r="B482" s="84">
        <v>4</v>
      </c>
      <c r="C482" s="123">
        <v>0.008888396411716798</v>
      </c>
      <c r="D482" s="84" t="s">
        <v>2051</v>
      </c>
      <c r="E482" s="84" t="b">
        <v>0</v>
      </c>
      <c r="F482" s="84" t="b">
        <v>0</v>
      </c>
      <c r="G482" s="84" t="b">
        <v>0</v>
      </c>
    </row>
    <row r="483" spans="1:7" ht="15">
      <c r="A483" s="84" t="s">
        <v>2665</v>
      </c>
      <c r="B483" s="84">
        <v>4</v>
      </c>
      <c r="C483" s="123">
        <v>0.008888396411716798</v>
      </c>
      <c r="D483" s="84" t="s">
        <v>2051</v>
      </c>
      <c r="E483" s="84" t="b">
        <v>0</v>
      </c>
      <c r="F483" s="84" t="b">
        <v>0</v>
      </c>
      <c r="G483" s="84" t="b">
        <v>0</v>
      </c>
    </row>
    <row r="484" spans="1:7" ht="15">
      <c r="A484" s="84" t="s">
        <v>2666</v>
      </c>
      <c r="B484" s="84">
        <v>4</v>
      </c>
      <c r="C484" s="123">
        <v>0.008888396411716798</v>
      </c>
      <c r="D484" s="84" t="s">
        <v>2051</v>
      </c>
      <c r="E484" s="84" t="b">
        <v>0</v>
      </c>
      <c r="F484" s="84" t="b">
        <v>0</v>
      </c>
      <c r="G484" s="84" t="b">
        <v>0</v>
      </c>
    </row>
    <row r="485" spans="1:7" ht="15">
      <c r="A485" s="84" t="s">
        <v>2170</v>
      </c>
      <c r="B485" s="84">
        <v>3</v>
      </c>
      <c r="C485" s="123">
        <v>0.007518152331116916</v>
      </c>
      <c r="D485" s="84" t="s">
        <v>2051</v>
      </c>
      <c r="E485" s="84" t="b">
        <v>0</v>
      </c>
      <c r="F485" s="84" t="b">
        <v>0</v>
      </c>
      <c r="G485" s="84" t="b">
        <v>0</v>
      </c>
    </row>
    <row r="486" spans="1:7" ht="15">
      <c r="A486" s="84" t="s">
        <v>2698</v>
      </c>
      <c r="B486" s="84">
        <v>3</v>
      </c>
      <c r="C486" s="123">
        <v>0.007518152331116916</v>
      </c>
      <c r="D486" s="84" t="s">
        <v>2051</v>
      </c>
      <c r="E486" s="84" t="b">
        <v>0</v>
      </c>
      <c r="F486" s="84" t="b">
        <v>0</v>
      </c>
      <c r="G486" s="84" t="b">
        <v>0</v>
      </c>
    </row>
    <row r="487" spans="1:7" ht="15">
      <c r="A487" s="84" t="s">
        <v>2647</v>
      </c>
      <c r="B487" s="84">
        <v>3</v>
      </c>
      <c r="C487" s="123">
        <v>0.007518152331116916</v>
      </c>
      <c r="D487" s="84" t="s">
        <v>2051</v>
      </c>
      <c r="E487" s="84" t="b">
        <v>1</v>
      </c>
      <c r="F487" s="84" t="b">
        <v>0</v>
      </c>
      <c r="G487" s="84" t="b">
        <v>0</v>
      </c>
    </row>
    <row r="488" spans="1:7" ht="15">
      <c r="A488" s="84" t="s">
        <v>2568</v>
      </c>
      <c r="B488" s="84">
        <v>3</v>
      </c>
      <c r="C488" s="123">
        <v>0.007518152331116916</v>
      </c>
      <c r="D488" s="84" t="s">
        <v>2051</v>
      </c>
      <c r="E488" s="84" t="b">
        <v>0</v>
      </c>
      <c r="F488" s="84" t="b">
        <v>0</v>
      </c>
      <c r="G488" s="84" t="b">
        <v>0</v>
      </c>
    </row>
    <row r="489" spans="1:7" ht="15">
      <c r="A489" s="84" t="s">
        <v>2547</v>
      </c>
      <c r="B489" s="84">
        <v>3</v>
      </c>
      <c r="C489" s="123">
        <v>0.007518152331116916</v>
      </c>
      <c r="D489" s="84" t="s">
        <v>2051</v>
      </c>
      <c r="E489" s="84" t="b">
        <v>0</v>
      </c>
      <c r="F489" s="84" t="b">
        <v>0</v>
      </c>
      <c r="G489" s="84" t="b">
        <v>0</v>
      </c>
    </row>
    <row r="490" spans="1:7" ht="15">
      <c r="A490" s="84" t="s">
        <v>2555</v>
      </c>
      <c r="B490" s="84">
        <v>3</v>
      </c>
      <c r="C490" s="123">
        <v>0.007518152331116916</v>
      </c>
      <c r="D490" s="84" t="s">
        <v>2051</v>
      </c>
      <c r="E490" s="84" t="b">
        <v>0</v>
      </c>
      <c r="F490" s="84" t="b">
        <v>0</v>
      </c>
      <c r="G490" s="84" t="b">
        <v>0</v>
      </c>
    </row>
    <row r="491" spans="1:7" ht="15">
      <c r="A491" s="84" t="s">
        <v>2551</v>
      </c>
      <c r="B491" s="84">
        <v>3</v>
      </c>
      <c r="C491" s="123">
        <v>0.007518152331116916</v>
      </c>
      <c r="D491" s="84" t="s">
        <v>2051</v>
      </c>
      <c r="E491" s="84" t="b">
        <v>0</v>
      </c>
      <c r="F491" s="84" t="b">
        <v>0</v>
      </c>
      <c r="G491" s="84" t="b">
        <v>0</v>
      </c>
    </row>
    <row r="492" spans="1:7" ht="15">
      <c r="A492" s="84" t="s">
        <v>2548</v>
      </c>
      <c r="B492" s="84">
        <v>3</v>
      </c>
      <c r="C492" s="123">
        <v>0.007518152331116916</v>
      </c>
      <c r="D492" s="84" t="s">
        <v>2051</v>
      </c>
      <c r="E492" s="84" t="b">
        <v>0</v>
      </c>
      <c r="F492" s="84" t="b">
        <v>0</v>
      </c>
      <c r="G492" s="84" t="b">
        <v>0</v>
      </c>
    </row>
    <row r="493" spans="1:7" ht="15">
      <c r="A493" s="84" t="s">
        <v>2196</v>
      </c>
      <c r="B493" s="84">
        <v>3</v>
      </c>
      <c r="C493" s="123">
        <v>0.008718774551951105</v>
      </c>
      <c r="D493" s="84" t="s">
        <v>2051</v>
      </c>
      <c r="E493" s="84" t="b">
        <v>0</v>
      </c>
      <c r="F493" s="84" t="b">
        <v>0</v>
      </c>
      <c r="G493" s="84" t="b">
        <v>0</v>
      </c>
    </row>
    <row r="494" spans="1:7" ht="15">
      <c r="A494" s="84" t="s">
        <v>2566</v>
      </c>
      <c r="B494" s="84">
        <v>3</v>
      </c>
      <c r="C494" s="123">
        <v>0.007518152331116916</v>
      </c>
      <c r="D494" s="84" t="s">
        <v>2051</v>
      </c>
      <c r="E494" s="84" t="b">
        <v>0</v>
      </c>
      <c r="F494" s="84" t="b">
        <v>0</v>
      </c>
      <c r="G494" s="84" t="b">
        <v>0</v>
      </c>
    </row>
    <row r="495" spans="1:7" ht="15">
      <c r="A495" s="84" t="s">
        <v>2550</v>
      </c>
      <c r="B495" s="84">
        <v>3</v>
      </c>
      <c r="C495" s="123">
        <v>0.010771251795114614</v>
      </c>
      <c r="D495" s="84" t="s">
        <v>2051</v>
      </c>
      <c r="E495" s="84" t="b">
        <v>0</v>
      </c>
      <c r="F495" s="84" t="b">
        <v>0</v>
      </c>
      <c r="G495" s="84" t="b">
        <v>0</v>
      </c>
    </row>
    <row r="496" spans="1:7" ht="15">
      <c r="A496" s="84" t="s">
        <v>322</v>
      </c>
      <c r="B496" s="84">
        <v>3</v>
      </c>
      <c r="C496" s="123">
        <v>0.007518152331116916</v>
      </c>
      <c r="D496" s="84" t="s">
        <v>2051</v>
      </c>
      <c r="E496" s="84" t="b">
        <v>0</v>
      </c>
      <c r="F496" s="84" t="b">
        <v>0</v>
      </c>
      <c r="G496" s="84" t="b">
        <v>0</v>
      </c>
    </row>
    <row r="497" spans="1:7" ht="15">
      <c r="A497" s="84" t="s">
        <v>247</v>
      </c>
      <c r="B497" s="84">
        <v>3</v>
      </c>
      <c r="C497" s="123">
        <v>0.007518152331116916</v>
      </c>
      <c r="D497" s="84" t="s">
        <v>2051</v>
      </c>
      <c r="E497" s="84" t="b">
        <v>0</v>
      </c>
      <c r="F497" s="84" t="b">
        <v>0</v>
      </c>
      <c r="G497" s="84" t="b">
        <v>0</v>
      </c>
    </row>
    <row r="498" spans="1:7" ht="15">
      <c r="A498" s="84" t="s">
        <v>2198</v>
      </c>
      <c r="B498" s="84">
        <v>2</v>
      </c>
      <c r="C498" s="123">
        <v>0.0071808345300764095</v>
      </c>
      <c r="D498" s="84" t="s">
        <v>2051</v>
      </c>
      <c r="E498" s="84" t="b">
        <v>0</v>
      </c>
      <c r="F498" s="84" t="b">
        <v>0</v>
      </c>
      <c r="G498" s="84" t="b">
        <v>0</v>
      </c>
    </row>
    <row r="499" spans="1:7" ht="15">
      <c r="A499" s="84" t="s">
        <v>2736</v>
      </c>
      <c r="B499" s="84">
        <v>2</v>
      </c>
      <c r="C499" s="123">
        <v>0.005812516367967403</v>
      </c>
      <c r="D499" s="84" t="s">
        <v>2051</v>
      </c>
      <c r="E499" s="84" t="b">
        <v>0</v>
      </c>
      <c r="F499" s="84" t="b">
        <v>0</v>
      </c>
      <c r="G499" s="84" t="b">
        <v>0</v>
      </c>
    </row>
    <row r="500" spans="1:7" ht="15">
      <c r="A500" s="84" t="s">
        <v>2690</v>
      </c>
      <c r="B500" s="84">
        <v>2</v>
      </c>
      <c r="C500" s="123">
        <v>0.005812516367967403</v>
      </c>
      <c r="D500" s="84" t="s">
        <v>2051</v>
      </c>
      <c r="E500" s="84" t="b">
        <v>0</v>
      </c>
      <c r="F500" s="84" t="b">
        <v>0</v>
      </c>
      <c r="G500" s="84" t="b">
        <v>0</v>
      </c>
    </row>
    <row r="501" spans="1:7" ht="15">
      <c r="A501" s="84" t="s">
        <v>2737</v>
      </c>
      <c r="B501" s="84">
        <v>2</v>
      </c>
      <c r="C501" s="123">
        <v>0.005812516367967403</v>
      </c>
      <c r="D501" s="84" t="s">
        <v>2051</v>
      </c>
      <c r="E501" s="84" t="b">
        <v>0</v>
      </c>
      <c r="F501" s="84" t="b">
        <v>0</v>
      </c>
      <c r="G501" s="84" t="b">
        <v>0</v>
      </c>
    </row>
    <row r="502" spans="1:7" ht="15">
      <c r="A502" s="84" t="s">
        <v>2738</v>
      </c>
      <c r="B502" s="84">
        <v>2</v>
      </c>
      <c r="C502" s="123">
        <v>0.005812516367967403</v>
      </c>
      <c r="D502" s="84" t="s">
        <v>2051</v>
      </c>
      <c r="E502" s="84" t="b">
        <v>0</v>
      </c>
      <c r="F502" s="84" t="b">
        <v>0</v>
      </c>
      <c r="G502" s="84" t="b">
        <v>0</v>
      </c>
    </row>
    <row r="503" spans="1:7" ht="15">
      <c r="A503" s="84" t="s">
        <v>2680</v>
      </c>
      <c r="B503" s="84">
        <v>2</v>
      </c>
      <c r="C503" s="123">
        <v>0.005812516367967403</v>
      </c>
      <c r="D503" s="84" t="s">
        <v>2051</v>
      </c>
      <c r="E503" s="84" t="b">
        <v>1</v>
      </c>
      <c r="F503" s="84" t="b">
        <v>0</v>
      </c>
      <c r="G503" s="84" t="b">
        <v>0</v>
      </c>
    </row>
    <row r="504" spans="1:7" ht="15">
      <c r="A504" s="84" t="s">
        <v>2213</v>
      </c>
      <c r="B504" s="84">
        <v>2</v>
      </c>
      <c r="C504" s="123">
        <v>0.005812516367967403</v>
      </c>
      <c r="D504" s="84" t="s">
        <v>2051</v>
      </c>
      <c r="E504" s="84" t="b">
        <v>0</v>
      </c>
      <c r="F504" s="84" t="b">
        <v>0</v>
      </c>
      <c r="G504" s="84" t="b">
        <v>0</v>
      </c>
    </row>
    <row r="505" spans="1:7" ht="15">
      <c r="A505" s="84" t="s">
        <v>2667</v>
      </c>
      <c r="B505" s="84">
        <v>2</v>
      </c>
      <c r="C505" s="123">
        <v>0.005812516367967403</v>
      </c>
      <c r="D505" s="84" t="s">
        <v>2051</v>
      </c>
      <c r="E505" s="84" t="b">
        <v>0</v>
      </c>
      <c r="F505" s="84" t="b">
        <v>0</v>
      </c>
      <c r="G505" s="84" t="b">
        <v>0</v>
      </c>
    </row>
    <row r="506" spans="1:7" ht="15">
      <c r="A506" s="84" t="s">
        <v>2739</v>
      </c>
      <c r="B506" s="84">
        <v>2</v>
      </c>
      <c r="C506" s="123">
        <v>0.005812516367967403</v>
      </c>
      <c r="D506" s="84" t="s">
        <v>2051</v>
      </c>
      <c r="E506" s="84" t="b">
        <v>0</v>
      </c>
      <c r="F506" s="84" t="b">
        <v>0</v>
      </c>
      <c r="G506" s="84" t="b">
        <v>0</v>
      </c>
    </row>
    <row r="507" spans="1:7" ht="15">
      <c r="A507" s="84" t="s">
        <v>2740</v>
      </c>
      <c r="B507" s="84">
        <v>2</v>
      </c>
      <c r="C507" s="123">
        <v>0.005812516367967403</v>
      </c>
      <c r="D507" s="84" t="s">
        <v>2051</v>
      </c>
      <c r="E507" s="84" t="b">
        <v>0</v>
      </c>
      <c r="F507" s="84" t="b">
        <v>0</v>
      </c>
      <c r="G507" s="84" t="b">
        <v>0</v>
      </c>
    </row>
    <row r="508" spans="1:7" ht="15">
      <c r="A508" s="84" t="s">
        <v>2575</v>
      </c>
      <c r="B508" s="84">
        <v>2</v>
      </c>
      <c r="C508" s="123">
        <v>0.005812516367967403</v>
      </c>
      <c r="D508" s="84" t="s">
        <v>2051</v>
      </c>
      <c r="E508" s="84" t="b">
        <v>0</v>
      </c>
      <c r="F508" s="84" t="b">
        <v>0</v>
      </c>
      <c r="G508" s="84" t="b">
        <v>0</v>
      </c>
    </row>
    <row r="509" spans="1:7" ht="15">
      <c r="A509" s="84" t="s">
        <v>2161</v>
      </c>
      <c r="B509" s="84">
        <v>2</v>
      </c>
      <c r="C509" s="123">
        <v>0.005812516367967403</v>
      </c>
      <c r="D509" s="84" t="s">
        <v>2051</v>
      </c>
      <c r="E509" s="84" t="b">
        <v>0</v>
      </c>
      <c r="F509" s="84" t="b">
        <v>0</v>
      </c>
      <c r="G509" s="84" t="b">
        <v>0</v>
      </c>
    </row>
    <row r="510" spans="1:7" ht="15">
      <c r="A510" s="84" t="s">
        <v>2607</v>
      </c>
      <c r="B510" s="84">
        <v>2</v>
      </c>
      <c r="C510" s="123">
        <v>0.005812516367967403</v>
      </c>
      <c r="D510" s="84" t="s">
        <v>2051</v>
      </c>
      <c r="E510" s="84" t="b">
        <v>0</v>
      </c>
      <c r="F510" s="84" t="b">
        <v>0</v>
      </c>
      <c r="G510" s="84" t="b">
        <v>0</v>
      </c>
    </row>
    <row r="511" spans="1:7" ht="15">
      <c r="A511" s="84" t="s">
        <v>2134</v>
      </c>
      <c r="B511" s="84">
        <v>2</v>
      </c>
      <c r="C511" s="123">
        <v>0.005812516367967403</v>
      </c>
      <c r="D511" s="84" t="s">
        <v>2051</v>
      </c>
      <c r="E511" s="84" t="b">
        <v>0</v>
      </c>
      <c r="F511" s="84" t="b">
        <v>0</v>
      </c>
      <c r="G511" s="84" t="b">
        <v>0</v>
      </c>
    </row>
    <row r="512" spans="1:7" ht="15">
      <c r="A512" s="84" t="s">
        <v>2728</v>
      </c>
      <c r="B512" s="84">
        <v>2</v>
      </c>
      <c r="C512" s="123">
        <v>0.005812516367967403</v>
      </c>
      <c r="D512" s="84" t="s">
        <v>2051</v>
      </c>
      <c r="E512" s="84" t="b">
        <v>0</v>
      </c>
      <c r="F512" s="84" t="b">
        <v>0</v>
      </c>
      <c r="G512" s="84" t="b">
        <v>0</v>
      </c>
    </row>
    <row r="513" spans="1:7" ht="15">
      <c r="A513" s="84" t="s">
        <v>2729</v>
      </c>
      <c r="B513" s="84">
        <v>2</v>
      </c>
      <c r="C513" s="123">
        <v>0.005812516367967403</v>
      </c>
      <c r="D513" s="84" t="s">
        <v>2051</v>
      </c>
      <c r="E513" s="84" t="b">
        <v>0</v>
      </c>
      <c r="F513" s="84" t="b">
        <v>0</v>
      </c>
      <c r="G513" s="84" t="b">
        <v>0</v>
      </c>
    </row>
    <row r="514" spans="1:7" ht="15">
      <c r="A514" s="84" t="s">
        <v>2730</v>
      </c>
      <c r="B514" s="84">
        <v>2</v>
      </c>
      <c r="C514" s="123">
        <v>0.005812516367967403</v>
      </c>
      <c r="D514" s="84" t="s">
        <v>2051</v>
      </c>
      <c r="E514" s="84" t="b">
        <v>0</v>
      </c>
      <c r="F514" s="84" t="b">
        <v>0</v>
      </c>
      <c r="G514" s="84" t="b">
        <v>0</v>
      </c>
    </row>
    <row r="515" spans="1:7" ht="15">
      <c r="A515" s="84" t="s">
        <v>2556</v>
      </c>
      <c r="B515" s="84">
        <v>2</v>
      </c>
      <c r="C515" s="123">
        <v>0.005812516367967403</v>
      </c>
      <c r="D515" s="84" t="s">
        <v>2051</v>
      </c>
      <c r="E515" s="84" t="b">
        <v>0</v>
      </c>
      <c r="F515" s="84" t="b">
        <v>0</v>
      </c>
      <c r="G515" s="84" t="b">
        <v>0</v>
      </c>
    </row>
    <row r="516" spans="1:7" ht="15">
      <c r="A516" s="84" t="s">
        <v>2557</v>
      </c>
      <c r="B516" s="84">
        <v>2</v>
      </c>
      <c r="C516" s="123">
        <v>0.005812516367967403</v>
      </c>
      <c r="D516" s="84" t="s">
        <v>2051</v>
      </c>
      <c r="E516" s="84" t="b">
        <v>0</v>
      </c>
      <c r="F516" s="84" t="b">
        <v>0</v>
      </c>
      <c r="G516" s="84" t="b">
        <v>0</v>
      </c>
    </row>
    <row r="517" spans="1:7" ht="15">
      <c r="A517" s="84" t="s">
        <v>2558</v>
      </c>
      <c r="B517" s="84">
        <v>2</v>
      </c>
      <c r="C517" s="123">
        <v>0.005812516367967403</v>
      </c>
      <c r="D517" s="84" t="s">
        <v>2051</v>
      </c>
      <c r="E517" s="84" t="b">
        <v>0</v>
      </c>
      <c r="F517" s="84" t="b">
        <v>0</v>
      </c>
      <c r="G517" s="84" t="b">
        <v>0</v>
      </c>
    </row>
    <row r="518" spans="1:7" ht="15">
      <c r="A518" s="84" t="s">
        <v>2559</v>
      </c>
      <c r="B518" s="84">
        <v>2</v>
      </c>
      <c r="C518" s="123">
        <v>0.005812516367967403</v>
      </c>
      <c r="D518" s="84" t="s">
        <v>2051</v>
      </c>
      <c r="E518" s="84" t="b">
        <v>0</v>
      </c>
      <c r="F518" s="84" t="b">
        <v>0</v>
      </c>
      <c r="G518" s="84" t="b">
        <v>0</v>
      </c>
    </row>
    <row r="519" spans="1:7" ht="15">
      <c r="A519" s="84" t="s">
        <v>2561</v>
      </c>
      <c r="B519" s="84">
        <v>2</v>
      </c>
      <c r="C519" s="123">
        <v>0.005812516367967403</v>
      </c>
      <c r="D519" s="84" t="s">
        <v>2051</v>
      </c>
      <c r="E519" s="84" t="b">
        <v>0</v>
      </c>
      <c r="F519" s="84" t="b">
        <v>0</v>
      </c>
      <c r="G519" s="84" t="b">
        <v>0</v>
      </c>
    </row>
    <row r="520" spans="1:7" ht="15">
      <c r="A520" s="84" t="s">
        <v>2167</v>
      </c>
      <c r="B520" s="84">
        <v>2</v>
      </c>
      <c r="C520" s="123">
        <v>0.005812516367967403</v>
      </c>
      <c r="D520" s="84" t="s">
        <v>2051</v>
      </c>
      <c r="E520" s="84" t="b">
        <v>0</v>
      </c>
      <c r="F520" s="84" t="b">
        <v>0</v>
      </c>
      <c r="G520" s="84" t="b">
        <v>0</v>
      </c>
    </row>
    <row r="521" spans="1:7" ht="15">
      <c r="A521" s="84" t="s">
        <v>2166</v>
      </c>
      <c r="B521" s="84">
        <v>2</v>
      </c>
      <c r="C521" s="123">
        <v>0.005812516367967403</v>
      </c>
      <c r="D521" s="84" t="s">
        <v>2051</v>
      </c>
      <c r="E521" s="84" t="b">
        <v>1</v>
      </c>
      <c r="F521" s="84" t="b">
        <v>0</v>
      </c>
      <c r="G521" s="84" t="b">
        <v>0</v>
      </c>
    </row>
    <row r="522" spans="1:7" ht="15">
      <c r="A522" s="84" t="s">
        <v>2567</v>
      </c>
      <c r="B522" s="84">
        <v>2</v>
      </c>
      <c r="C522" s="123">
        <v>0.005812516367967403</v>
      </c>
      <c r="D522" s="84" t="s">
        <v>2051</v>
      </c>
      <c r="E522" s="84" t="b">
        <v>0</v>
      </c>
      <c r="F522" s="84" t="b">
        <v>0</v>
      </c>
      <c r="G522" s="84" t="b">
        <v>0</v>
      </c>
    </row>
    <row r="523" spans="1:7" ht="15">
      <c r="A523" s="84" t="s">
        <v>2598</v>
      </c>
      <c r="B523" s="84">
        <v>2</v>
      </c>
      <c r="C523" s="123">
        <v>0.005812516367967403</v>
      </c>
      <c r="D523" s="84" t="s">
        <v>2051</v>
      </c>
      <c r="E523" s="84" t="b">
        <v>0</v>
      </c>
      <c r="F523" s="84" t="b">
        <v>0</v>
      </c>
      <c r="G523" s="84" t="b">
        <v>0</v>
      </c>
    </row>
    <row r="524" spans="1:7" ht="15">
      <c r="A524" s="84" t="s">
        <v>2599</v>
      </c>
      <c r="B524" s="84">
        <v>2</v>
      </c>
      <c r="C524" s="123">
        <v>0.005812516367967403</v>
      </c>
      <c r="D524" s="84" t="s">
        <v>2051</v>
      </c>
      <c r="E524" s="84" t="b">
        <v>0</v>
      </c>
      <c r="F524" s="84" t="b">
        <v>0</v>
      </c>
      <c r="G524" s="84" t="b">
        <v>0</v>
      </c>
    </row>
    <row r="525" spans="1:7" ht="15">
      <c r="A525" s="84" t="s">
        <v>2600</v>
      </c>
      <c r="B525" s="84">
        <v>2</v>
      </c>
      <c r="C525" s="123">
        <v>0.005812516367967403</v>
      </c>
      <c r="D525" s="84" t="s">
        <v>2051</v>
      </c>
      <c r="E525" s="84" t="b">
        <v>0</v>
      </c>
      <c r="F525" s="84" t="b">
        <v>0</v>
      </c>
      <c r="G525" s="84" t="b">
        <v>0</v>
      </c>
    </row>
    <row r="526" spans="1:7" ht="15">
      <c r="A526" s="84" t="s">
        <v>2601</v>
      </c>
      <c r="B526" s="84">
        <v>2</v>
      </c>
      <c r="C526" s="123">
        <v>0.005812516367967403</v>
      </c>
      <c r="D526" s="84" t="s">
        <v>2051</v>
      </c>
      <c r="E526" s="84" t="b">
        <v>0</v>
      </c>
      <c r="F526" s="84" t="b">
        <v>0</v>
      </c>
      <c r="G526" s="84" t="b">
        <v>0</v>
      </c>
    </row>
    <row r="527" spans="1:7" ht="15">
      <c r="A527" s="84" t="s">
        <v>2602</v>
      </c>
      <c r="B527" s="84">
        <v>2</v>
      </c>
      <c r="C527" s="123">
        <v>0.005812516367967403</v>
      </c>
      <c r="D527" s="84" t="s">
        <v>2051</v>
      </c>
      <c r="E527" s="84" t="b">
        <v>0</v>
      </c>
      <c r="F527" s="84" t="b">
        <v>0</v>
      </c>
      <c r="G527" s="84" t="b">
        <v>0</v>
      </c>
    </row>
    <row r="528" spans="1:7" ht="15">
      <c r="A528" s="84" t="s">
        <v>2603</v>
      </c>
      <c r="B528" s="84">
        <v>2</v>
      </c>
      <c r="C528" s="123">
        <v>0.005812516367967403</v>
      </c>
      <c r="D528" s="84" t="s">
        <v>2051</v>
      </c>
      <c r="E528" s="84" t="b">
        <v>0</v>
      </c>
      <c r="F528" s="84" t="b">
        <v>0</v>
      </c>
      <c r="G528" s="84" t="b">
        <v>0</v>
      </c>
    </row>
    <row r="529" spans="1:7" ht="15">
      <c r="A529" s="84" t="s">
        <v>2604</v>
      </c>
      <c r="B529" s="84">
        <v>2</v>
      </c>
      <c r="C529" s="123">
        <v>0.005812516367967403</v>
      </c>
      <c r="D529" s="84" t="s">
        <v>2051</v>
      </c>
      <c r="E529" s="84" t="b">
        <v>0</v>
      </c>
      <c r="F529" s="84" t="b">
        <v>0</v>
      </c>
      <c r="G529" s="84" t="b">
        <v>0</v>
      </c>
    </row>
    <row r="530" spans="1:7" ht="15">
      <c r="A530" s="84" t="s">
        <v>2616</v>
      </c>
      <c r="B530" s="84">
        <v>2</v>
      </c>
      <c r="C530" s="123">
        <v>0.005812516367967403</v>
      </c>
      <c r="D530" s="84" t="s">
        <v>2051</v>
      </c>
      <c r="E530" s="84" t="b">
        <v>0</v>
      </c>
      <c r="F530" s="84" t="b">
        <v>0</v>
      </c>
      <c r="G530" s="84" t="b">
        <v>0</v>
      </c>
    </row>
    <row r="531" spans="1:7" ht="15">
      <c r="A531" s="84" t="s">
        <v>2577</v>
      </c>
      <c r="B531" s="84">
        <v>2</v>
      </c>
      <c r="C531" s="123">
        <v>0.005812516367967403</v>
      </c>
      <c r="D531" s="84" t="s">
        <v>2051</v>
      </c>
      <c r="E531" s="84" t="b">
        <v>0</v>
      </c>
      <c r="F531" s="84" t="b">
        <v>0</v>
      </c>
      <c r="G531" s="84" t="b">
        <v>0</v>
      </c>
    </row>
    <row r="532" spans="1:7" ht="15">
      <c r="A532" s="84" t="s">
        <v>321</v>
      </c>
      <c r="B532" s="84">
        <v>2</v>
      </c>
      <c r="C532" s="123">
        <v>0.005812516367967403</v>
      </c>
      <c r="D532" s="84" t="s">
        <v>2051</v>
      </c>
      <c r="E532" s="84" t="b">
        <v>0</v>
      </c>
      <c r="F532" s="84" t="b">
        <v>0</v>
      </c>
      <c r="G532" s="84" t="b">
        <v>0</v>
      </c>
    </row>
    <row r="533" spans="1:7" ht="15">
      <c r="A533" s="84" t="s">
        <v>475</v>
      </c>
      <c r="B533" s="84">
        <v>11</v>
      </c>
      <c r="C533" s="123">
        <v>0</v>
      </c>
      <c r="D533" s="84" t="s">
        <v>2052</v>
      </c>
      <c r="E533" s="84" t="b">
        <v>0</v>
      </c>
      <c r="F533" s="84" t="b">
        <v>0</v>
      </c>
      <c r="G533" s="84" t="b">
        <v>0</v>
      </c>
    </row>
    <row r="534" spans="1:7" ht="15">
      <c r="A534" s="84" t="s">
        <v>2189</v>
      </c>
      <c r="B534" s="84">
        <v>10</v>
      </c>
      <c r="C534" s="123">
        <v>0.00440347714449203</v>
      </c>
      <c r="D534" s="84" t="s">
        <v>2052</v>
      </c>
      <c r="E534" s="84" t="b">
        <v>0</v>
      </c>
      <c r="F534" s="84" t="b">
        <v>0</v>
      </c>
      <c r="G534" s="84" t="b">
        <v>0</v>
      </c>
    </row>
    <row r="535" spans="1:7" ht="15">
      <c r="A535" s="84" t="s">
        <v>2190</v>
      </c>
      <c r="B535" s="84">
        <v>10</v>
      </c>
      <c r="C535" s="123">
        <v>0.00440347714449203</v>
      </c>
      <c r="D535" s="84" t="s">
        <v>2052</v>
      </c>
      <c r="E535" s="84" t="b">
        <v>0</v>
      </c>
      <c r="F535" s="84" t="b">
        <v>0</v>
      </c>
      <c r="G535" s="84" t="b">
        <v>0</v>
      </c>
    </row>
    <row r="536" spans="1:7" ht="15">
      <c r="A536" s="84" t="s">
        <v>2191</v>
      </c>
      <c r="B536" s="84">
        <v>10</v>
      </c>
      <c r="C536" s="123">
        <v>0.00440347714449203</v>
      </c>
      <c r="D536" s="84" t="s">
        <v>2052</v>
      </c>
      <c r="E536" s="84" t="b">
        <v>0</v>
      </c>
      <c r="F536" s="84" t="b">
        <v>0</v>
      </c>
      <c r="G536" s="84" t="b">
        <v>0</v>
      </c>
    </row>
    <row r="537" spans="1:7" ht="15">
      <c r="A537" s="84" t="s">
        <v>2192</v>
      </c>
      <c r="B537" s="84">
        <v>10</v>
      </c>
      <c r="C537" s="123">
        <v>0.00440347714449203</v>
      </c>
      <c r="D537" s="84" t="s">
        <v>2052</v>
      </c>
      <c r="E537" s="84" t="b">
        <v>0</v>
      </c>
      <c r="F537" s="84" t="b">
        <v>0</v>
      </c>
      <c r="G537" s="84" t="b">
        <v>0</v>
      </c>
    </row>
    <row r="538" spans="1:7" ht="15">
      <c r="A538" s="84" t="s">
        <v>2193</v>
      </c>
      <c r="B538" s="84">
        <v>10</v>
      </c>
      <c r="C538" s="123">
        <v>0.00440347714449203</v>
      </c>
      <c r="D538" s="84" t="s">
        <v>2052</v>
      </c>
      <c r="E538" s="84" t="b">
        <v>0</v>
      </c>
      <c r="F538" s="84" t="b">
        <v>0</v>
      </c>
      <c r="G538" s="84" t="b">
        <v>0</v>
      </c>
    </row>
    <row r="539" spans="1:7" ht="15">
      <c r="A539" s="84" t="s">
        <v>2194</v>
      </c>
      <c r="B539" s="84">
        <v>10</v>
      </c>
      <c r="C539" s="123">
        <v>0.00440347714449203</v>
      </c>
      <c r="D539" s="84" t="s">
        <v>2052</v>
      </c>
      <c r="E539" s="84" t="b">
        <v>0</v>
      </c>
      <c r="F539" s="84" t="b">
        <v>0</v>
      </c>
      <c r="G539" s="84" t="b">
        <v>0</v>
      </c>
    </row>
    <row r="540" spans="1:7" ht="15">
      <c r="A540" s="84" t="s">
        <v>327</v>
      </c>
      <c r="B540" s="84">
        <v>9</v>
      </c>
      <c r="C540" s="123">
        <v>0.008344165760320231</v>
      </c>
      <c r="D540" s="84" t="s">
        <v>2052</v>
      </c>
      <c r="E540" s="84" t="b">
        <v>0</v>
      </c>
      <c r="F540" s="84" t="b">
        <v>0</v>
      </c>
      <c r="G540" s="84" t="b">
        <v>0</v>
      </c>
    </row>
    <row r="541" spans="1:7" ht="15">
      <c r="A541" s="84" t="s">
        <v>475</v>
      </c>
      <c r="B541" s="84">
        <v>7</v>
      </c>
      <c r="C541" s="123">
        <v>0</v>
      </c>
      <c r="D541" s="84" t="s">
        <v>2053</v>
      </c>
      <c r="E541" s="84" t="b">
        <v>0</v>
      </c>
      <c r="F541" s="84" t="b">
        <v>0</v>
      </c>
      <c r="G541" s="84" t="b">
        <v>0</v>
      </c>
    </row>
    <row r="542" spans="1:7" ht="15">
      <c r="A542" s="84" t="s">
        <v>2196</v>
      </c>
      <c r="B542" s="84">
        <v>3</v>
      </c>
      <c r="C542" s="123">
        <v>0.012688854665330842</v>
      </c>
      <c r="D542" s="84" t="s">
        <v>2053</v>
      </c>
      <c r="E542" s="84" t="b">
        <v>0</v>
      </c>
      <c r="F542" s="84" t="b">
        <v>0</v>
      </c>
      <c r="G542" s="84" t="b">
        <v>0</v>
      </c>
    </row>
    <row r="543" spans="1:7" ht="15">
      <c r="A543" s="84" t="s">
        <v>2162</v>
      </c>
      <c r="B543" s="84">
        <v>2</v>
      </c>
      <c r="C543" s="123">
        <v>0.012507311364374153</v>
      </c>
      <c r="D543" s="84" t="s">
        <v>2053</v>
      </c>
      <c r="E543" s="84" t="b">
        <v>0</v>
      </c>
      <c r="F543" s="84" t="b">
        <v>0</v>
      </c>
      <c r="G543" s="84" t="b">
        <v>0</v>
      </c>
    </row>
    <row r="544" spans="1:7" ht="15">
      <c r="A544" s="84" t="s">
        <v>2163</v>
      </c>
      <c r="B544" s="84">
        <v>2</v>
      </c>
      <c r="C544" s="123">
        <v>0.012507311364374153</v>
      </c>
      <c r="D544" s="84" t="s">
        <v>2053</v>
      </c>
      <c r="E544" s="84" t="b">
        <v>0</v>
      </c>
      <c r="F544" s="84" t="b">
        <v>0</v>
      </c>
      <c r="G544" s="84" t="b">
        <v>0</v>
      </c>
    </row>
    <row r="545" spans="1:7" ht="15">
      <c r="A545" s="84" t="s">
        <v>2161</v>
      </c>
      <c r="B545" s="84">
        <v>2</v>
      </c>
      <c r="C545" s="123">
        <v>0.012507311364374153</v>
      </c>
      <c r="D545" s="84" t="s">
        <v>2053</v>
      </c>
      <c r="E545" s="84" t="b">
        <v>0</v>
      </c>
      <c r="F545" s="84" t="b">
        <v>0</v>
      </c>
      <c r="G545" s="84" t="b">
        <v>0</v>
      </c>
    </row>
    <row r="546" spans="1:7" ht="15">
      <c r="A546" s="84" t="s">
        <v>475</v>
      </c>
      <c r="B546" s="84">
        <v>13</v>
      </c>
      <c r="C546" s="123">
        <v>0.00443913619634603</v>
      </c>
      <c r="D546" s="84" t="s">
        <v>2054</v>
      </c>
      <c r="E546" s="84" t="b">
        <v>0</v>
      </c>
      <c r="F546" s="84" t="b">
        <v>0</v>
      </c>
      <c r="G546" s="84" t="b">
        <v>0</v>
      </c>
    </row>
    <row r="547" spans="1:7" ht="15">
      <c r="A547" s="84" t="s">
        <v>2198</v>
      </c>
      <c r="B547" s="84">
        <v>10</v>
      </c>
      <c r="C547" s="123">
        <v>0.02621545355602541</v>
      </c>
      <c r="D547" s="84" t="s">
        <v>2054</v>
      </c>
      <c r="E547" s="84" t="b">
        <v>0</v>
      </c>
      <c r="F547" s="84" t="b">
        <v>0</v>
      </c>
      <c r="G547" s="84" t="b">
        <v>0</v>
      </c>
    </row>
    <row r="548" spans="1:7" ht="15">
      <c r="A548" s="84" t="s">
        <v>2165</v>
      </c>
      <c r="B548" s="84">
        <v>8</v>
      </c>
      <c r="C548" s="123">
        <v>0.012000055914889568</v>
      </c>
      <c r="D548" s="84" t="s">
        <v>2054</v>
      </c>
      <c r="E548" s="84" t="b">
        <v>0</v>
      </c>
      <c r="F548" s="84" t="b">
        <v>0</v>
      </c>
      <c r="G548" s="84" t="b">
        <v>0</v>
      </c>
    </row>
    <row r="549" spans="1:7" ht="15">
      <c r="A549" s="84" t="s">
        <v>2199</v>
      </c>
      <c r="B549" s="84">
        <v>8</v>
      </c>
      <c r="C549" s="123">
        <v>0.012000055914889568</v>
      </c>
      <c r="D549" s="84" t="s">
        <v>2054</v>
      </c>
      <c r="E549" s="84" t="b">
        <v>0</v>
      </c>
      <c r="F549" s="84" t="b">
        <v>0</v>
      </c>
      <c r="G549" s="84" t="b">
        <v>0</v>
      </c>
    </row>
    <row r="550" spans="1:7" ht="15">
      <c r="A550" s="84" t="s">
        <v>320</v>
      </c>
      <c r="B550" s="84">
        <v>6</v>
      </c>
      <c r="C550" s="123">
        <v>0.013118901384792448</v>
      </c>
      <c r="D550" s="84" t="s">
        <v>2054</v>
      </c>
      <c r="E550" s="84" t="b">
        <v>0</v>
      </c>
      <c r="F550" s="84" t="b">
        <v>0</v>
      </c>
      <c r="G550" s="84" t="b">
        <v>0</v>
      </c>
    </row>
    <row r="551" spans="1:7" ht="15">
      <c r="A551" s="84" t="s">
        <v>2186</v>
      </c>
      <c r="B551" s="84">
        <v>6</v>
      </c>
      <c r="C551" s="123">
        <v>0.013118901384792448</v>
      </c>
      <c r="D551" s="84" t="s">
        <v>2054</v>
      </c>
      <c r="E551" s="84" t="b">
        <v>0</v>
      </c>
      <c r="F551" s="84" t="b">
        <v>0</v>
      </c>
      <c r="G551" s="84" t="b">
        <v>0</v>
      </c>
    </row>
    <row r="552" spans="1:7" ht="15">
      <c r="A552" s="84" t="s">
        <v>2196</v>
      </c>
      <c r="B552" s="84">
        <v>5</v>
      </c>
      <c r="C552" s="123">
        <v>0.013107726778012705</v>
      </c>
      <c r="D552" s="84" t="s">
        <v>2054</v>
      </c>
      <c r="E552" s="84" t="b">
        <v>0</v>
      </c>
      <c r="F552" s="84" t="b">
        <v>0</v>
      </c>
      <c r="G552" s="84" t="b">
        <v>0</v>
      </c>
    </row>
    <row r="553" spans="1:7" ht="15">
      <c r="A553" s="84" t="s">
        <v>2200</v>
      </c>
      <c r="B553" s="84">
        <v>5</v>
      </c>
      <c r="C553" s="123">
        <v>0.013107726778012705</v>
      </c>
      <c r="D553" s="84" t="s">
        <v>2054</v>
      </c>
      <c r="E553" s="84" t="b">
        <v>0</v>
      </c>
      <c r="F553" s="84" t="b">
        <v>0</v>
      </c>
      <c r="G553" s="84" t="b">
        <v>0</v>
      </c>
    </row>
    <row r="554" spans="1:7" ht="15">
      <c r="A554" s="84" t="s">
        <v>2201</v>
      </c>
      <c r="B554" s="84">
        <v>5</v>
      </c>
      <c r="C554" s="123">
        <v>0.013107726778012705</v>
      </c>
      <c r="D554" s="84" t="s">
        <v>2054</v>
      </c>
      <c r="E554" s="84" t="b">
        <v>0</v>
      </c>
      <c r="F554" s="84" t="b">
        <v>0</v>
      </c>
      <c r="G554" s="84" t="b">
        <v>0</v>
      </c>
    </row>
    <row r="555" spans="1:7" ht="15">
      <c r="A555" s="84" t="s">
        <v>2202</v>
      </c>
      <c r="B555" s="84">
        <v>5</v>
      </c>
      <c r="C555" s="123">
        <v>0.013107726778012705</v>
      </c>
      <c r="D555" s="84" t="s">
        <v>2054</v>
      </c>
      <c r="E555" s="84" t="b">
        <v>0</v>
      </c>
      <c r="F555" s="84" t="b">
        <v>0</v>
      </c>
      <c r="G555" s="84" t="b">
        <v>0</v>
      </c>
    </row>
    <row r="556" spans="1:7" ht="15">
      <c r="A556" s="84" t="s">
        <v>2593</v>
      </c>
      <c r="B556" s="84">
        <v>5</v>
      </c>
      <c r="C556" s="123">
        <v>0.013107726778012705</v>
      </c>
      <c r="D556" s="84" t="s">
        <v>2054</v>
      </c>
      <c r="E556" s="84" t="b">
        <v>0</v>
      </c>
      <c r="F556" s="84" t="b">
        <v>0</v>
      </c>
      <c r="G556" s="84" t="b">
        <v>0</v>
      </c>
    </row>
    <row r="557" spans="1:7" ht="15">
      <c r="A557" s="84" t="s">
        <v>2547</v>
      </c>
      <c r="B557" s="84">
        <v>4</v>
      </c>
      <c r="C557" s="123">
        <v>0.012616071818191623</v>
      </c>
      <c r="D557" s="84" t="s">
        <v>2054</v>
      </c>
      <c r="E557" s="84" t="b">
        <v>0</v>
      </c>
      <c r="F557" s="84" t="b">
        <v>0</v>
      </c>
      <c r="G557" s="84" t="b">
        <v>0</v>
      </c>
    </row>
    <row r="558" spans="1:7" ht="15">
      <c r="A558" s="84" t="s">
        <v>318</v>
      </c>
      <c r="B558" s="84">
        <v>4</v>
      </c>
      <c r="C558" s="123">
        <v>0.012616071818191623</v>
      </c>
      <c r="D558" s="84" t="s">
        <v>2054</v>
      </c>
      <c r="E558" s="84" t="b">
        <v>0</v>
      </c>
      <c r="F558" s="84" t="b">
        <v>0</v>
      </c>
      <c r="G558" s="84" t="b">
        <v>0</v>
      </c>
    </row>
    <row r="559" spans="1:7" ht="15">
      <c r="A559" s="84" t="s">
        <v>2609</v>
      </c>
      <c r="B559" s="84">
        <v>4</v>
      </c>
      <c r="C559" s="123">
        <v>0.012616071818191623</v>
      </c>
      <c r="D559" s="84" t="s">
        <v>2054</v>
      </c>
      <c r="E559" s="84" t="b">
        <v>0</v>
      </c>
      <c r="F559" s="84" t="b">
        <v>0</v>
      </c>
      <c r="G559" s="84" t="b">
        <v>0</v>
      </c>
    </row>
    <row r="560" spans="1:7" ht="15">
      <c r="A560" s="84" t="s">
        <v>2550</v>
      </c>
      <c r="B560" s="84">
        <v>3</v>
      </c>
      <c r="C560" s="123">
        <v>0.01938611965476398</v>
      </c>
      <c r="D560" s="84" t="s">
        <v>2054</v>
      </c>
      <c r="E560" s="84" t="b">
        <v>0</v>
      </c>
      <c r="F560" s="84" t="b">
        <v>0</v>
      </c>
      <c r="G560" s="84" t="b">
        <v>0</v>
      </c>
    </row>
    <row r="561" spans="1:7" ht="15">
      <c r="A561" s="84" t="s">
        <v>2646</v>
      </c>
      <c r="B561" s="84">
        <v>3</v>
      </c>
      <c r="C561" s="123">
        <v>0.011521483587956355</v>
      </c>
      <c r="D561" s="84" t="s">
        <v>2054</v>
      </c>
      <c r="E561" s="84" t="b">
        <v>0</v>
      </c>
      <c r="F561" s="84" t="b">
        <v>0</v>
      </c>
      <c r="G561" s="84" t="b">
        <v>0</v>
      </c>
    </row>
    <row r="562" spans="1:7" ht="15">
      <c r="A562" s="84" t="s">
        <v>2687</v>
      </c>
      <c r="B562" s="84">
        <v>3</v>
      </c>
      <c r="C562" s="123">
        <v>0.011521483587956355</v>
      </c>
      <c r="D562" s="84" t="s">
        <v>2054</v>
      </c>
      <c r="E562" s="84" t="b">
        <v>0</v>
      </c>
      <c r="F562" s="84" t="b">
        <v>0</v>
      </c>
      <c r="G562" s="84" t="b">
        <v>0</v>
      </c>
    </row>
    <row r="563" spans="1:7" ht="15">
      <c r="A563" s="84" t="s">
        <v>2688</v>
      </c>
      <c r="B563" s="84">
        <v>3</v>
      </c>
      <c r="C563" s="123">
        <v>0.011521483587956355</v>
      </c>
      <c r="D563" s="84" t="s">
        <v>2054</v>
      </c>
      <c r="E563" s="84" t="b">
        <v>0</v>
      </c>
      <c r="F563" s="84" t="b">
        <v>0</v>
      </c>
      <c r="G563" s="84" t="b">
        <v>0</v>
      </c>
    </row>
    <row r="564" spans="1:7" ht="15">
      <c r="A564" s="84" t="s">
        <v>299</v>
      </c>
      <c r="B564" s="84">
        <v>2</v>
      </c>
      <c r="C564" s="123">
        <v>0.009616057839469233</v>
      </c>
      <c r="D564" s="84" t="s">
        <v>2054</v>
      </c>
      <c r="E564" s="84" t="b">
        <v>0</v>
      </c>
      <c r="F564" s="84" t="b">
        <v>0</v>
      </c>
      <c r="G564" s="84" t="b">
        <v>0</v>
      </c>
    </row>
    <row r="565" spans="1:7" ht="15">
      <c r="A565" s="84" t="s">
        <v>2584</v>
      </c>
      <c r="B565" s="84">
        <v>2</v>
      </c>
      <c r="C565" s="123">
        <v>0.009616057839469233</v>
      </c>
      <c r="D565" s="84" t="s">
        <v>2054</v>
      </c>
      <c r="E565" s="84" t="b">
        <v>0</v>
      </c>
      <c r="F565" s="84" t="b">
        <v>0</v>
      </c>
      <c r="G565" s="84" t="b">
        <v>0</v>
      </c>
    </row>
    <row r="566" spans="1:7" ht="15">
      <c r="A566" s="84" t="s">
        <v>2575</v>
      </c>
      <c r="B566" s="84">
        <v>2</v>
      </c>
      <c r="C566" s="123">
        <v>0.009616057839469233</v>
      </c>
      <c r="D566" s="84" t="s">
        <v>2054</v>
      </c>
      <c r="E566" s="84" t="b">
        <v>0</v>
      </c>
      <c r="F566" s="84" t="b">
        <v>0</v>
      </c>
      <c r="G566" s="84" t="b">
        <v>0</v>
      </c>
    </row>
    <row r="567" spans="1:7" ht="15">
      <c r="A567" s="84" t="s">
        <v>2585</v>
      </c>
      <c r="B567" s="84">
        <v>2</v>
      </c>
      <c r="C567" s="123">
        <v>0.009616057839469233</v>
      </c>
      <c r="D567" s="84" t="s">
        <v>2054</v>
      </c>
      <c r="E567" s="84" t="b">
        <v>0</v>
      </c>
      <c r="F567" s="84" t="b">
        <v>0</v>
      </c>
      <c r="G567" s="84" t="b">
        <v>0</v>
      </c>
    </row>
    <row r="568" spans="1:7" ht="15">
      <c r="A568" s="84" t="s">
        <v>2586</v>
      </c>
      <c r="B568" s="84">
        <v>2</v>
      </c>
      <c r="C568" s="123">
        <v>0.009616057839469233</v>
      </c>
      <c r="D568" s="84" t="s">
        <v>2054</v>
      </c>
      <c r="E568" s="84" t="b">
        <v>0</v>
      </c>
      <c r="F568" s="84" t="b">
        <v>0</v>
      </c>
      <c r="G568" s="84" t="b">
        <v>0</v>
      </c>
    </row>
    <row r="569" spans="1:7" ht="15">
      <c r="A569" s="84" t="s">
        <v>2587</v>
      </c>
      <c r="B569" s="84">
        <v>2</v>
      </c>
      <c r="C569" s="123">
        <v>0.009616057839469233</v>
      </c>
      <c r="D569" s="84" t="s">
        <v>2054</v>
      </c>
      <c r="E569" s="84" t="b">
        <v>1</v>
      </c>
      <c r="F569" s="84" t="b">
        <v>0</v>
      </c>
      <c r="G569" s="84" t="b">
        <v>0</v>
      </c>
    </row>
    <row r="570" spans="1:7" ht="15">
      <c r="A570" s="84" t="s">
        <v>2588</v>
      </c>
      <c r="B570" s="84">
        <v>2</v>
      </c>
      <c r="C570" s="123">
        <v>0.009616057839469233</v>
      </c>
      <c r="D570" s="84" t="s">
        <v>2054</v>
      </c>
      <c r="E570" s="84" t="b">
        <v>0</v>
      </c>
      <c r="F570" s="84" t="b">
        <v>0</v>
      </c>
      <c r="G570" s="84" t="b">
        <v>0</v>
      </c>
    </row>
    <row r="571" spans="1:7" ht="15">
      <c r="A571" s="84" t="s">
        <v>2182</v>
      </c>
      <c r="B571" s="84">
        <v>2</v>
      </c>
      <c r="C571" s="123">
        <v>0.009616057839469233</v>
      </c>
      <c r="D571" s="84" t="s">
        <v>2054</v>
      </c>
      <c r="E571" s="84" t="b">
        <v>0</v>
      </c>
      <c r="F571" s="84" t="b">
        <v>0</v>
      </c>
      <c r="G571" s="84" t="b">
        <v>0</v>
      </c>
    </row>
    <row r="572" spans="1:7" ht="15">
      <c r="A572" s="84" t="s">
        <v>2589</v>
      </c>
      <c r="B572" s="84">
        <v>2</v>
      </c>
      <c r="C572" s="123">
        <v>0.009616057839469233</v>
      </c>
      <c r="D572" s="84" t="s">
        <v>2054</v>
      </c>
      <c r="E572" s="84" t="b">
        <v>0</v>
      </c>
      <c r="F572" s="84" t="b">
        <v>0</v>
      </c>
      <c r="G572" s="84" t="b">
        <v>0</v>
      </c>
    </row>
    <row r="573" spans="1:7" ht="15">
      <c r="A573" s="84" t="s">
        <v>2590</v>
      </c>
      <c r="B573" s="84">
        <v>2</v>
      </c>
      <c r="C573" s="123">
        <v>0.009616057839469233</v>
      </c>
      <c r="D573" s="84" t="s">
        <v>2054</v>
      </c>
      <c r="E573" s="84" t="b">
        <v>0</v>
      </c>
      <c r="F573" s="84" t="b">
        <v>0</v>
      </c>
      <c r="G573" s="84" t="b">
        <v>0</v>
      </c>
    </row>
    <row r="574" spans="1:7" ht="15">
      <c r="A574" s="84" t="s">
        <v>2591</v>
      </c>
      <c r="B574" s="84">
        <v>2</v>
      </c>
      <c r="C574" s="123">
        <v>0.009616057839469233</v>
      </c>
      <c r="D574" s="84" t="s">
        <v>2054</v>
      </c>
      <c r="E574" s="84" t="b">
        <v>0</v>
      </c>
      <c r="F574" s="84" t="b">
        <v>0</v>
      </c>
      <c r="G574" s="84" t="b">
        <v>0</v>
      </c>
    </row>
    <row r="575" spans="1:7" ht="15">
      <c r="A575" s="84" t="s">
        <v>2576</v>
      </c>
      <c r="B575" s="84">
        <v>2</v>
      </c>
      <c r="C575" s="123">
        <v>0.009616057839469233</v>
      </c>
      <c r="D575" s="84" t="s">
        <v>2054</v>
      </c>
      <c r="E575" s="84" t="b">
        <v>0</v>
      </c>
      <c r="F575" s="84" t="b">
        <v>0</v>
      </c>
      <c r="G575" s="84" t="b">
        <v>0</v>
      </c>
    </row>
    <row r="576" spans="1:7" ht="15">
      <c r="A576" s="84" t="s">
        <v>2577</v>
      </c>
      <c r="B576" s="84">
        <v>2</v>
      </c>
      <c r="C576" s="123">
        <v>0.009616057839469233</v>
      </c>
      <c r="D576" s="84" t="s">
        <v>2054</v>
      </c>
      <c r="E576" s="84" t="b">
        <v>0</v>
      </c>
      <c r="F576" s="84" t="b">
        <v>0</v>
      </c>
      <c r="G576" s="84" t="b">
        <v>0</v>
      </c>
    </row>
    <row r="577" spans="1:7" ht="15">
      <c r="A577" s="84" t="s">
        <v>2639</v>
      </c>
      <c r="B577" s="84">
        <v>2</v>
      </c>
      <c r="C577" s="123">
        <v>0.009616057839469233</v>
      </c>
      <c r="D577" s="84" t="s">
        <v>2054</v>
      </c>
      <c r="E577" s="84" t="b">
        <v>0</v>
      </c>
      <c r="F577" s="84" t="b">
        <v>0</v>
      </c>
      <c r="G577" s="84" t="b">
        <v>0</v>
      </c>
    </row>
    <row r="578" spans="1:7" ht="15">
      <c r="A578" s="84" t="s">
        <v>2640</v>
      </c>
      <c r="B578" s="84">
        <v>2</v>
      </c>
      <c r="C578" s="123">
        <v>0.009616057839469233</v>
      </c>
      <c r="D578" s="84" t="s">
        <v>2054</v>
      </c>
      <c r="E578" s="84" t="b">
        <v>0</v>
      </c>
      <c r="F578" s="84" t="b">
        <v>0</v>
      </c>
      <c r="G578" s="84" t="b">
        <v>0</v>
      </c>
    </row>
    <row r="579" spans="1:7" ht="15">
      <c r="A579" s="84" t="s">
        <v>2567</v>
      </c>
      <c r="B579" s="84">
        <v>2</v>
      </c>
      <c r="C579" s="123">
        <v>0.009616057839469233</v>
      </c>
      <c r="D579" s="84" t="s">
        <v>2054</v>
      </c>
      <c r="E579" s="84" t="b">
        <v>0</v>
      </c>
      <c r="F579" s="84" t="b">
        <v>0</v>
      </c>
      <c r="G579" s="84" t="b">
        <v>0</v>
      </c>
    </row>
    <row r="580" spans="1:7" ht="15">
      <c r="A580" s="84" t="s">
        <v>2563</v>
      </c>
      <c r="B580" s="84">
        <v>2</v>
      </c>
      <c r="C580" s="123">
        <v>0.009616057839469233</v>
      </c>
      <c r="D580" s="84" t="s">
        <v>2054</v>
      </c>
      <c r="E580" s="84" t="b">
        <v>0</v>
      </c>
      <c r="F580" s="84" t="b">
        <v>0</v>
      </c>
      <c r="G580" s="84" t="b">
        <v>0</v>
      </c>
    </row>
    <row r="581" spans="1:7" ht="15">
      <c r="A581" s="84" t="s">
        <v>2574</v>
      </c>
      <c r="B581" s="84">
        <v>2</v>
      </c>
      <c r="C581" s="123">
        <v>0.009616057839469233</v>
      </c>
      <c r="D581" s="84" t="s">
        <v>2054</v>
      </c>
      <c r="E581" s="84" t="b">
        <v>0</v>
      </c>
      <c r="F581" s="84" t="b">
        <v>0</v>
      </c>
      <c r="G581" s="84" t="b">
        <v>0</v>
      </c>
    </row>
    <row r="582" spans="1:7" ht="15">
      <c r="A582" s="84" t="s">
        <v>2641</v>
      </c>
      <c r="B582" s="84">
        <v>2</v>
      </c>
      <c r="C582" s="123">
        <v>0.009616057839469233</v>
      </c>
      <c r="D582" s="84" t="s">
        <v>2054</v>
      </c>
      <c r="E582" s="84" t="b">
        <v>0</v>
      </c>
      <c r="F582" s="84" t="b">
        <v>0</v>
      </c>
      <c r="G582" s="84" t="b">
        <v>0</v>
      </c>
    </row>
    <row r="583" spans="1:7" ht="15">
      <c r="A583" s="84" t="s">
        <v>2642</v>
      </c>
      <c r="B583" s="84">
        <v>2</v>
      </c>
      <c r="C583" s="123">
        <v>0.009616057839469233</v>
      </c>
      <c r="D583" s="84" t="s">
        <v>2054</v>
      </c>
      <c r="E583" s="84" t="b">
        <v>0</v>
      </c>
      <c r="F583" s="84" t="b">
        <v>0</v>
      </c>
      <c r="G583" s="84" t="b">
        <v>0</v>
      </c>
    </row>
    <row r="584" spans="1:7" ht="15">
      <c r="A584" s="84" t="s">
        <v>2643</v>
      </c>
      <c r="B584" s="84">
        <v>2</v>
      </c>
      <c r="C584" s="123">
        <v>0.009616057839469233</v>
      </c>
      <c r="D584" s="84" t="s">
        <v>2054</v>
      </c>
      <c r="E584" s="84" t="b">
        <v>0</v>
      </c>
      <c r="F584" s="84" t="b">
        <v>0</v>
      </c>
      <c r="G584" s="84" t="b">
        <v>0</v>
      </c>
    </row>
    <row r="585" spans="1:7" ht="15">
      <c r="A585" s="84" t="s">
        <v>2644</v>
      </c>
      <c r="B585" s="84">
        <v>2</v>
      </c>
      <c r="C585" s="123">
        <v>0.009616057839469233</v>
      </c>
      <c r="D585" s="84" t="s">
        <v>2054</v>
      </c>
      <c r="E585" s="84" t="b">
        <v>0</v>
      </c>
      <c r="F585" s="84" t="b">
        <v>0</v>
      </c>
      <c r="G585" s="84" t="b">
        <v>0</v>
      </c>
    </row>
    <row r="586" spans="1:7" ht="15">
      <c r="A586" s="84" t="s">
        <v>2617</v>
      </c>
      <c r="B586" s="84">
        <v>2</v>
      </c>
      <c r="C586" s="123">
        <v>0.009616057839469233</v>
      </c>
      <c r="D586" s="84" t="s">
        <v>2054</v>
      </c>
      <c r="E586" s="84" t="b">
        <v>0</v>
      </c>
      <c r="F586" s="84" t="b">
        <v>0</v>
      </c>
      <c r="G586" s="84" t="b">
        <v>0</v>
      </c>
    </row>
    <row r="587" spans="1:7" ht="15">
      <c r="A587" s="84" t="s">
        <v>2645</v>
      </c>
      <c r="B587" s="84">
        <v>2</v>
      </c>
      <c r="C587" s="123">
        <v>0.009616057839469233</v>
      </c>
      <c r="D587" s="84" t="s">
        <v>2054</v>
      </c>
      <c r="E587" s="84" t="b">
        <v>0</v>
      </c>
      <c r="F587" s="84" t="b">
        <v>0</v>
      </c>
      <c r="G587" s="84" t="b">
        <v>0</v>
      </c>
    </row>
    <row r="588" spans="1:7" ht="15">
      <c r="A588" s="84" t="s">
        <v>2608</v>
      </c>
      <c r="B588" s="84">
        <v>2</v>
      </c>
      <c r="C588" s="123">
        <v>0.009616057839469233</v>
      </c>
      <c r="D588" s="84" t="s">
        <v>2054</v>
      </c>
      <c r="E588" s="84" t="b">
        <v>0</v>
      </c>
      <c r="F588" s="84" t="b">
        <v>0</v>
      </c>
      <c r="G588" s="84" t="b">
        <v>0</v>
      </c>
    </row>
    <row r="589" spans="1:7" ht="15">
      <c r="A589" s="84" t="s">
        <v>2686</v>
      </c>
      <c r="B589" s="84">
        <v>2</v>
      </c>
      <c r="C589" s="123">
        <v>0.009616057839469233</v>
      </c>
      <c r="D589" s="84" t="s">
        <v>2054</v>
      </c>
      <c r="E589" s="84" t="b">
        <v>0</v>
      </c>
      <c r="F589" s="84" t="b">
        <v>0</v>
      </c>
      <c r="G589" s="84" t="b">
        <v>0</v>
      </c>
    </row>
    <row r="590" spans="1:7" ht="15">
      <c r="A590" s="84" t="s">
        <v>2161</v>
      </c>
      <c r="B590" s="84">
        <v>17</v>
      </c>
      <c r="C590" s="123">
        <v>0.004960161571504016</v>
      </c>
      <c r="D590" s="84" t="s">
        <v>2055</v>
      </c>
      <c r="E590" s="84" t="b">
        <v>0</v>
      </c>
      <c r="F590" s="84" t="b">
        <v>0</v>
      </c>
      <c r="G590" s="84" t="b">
        <v>0</v>
      </c>
    </row>
    <row r="591" spans="1:7" ht="15">
      <c r="A591" s="84" t="s">
        <v>2162</v>
      </c>
      <c r="B591" s="84">
        <v>13</v>
      </c>
      <c r="C591" s="123">
        <v>0.0037930647311501297</v>
      </c>
      <c r="D591" s="84" t="s">
        <v>2055</v>
      </c>
      <c r="E591" s="84" t="b">
        <v>0</v>
      </c>
      <c r="F591" s="84" t="b">
        <v>0</v>
      </c>
      <c r="G591" s="84" t="b">
        <v>0</v>
      </c>
    </row>
    <row r="592" spans="1:7" ht="15">
      <c r="A592" s="84" t="s">
        <v>2163</v>
      </c>
      <c r="B592" s="84">
        <v>13</v>
      </c>
      <c r="C592" s="123">
        <v>0.0037930647311501297</v>
      </c>
      <c r="D592" s="84" t="s">
        <v>2055</v>
      </c>
      <c r="E592" s="84" t="b">
        <v>0</v>
      </c>
      <c r="F592" s="84" t="b">
        <v>0</v>
      </c>
      <c r="G592" s="84" t="b">
        <v>0</v>
      </c>
    </row>
    <row r="593" spans="1:7" ht="15">
      <c r="A593" s="84" t="s">
        <v>329</v>
      </c>
      <c r="B593" s="84">
        <v>10</v>
      </c>
      <c r="C593" s="123">
        <v>0.008267195260830104</v>
      </c>
      <c r="D593" s="84" t="s">
        <v>2055</v>
      </c>
      <c r="E593" s="84" t="b">
        <v>0</v>
      </c>
      <c r="F593" s="84" t="b">
        <v>0</v>
      </c>
      <c r="G593" s="84" t="b">
        <v>0</v>
      </c>
    </row>
    <row r="594" spans="1:7" ht="15">
      <c r="A594" s="84" t="s">
        <v>2128</v>
      </c>
      <c r="B594" s="84">
        <v>10</v>
      </c>
      <c r="C594" s="123">
        <v>0.008267195260830104</v>
      </c>
      <c r="D594" s="84" t="s">
        <v>2055</v>
      </c>
      <c r="E594" s="84" t="b">
        <v>0</v>
      </c>
      <c r="F594" s="84" t="b">
        <v>0</v>
      </c>
      <c r="G594" s="84" t="b">
        <v>0</v>
      </c>
    </row>
    <row r="595" spans="1:7" ht="15">
      <c r="A595" s="84" t="s">
        <v>2129</v>
      </c>
      <c r="B595" s="84">
        <v>10</v>
      </c>
      <c r="C595" s="123">
        <v>0.008267195260830104</v>
      </c>
      <c r="D595" s="84" t="s">
        <v>2055</v>
      </c>
      <c r="E595" s="84" t="b">
        <v>0</v>
      </c>
      <c r="F595" s="84" t="b">
        <v>0</v>
      </c>
      <c r="G595" s="84" t="b">
        <v>0</v>
      </c>
    </row>
    <row r="596" spans="1:7" ht="15">
      <c r="A596" s="84" t="s">
        <v>475</v>
      </c>
      <c r="B596" s="84">
        <v>10</v>
      </c>
      <c r="C596" s="123">
        <v>0.008267195260830104</v>
      </c>
      <c r="D596" s="84" t="s">
        <v>2055</v>
      </c>
      <c r="E596" s="84" t="b">
        <v>0</v>
      </c>
      <c r="F596" s="84" t="b">
        <v>0</v>
      </c>
      <c r="G596" s="84" t="b">
        <v>0</v>
      </c>
    </row>
    <row r="597" spans="1:7" ht="15">
      <c r="A597" s="84" t="s">
        <v>2204</v>
      </c>
      <c r="B597" s="84">
        <v>8</v>
      </c>
      <c r="C597" s="123">
        <v>0.010253568903802354</v>
      </c>
      <c r="D597" s="84" t="s">
        <v>2055</v>
      </c>
      <c r="E597" s="84" t="b">
        <v>0</v>
      </c>
      <c r="F597" s="84" t="b">
        <v>0</v>
      </c>
      <c r="G597" s="84" t="b">
        <v>0</v>
      </c>
    </row>
    <row r="598" spans="1:7" ht="15">
      <c r="A598" s="84" t="s">
        <v>2205</v>
      </c>
      <c r="B598" s="84">
        <v>8</v>
      </c>
      <c r="C598" s="123">
        <v>0.010253568903802354</v>
      </c>
      <c r="D598" s="84" t="s">
        <v>2055</v>
      </c>
      <c r="E598" s="84" t="b">
        <v>0</v>
      </c>
      <c r="F598" s="84" t="b">
        <v>0</v>
      </c>
      <c r="G598" s="84" t="b">
        <v>0</v>
      </c>
    </row>
    <row r="599" spans="1:7" ht="15">
      <c r="A599" s="84" t="s">
        <v>2206</v>
      </c>
      <c r="B599" s="84">
        <v>6</v>
      </c>
      <c r="C599" s="123">
        <v>0.011209577709071482</v>
      </c>
      <c r="D599" s="84" t="s">
        <v>2055</v>
      </c>
      <c r="E599" s="84" t="b">
        <v>1</v>
      </c>
      <c r="F599" s="84" t="b">
        <v>0</v>
      </c>
      <c r="G599" s="84" t="b">
        <v>0</v>
      </c>
    </row>
    <row r="600" spans="1:7" ht="15">
      <c r="A600" s="84" t="s">
        <v>2562</v>
      </c>
      <c r="B600" s="84">
        <v>4</v>
      </c>
      <c r="C600" s="123">
        <v>0.010779929910379698</v>
      </c>
      <c r="D600" s="84" t="s">
        <v>2055</v>
      </c>
      <c r="E600" s="84" t="b">
        <v>0</v>
      </c>
      <c r="F600" s="84" t="b">
        <v>0</v>
      </c>
      <c r="G600" s="84" t="b">
        <v>0</v>
      </c>
    </row>
    <row r="601" spans="1:7" ht="15">
      <c r="A601" s="84" t="s">
        <v>2626</v>
      </c>
      <c r="B601" s="84">
        <v>4</v>
      </c>
      <c r="C601" s="123">
        <v>0.010779929910379698</v>
      </c>
      <c r="D601" s="84" t="s">
        <v>2055</v>
      </c>
      <c r="E601" s="84" t="b">
        <v>0</v>
      </c>
      <c r="F601" s="84" t="b">
        <v>0</v>
      </c>
      <c r="G601" s="84" t="b">
        <v>0</v>
      </c>
    </row>
    <row r="602" spans="1:7" ht="15">
      <c r="A602" s="84" t="s">
        <v>2612</v>
      </c>
      <c r="B602" s="84">
        <v>4</v>
      </c>
      <c r="C602" s="123">
        <v>0.010779929910379698</v>
      </c>
      <c r="D602" s="84" t="s">
        <v>2055</v>
      </c>
      <c r="E602" s="84" t="b">
        <v>0</v>
      </c>
      <c r="F602" s="84" t="b">
        <v>0</v>
      </c>
      <c r="G602" s="84" t="b">
        <v>0</v>
      </c>
    </row>
    <row r="603" spans="1:7" ht="15">
      <c r="A603" s="84" t="s">
        <v>2613</v>
      </c>
      <c r="B603" s="84">
        <v>4</v>
      </c>
      <c r="C603" s="123">
        <v>0.010779929910379698</v>
      </c>
      <c r="D603" s="84" t="s">
        <v>2055</v>
      </c>
      <c r="E603" s="84" t="b">
        <v>0</v>
      </c>
      <c r="F603" s="84" t="b">
        <v>0</v>
      </c>
      <c r="G603" s="84" t="b">
        <v>0</v>
      </c>
    </row>
    <row r="604" spans="1:7" ht="15">
      <c r="A604" s="84" t="s">
        <v>2627</v>
      </c>
      <c r="B604" s="84">
        <v>4</v>
      </c>
      <c r="C604" s="123">
        <v>0.010779929910379698</v>
      </c>
      <c r="D604" s="84" t="s">
        <v>2055</v>
      </c>
      <c r="E604" s="84" t="b">
        <v>0</v>
      </c>
      <c r="F604" s="84" t="b">
        <v>0</v>
      </c>
      <c r="G604" s="84" t="b">
        <v>0</v>
      </c>
    </row>
    <row r="605" spans="1:7" ht="15">
      <c r="A605" s="84" t="s">
        <v>2628</v>
      </c>
      <c r="B605" s="84">
        <v>4</v>
      </c>
      <c r="C605" s="123">
        <v>0.010779929910379698</v>
      </c>
      <c r="D605" s="84" t="s">
        <v>2055</v>
      </c>
      <c r="E605" s="84" t="b">
        <v>0</v>
      </c>
      <c r="F605" s="84" t="b">
        <v>0</v>
      </c>
      <c r="G605" s="84" t="b">
        <v>0</v>
      </c>
    </row>
    <row r="606" spans="1:7" ht="15">
      <c r="A606" s="84" t="s">
        <v>2614</v>
      </c>
      <c r="B606" s="84">
        <v>4</v>
      </c>
      <c r="C606" s="123">
        <v>0.010779929910379698</v>
      </c>
      <c r="D606" s="84" t="s">
        <v>2055</v>
      </c>
      <c r="E606" s="84" t="b">
        <v>0</v>
      </c>
      <c r="F606" s="84" t="b">
        <v>0</v>
      </c>
      <c r="G606" s="84" t="b">
        <v>0</v>
      </c>
    </row>
    <row r="607" spans="1:7" ht="15">
      <c r="A607" s="84" t="s">
        <v>2629</v>
      </c>
      <c r="B607" s="84">
        <v>4</v>
      </c>
      <c r="C607" s="123">
        <v>0.010779929910379698</v>
      </c>
      <c r="D607" s="84" t="s">
        <v>2055</v>
      </c>
      <c r="E607" s="84" t="b">
        <v>0</v>
      </c>
      <c r="F607" s="84" t="b">
        <v>0</v>
      </c>
      <c r="G607" s="84" t="b">
        <v>0</v>
      </c>
    </row>
    <row r="608" spans="1:7" ht="15">
      <c r="A608" s="84" t="s">
        <v>2630</v>
      </c>
      <c r="B608" s="84">
        <v>4</v>
      </c>
      <c r="C608" s="123">
        <v>0.010779929910379698</v>
      </c>
      <c r="D608" s="84" t="s">
        <v>2055</v>
      </c>
      <c r="E608" s="84" t="b">
        <v>0</v>
      </c>
      <c r="F608" s="84" t="b">
        <v>0</v>
      </c>
      <c r="G608" s="84" t="b">
        <v>0</v>
      </c>
    </row>
    <row r="609" spans="1:7" ht="15">
      <c r="A609" s="84" t="s">
        <v>2631</v>
      </c>
      <c r="B609" s="84">
        <v>4</v>
      </c>
      <c r="C609" s="123">
        <v>0.010779929910379698</v>
      </c>
      <c r="D609" s="84" t="s">
        <v>2055</v>
      </c>
      <c r="E609" s="84" t="b">
        <v>0</v>
      </c>
      <c r="F609" s="84" t="b">
        <v>0</v>
      </c>
      <c r="G609" s="84" t="b">
        <v>0</v>
      </c>
    </row>
    <row r="610" spans="1:7" ht="15">
      <c r="A610" s="84" t="s">
        <v>2624</v>
      </c>
      <c r="B610" s="84">
        <v>4</v>
      </c>
      <c r="C610" s="123">
        <v>0.010779929910379698</v>
      </c>
      <c r="D610" s="84" t="s">
        <v>2055</v>
      </c>
      <c r="E610" s="84" t="b">
        <v>0</v>
      </c>
      <c r="F610" s="84" t="b">
        <v>0</v>
      </c>
      <c r="G610" s="84" t="b">
        <v>0</v>
      </c>
    </row>
    <row r="611" spans="1:7" ht="15">
      <c r="A611" s="84" t="s">
        <v>2625</v>
      </c>
      <c r="B611" s="84">
        <v>4</v>
      </c>
      <c r="C611" s="123">
        <v>0.010779929910379698</v>
      </c>
      <c r="D611" s="84" t="s">
        <v>2055</v>
      </c>
      <c r="E611" s="84" t="b">
        <v>0</v>
      </c>
      <c r="F611" s="84" t="b">
        <v>0</v>
      </c>
      <c r="G611" s="84" t="b">
        <v>0</v>
      </c>
    </row>
    <row r="612" spans="1:7" ht="15">
      <c r="A612" s="84" t="s">
        <v>2678</v>
      </c>
      <c r="B612" s="84">
        <v>3</v>
      </c>
      <c r="C612" s="123">
        <v>0.009844647948394632</v>
      </c>
      <c r="D612" s="84" t="s">
        <v>2055</v>
      </c>
      <c r="E612" s="84" t="b">
        <v>0</v>
      </c>
      <c r="F612" s="84" t="b">
        <v>0</v>
      </c>
      <c r="G612" s="84" t="b">
        <v>0</v>
      </c>
    </row>
    <row r="613" spans="1:7" ht="15">
      <c r="A613" s="84" t="s">
        <v>2182</v>
      </c>
      <c r="B613" s="84">
        <v>3</v>
      </c>
      <c r="C613" s="123">
        <v>0.009844647948394632</v>
      </c>
      <c r="D613" s="84" t="s">
        <v>2055</v>
      </c>
      <c r="E613" s="84" t="b">
        <v>0</v>
      </c>
      <c r="F613" s="84" t="b">
        <v>0</v>
      </c>
      <c r="G613" s="84" t="b">
        <v>0</v>
      </c>
    </row>
    <row r="614" spans="1:7" ht="15">
      <c r="A614" s="84" t="s">
        <v>2668</v>
      </c>
      <c r="B614" s="84">
        <v>3</v>
      </c>
      <c r="C614" s="123">
        <v>0.009844647948394632</v>
      </c>
      <c r="D614" s="84" t="s">
        <v>2055</v>
      </c>
      <c r="E614" s="84" t="b">
        <v>0</v>
      </c>
      <c r="F614" s="84" t="b">
        <v>0</v>
      </c>
      <c r="G614" s="84" t="b">
        <v>0</v>
      </c>
    </row>
    <row r="615" spans="1:7" ht="15">
      <c r="A615" s="84" t="s">
        <v>2669</v>
      </c>
      <c r="B615" s="84">
        <v>3</v>
      </c>
      <c r="C615" s="123">
        <v>0.009844647948394632</v>
      </c>
      <c r="D615" s="84" t="s">
        <v>2055</v>
      </c>
      <c r="E615" s="84" t="b">
        <v>0</v>
      </c>
      <c r="F615" s="84" t="b">
        <v>0</v>
      </c>
      <c r="G615" s="84" t="b">
        <v>0</v>
      </c>
    </row>
    <row r="616" spans="1:7" ht="15">
      <c r="A616" s="84" t="s">
        <v>2670</v>
      </c>
      <c r="B616" s="84">
        <v>3</v>
      </c>
      <c r="C616" s="123">
        <v>0.009844647948394632</v>
      </c>
      <c r="D616" s="84" t="s">
        <v>2055</v>
      </c>
      <c r="E616" s="84" t="b">
        <v>0</v>
      </c>
      <c r="F616" s="84" t="b">
        <v>0</v>
      </c>
      <c r="G616" s="84" t="b">
        <v>0</v>
      </c>
    </row>
    <row r="617" spans="1:7" ht="15">
      <c r="A617" s="84" t="s">
        <v>2671</v>
      </c>
      <c r="B617" s="84">
        <v>3</v>
      </c>
      <c r="C617" s="123">
        <v>0.009844647948394632</v>
      </c>
      <c r="D617" s="84" t="s">
        <v>2055</v>
      </c>
      <c r="E617" s="84" t="b">
        <v>0</v>
      </c>
      <c r="F617" s="84" t="b">
        <v>0</v>
      </c>
      <c r="G617" s="84" t="b">
        <v>0</v>
      </c>
    </row>
    <row r="618" spans="1:7" ht="15">
      <c r="A618" s="84" t="s">
        <v>2672</v>
      </c>
      <c r="B618" s="84">
        <v>3</v>
      </c>
      <c r="C618" s="123">
        <v>0.009844647948394632</v>
      </c>
      <c r="D618" s="84" t="s">
        <v>2055</v>
      </c>
      <c r="E618" s="84" t="b">
        <v>0</v>
      </c>
      <c r="F618" s="84" t="b">
        <v>0</v>
      </c>
      <c r="G618" s="84" t="b">
        <v>0</v>
      </c>
    </row>
    <row r="619" spans="1:7" ht="15">
      <c r="A619" s="84" t="s">
        <v>2673</v>
      </c>
      <c r="B619" s="84">
        <v>3</v>
      </c>
      <c r="C619" s="123">
        <v>0.009844647948394632</v>
      </c>
      <c r="D619" s="84" t="s">
        <v>2055</v>
      </c>
      <c r="E619" s="84" t="b">
        <v>0</v>
      </c>
      <c r="F619" s="84" t="b">
        <v>0</v>
      </c>
      <c r="G619" s="84" t="b">
        <v>0</v>
      </c>
    </row>
    <row r="620" spans="1:7" ht="15">
      <c r="A620" s="84" t="s">
        <v>2674</v>
      </c>
      <c r="B620" s="84">
        <v>3</v>
      </c>
      <c r="C620" s="123">
        <v>0.009844647948394632</v>
      </c>
      <c r="D620" s="84" t="s">
        <v>2055</v>
      </c>
      <c r="E620" s="84" t="b">
        <v>0</v>
      </c>
      <c r="F620" s="84" t="b">
        <v>0</v>
      </c>
      <c r="G620" s="84" t="b">
        <v>0</v>
      </c>
    </row>
    <row r="621" spans="1:7" ht="15">
      <c r="A621" s="84" t="s">
        <v>2675</v>
      </c>
      <c r="B621" s="84">
        <v>3</v>
      </c>
      <c r="C621" s="123">
        <v>0.009844647948394632</v>
      </c>
      <c r="D621" s="84" t="s">
        <v>2055</v>
      </c>
      <c r="E621" s="84" t="b">
        <v>0</v>
      </c>
      <c r="F621" s="84" t="b">
        <v>0</v>
      </c>
      <c r="G621" s="84" t="b">
        <v>0</v>
      </c>
    </row>
    <row r="622" spans="1:7" ht="15">
      <c r="A622" s="84" t="s">
        <v>2676</v>
      </c>
      <c r="B622" s="84">
        <v>3</v>
      </c>
      <c r="C622" s="123">
        <v>0.009844647948394632</v>
      </c>
      <c r="D622" s="84" t="s">
        <v>2055</v>
      </c>
      <c r="E622" s="84" t="b">
        <v>0</v>
      </c>
      <c r="F622" s="84" t="b">
        <v>0</v>
      </c>
      <c r="G622" s="84" t="b">
        <v>0</v>
      </c>
    </row>
    <row r="623" spans="1:7" ht="15">
      <c r="A623" s="84" t="s">
        <v>2578</v>
      </c>
      <c r="B623" s="84">
        <v>2</v>
      </c>
      <c r="C623" s="123">
        <v>0.008216537684429108</v>
      </c>
      <c r="D623" s="84" t="s">
        <v>2055</v>
      </c>
      <c r="E623" s="84" t="b">
        <v>0</v>
      </c>
      <c r="F623" s="84" t="b">
        <v>0</v>
      </c>
      <c r="G623" s="84" t="b">
        <v>0</v>
      </c>
    </row>
    <row r="624" spans="1:7" ht="15">
      <c r="A624" s="84" t="s">
        <v>2699</v>
      </c>
      <c r="B624" s="84">
        <v>2</v>
      </c>
      <c r="C624" s="123">
        <v>0.008216537684429108</v>
      </c>
      <c r="D624" s="84" t="s">
        <v>2055</v>
      </c>
      <c r="E624" s="84" t="b">
        <v>0</v>
      </c>
      <c r="F624" s="84" t="b">
        <v>0</v>
      </c>
      <c r="G624" s="84" t="b">
        <v>0</v>
      </c>
    </row>
    <row r="625" spans="1:7" ht="15">
      <c r="A625" s="84" t="s">
        <v>2700</v>
      </c>
      <c r="B625" s="84">
        <v>2</v>
      </c>
      <c r="C625" s="123">
        <v>0.008216537684429108</v>
      </c>
      <c r="D625" s="84" t="s">
        <v>2055</v>
      </c>
      <c r="E625" s="84" t="b">
        <v>0</v>
      </c>
      <c r="F625" s="84" t="b">
        <v>0</v>
      </c>
      <c r="G625" s="84" t="b">
        <v>0</v>
      </c>
    </row>
    <row r="626" spans="1:7" ht="15">
      <c r="A626" s="84" t="s">
        <v>2701</v>
      </c>
      <c r="B626" s="84">
        <v>2</v>
      </c>
      <c r="C626" s="123">
        <v>0.008216537684429108</v>
      </c>
      <c r="D626" s="84" t="s">
        <v>2055</v>
      </c>
      <c r="E626" s="84" t="b">
        <v>0</v>
      </c>
      <c r="F626" s="84" t="b">
        <v>0</v>
      </c>
      <c r="G626" s="84" t="b">
        <v>0</v>
      </c>
    </row>
    <row r="627" spans="1:7" ht="15">
      <c r="A627" s="84" t="s">
        <v>2611</v>
      </c>
      <c r="B627" s="84">
        <v>2</v>
      </c>
      <c r="C627" s="123">
        <v>0.008216537684429108</v>
      </c>
      <c r="D627" s="84" t="s">
        <v>2055</v>
      </c>
      <c r="E627" s="84" t="b">
        <v>1</v>
      </c>
      <c r="F627" s="84" t="b">
        <v>0</v>
      </c>
      <c r="G627" s="84" t="b">
        <v>0</v>
      </c>
    </row>
    <row r="628" spans="1:7" ht="15">
      <c r="A628" s="84" t="s">
        <v>2677</v>
      </c>
      <c r="B628" s="84">
        <v>2</v>
      </c>
      <c r="C628" s="123">
        <v>0.008216537684429108</v>
      </c>
      <c r="D628" s="84" t="s">
        <v>2055</v>
      </c>
      <c r="E628" s="84" t="b">
        <v>0</v>
      </c>
      <c r="F628" s="84" t="b">
        <v>0</v>
      </c>
      <c r="G628" s="84" t="b">
        <v>0</v>
      </c>
    </row>
    <row r="629" spans="1:7" ht="15">
      <c r="A629" s="84" t="s">
        <v>2703</v>
      </c>
      <c r="B629" s="84">
        <v>2</v>
      </c>
      <c r="C629" s="123">
        <v>0.008216537684429108</v>
      </c>
      <c r="D629" s="84" t="s">
        <v>2055</v>
      </c>
      <c r="E629" s="84" t="b">
        <v>0</v>
      </c>
      <c r="F629" s="84" t="b">
        <v>0</v>
      </c>
      <c r="G629" s="84" t="b">
        <v>0</v>
      </c>
    </row>
    <row r="630" spans="1:7" ht="15">
      <c r="A630" s="84" t="s">
        <v>2704</v>
      </c>
      <c r="B630" s="84">
        <v>2</v>
      </c>
      <c r="C630" s="123">
        <v>0.008216537684429108</v>
      </c>
      <c r="D630" s="84" t="s">
        <v>2055</v>
      </c>
      <c r="E630" s="84" t="b">
        <v>0</v>
      </c>
      <c r="F630" s="84" t="b">
        <v>0</v>
      </c>
      <c r="G630" s="84" t="b">
        <v>0</v>
      </c>
    </row>
    <row r="631" spans="1:7" ht="15">
      <c r="A631" s="84" t="s">
        <v>2705</v>
      </c>
      <c r="B631" s="84">
        <v>2</v>
      </c>
      <c r="C631" s="123">
        <v>0.008216537684429108</v>
      </c>
      <c r="D631" s="84" t="s">
        <v>2055</v>
      </c>
      <c r="E631" s="84" t="b">
        <v>0</v>
      </c>
      <c r="F631" s="84" t="b">
        <v>0</v>
      </c>
      <c r="G631" s="84" t="b">
        <v>0</v>
      </c>
    </row>
    <row r="632" spans="1:7" ht="15">
      <c r="A632" s="84" t="s">
        <v>2706</v>
      </c>
      <c r="B632" s="84">
        <v>2</v>
      </c>
      <c r="C632" s="123">
        <v>0.008216537684429108</v>
      </c>
      <c r="D632" s="84" t="s">
        <v>2055</v>
      </c>
      <c r="E632" s="84" t="b">
        <v>0</v>
      </c>
      <c r="F632" s="84" t="b">
        <v>0</v>
      </c>
      <c r="G632" s="84" t="b">
        <v>0</v>
      </c>
    </row>
    <row r="633" spans="1:7" ht="15">
      <c r="A633" s="84" t="s">
        <v>2707</v>
      </c>
      <c r="B633" s="84">
        <v>2</v>
      </c>
      <c r="C633" s="123">
        <v>0.008216537684429108</v>
      </c>
      <c r="D633" s="84" t="s">
        <v>2055</v>
      </c>
      <c r="E633" s="84" t="b">
        <v>0</v>
      </c>
      <c r="F633" s="84" t="b">
        <v>0</v>
      </c>
      <c r="G633" s="84" t="b">
        <v>0</v>
      </c>
    </row>
    <row r="634" spans="1:7" ht="15">
      <c r="A634" s="84" t="s">
        <v>2702</v>
      </c>
      <c r="B634" s="84">
        <v>2</v>
      </c>
      <c r="C634" s="123">
        <v>0.008216537684429108</v>
      </c>
      <c r="D634" s="84" t="s">
        <v>2055</v>
      </c>
      <c r="E634" s="84" t="b">
        <v>0</v>
      </c>
      <c r="F634" s="84" t="b">
        <v>0</v>
      </c>
      <c r="G634" s="84" t="b">
        <v>0</v>
      </c>
    </row>
    <row r="635" spans="1:7" ht="15">
      <c r="A635" s="84" t="s">
        <v>2208</v>
      </c>
      <c r="B635" s="84">
        <v>2</v>
      </c>
      <c r="C635" s="123">
        <v>0</v>
      </c>
      <c r="D635" s="84" t="s">
        <v>2056</v>
      </c>
      <c r="E635" s="84" t="b">
        <v>0</v>
      </c>
      <c r="F635" s="84" t="b">
        <v>0</v>
      </c>
      <c r="G635" s="84" t="b">
        <v>0</v>
      </c>
    </row>
    <row r="636" spans="1:7" ht="15">
      <c r="A636" s="84" t="s">
        <v>475</v>
      </c>
      <c r="B636" s="84">
        <v>2</v>
      </c>
      <c r="C636" s="123">
        <v>0</v>
      </c>
      <c r="D636" s="84" t="s">
        <v>2056</v>
      </c>
      <c r="E636" s="84" t="b">
        <v>0</v>
      </c>
      <c r="F636" s="84" t="b">
        <v>0</v>
      </c>
      <c r="G636" s="84" t="b">
        <v>0</v>
      </c>
    </row>
    <row r="637" spans="1:7" ht="15">
      <c r="A637" s="84" t="s">
        <v>2185</v>
      </c>
      <c r="B637" s="84">
        <v>2</v>
      </c>
      <c r="C637" s="123">
        <v>0.014684390032389328</v>
      </c>
      <c r="D637" s="84" t="s">
        <v>2056</v>
      </c>
      <c r="E637" s="84" t="b">
        <v>0</v>
      </c>
      <c r="F637" s="84" t="b">
        <v>0</v>
      </c>
      <c r="G637" s="84" t="b">
        <v>0</v>
      </c>
    </row>
    <row r="638" spans="1:7" ht="15">
      <c r="A638" s="84" t="s">
        <v>2210</v>
      </c>
      <c r="B638" s="84">
        <v>3</v>
      </c>
      <c r="C638" s="123">
        <v>0</v>
      </c>
      <c r="D638" s="84" t="s">
        <v>2057</v>
      </c>
      <c r="E638" s="84" t="b">
        <v>0</v>
      </c>
      <c r="F638" s="84" t="b">
        <v>0</v>
      </c>
      <c r="G638" s="84" t="b">
        <v>0</v>
      </c>
    </row>
    <row r="639" spans="1:7" ht="15">
      <c r="A639" s="84" t="s">
        <v>2211</v>
      </c>
      <c r="B639" s="84">
        <v>2</v>
      </c>
      <c r="C639" s="123">
        <v>0</v>
      </c>
      <c r="D639" s="84" t="s">
        <v>2057</v>
      </c>
      <c r="E639" s="84" t="b">
        <v>1</v>
      </c>
      <c r="F639" s="84" t="b">
        <v>0</v>
      </c>
      <c r="G639" s="84" t="b">
        <v>0</v>
      </c>
    </row>
    <row r="640" spans="1:7" ht="15">
      <c r="A640" s="84" t="s">
        <v>2212</v>
      </c>
      <c r="B640" s="84">
        <v>2</v>
      </c>
      <c r="C640" s="123">
        <v>0</v>
      </c>
      <c r="D640" s="84" t="s">
        <v>2057</v>
      </c>
      <c r="E640" s="84" t="b">
        <v>0</v>
      </c>
      <c r="F640" s="84" t="b">
        <v>0</v>
      </c>
      <c r="G640" s="84" t="b">
        <v>0</v>
      </c>
    </row>
    <row r="641" spans="1:7" ht="15">
      <c r="A641" s="84" t="s">
        <v>2213</v>
      </c>
      <c r="B641" s="84">
        <v>2</v>
      </c>
      <c r="C641" s="123">
        <v>0</v>
      </c>
      <c r="D641" s="84" t="s">
        <v>2057</v>
      </c>
      <c r="E641" s="84" t="b">
        <v>0</v>
      </c>
      <c r="F641" s="84" t="b">
        <v>0</v>
      </c>
      <c r="G641" s="84" t="b">
        <v>0</v>
      </c>
    </row>
    <row r="642" spans="1:7" ht="15">
      <c r="A642" s="84" t="s">
        <v>2214</v>
      </c>
      <c r="B642" s="84">
        <v>2</v>
      </c>
      <c r="C642" s="123">
        <v>0</v>
      </c>
      <c r="D642" s="84" t="s">
        <v>2057</v>
      </c>
      <c r="E642" s="84" t="b">
        <v>0</v>
      </c>
      <c r="F642" s="84" t="b">
        <v>0</v>
      </c>
      <c r="G642" s="84" t="b">
        <v>0</v>
      </c>
    </row>
    <row r="643" spans="1:7" ht="15">
      <c r="A643" s="84" t="s">
        <v>2215</v>
      </c>
      <c r="B643" s="84">
        <v>2</v>
      </c>
      <c r="C643" s="123">
        <v>0</v>
      </c>
      <c r="D643" s="84" t="s">
        <v>2057</v>
      </c>
      <c r="E643" s="84" t="b">
        <v>0</v>
      </c>
      <c r="F643" s="84" t="b">
        <v>0</v>
      </c>
      <c r="G643" s="84" t="b">
        <v>0</v>
      </c>
    </row>
    <row r="644" spans="1:7" ht="15">
      <c r="A644" s="84" t="s">
        <v>2216</v>
      </c>
      <c r="B644" s="84">
        <v>2</v>
      </c>
      <c r="C644" s="123">
        <v>0</v>
      </c>
      <c r="D644" s="84" t="s">
        <v>2057</v>
      </c>
      <c r="E644" s="84" t="b">
        <v>0</v>
      </c>
      <c r="F644" s="84" t="b">
        <v>0</v>
      </c>
      <c r="G644" s="84" t="b">
        <v>0</v>
      </c>
    </row>
    <row r="645" spans="1:7" ht="15">
      <c r="A645" s="84" t="s">
        <v>2217</v>
      </c>
      <c r="B645" s="84">
        <v>2</v>
      </c>
      <c r="C645" s="123">
        <v>0</v>
      </c>
      <c r="D645" s="84" t="s">
        <v>2057</v>
      </c>
      <c r="E645" s="84" t="b">
        <v>0</v>
      </c>
      <c r="F645" s="84" t="b">
        <v>0</v>
      </c>
      <c r="G645" s="84" t="b">
        <v>0</v>
      </c>
    </row>
    <row r="646" spans="1:7" ht="15">
      <c r="A646" s="84" t="s">
        <v>2218</v>
      </c>
      <c r="B646" s="84">
        <v>2</v>
      </c>
      <c r="C646" s="123">
        <v>0</v>
      </c>
      <c r="D646" s="84" t="s">
        <v>2057</v>
      </c>
      <c r="E646" s="84" t="b">
        <v>0</v>
      </c>
      <c r="F646" s="84" t="b">
        <v>0</v>
      </c>
      <c r="G646" s="84" t="b">
        <v>0</v>
      </c>
    </row>
    <row r="647" spans="1:7" ht="15">
      <c r="A647" s="84" t="s">
        <v>2184</v>
      </c>
      <c r="B647" s="84">
        <v>2</v>
      </c>
      <c r="C647" s="123">
        <v>0</v>
      </c>
      <c r="D647" s="84" t="s">
        <v>2057</v>
      </c>
      <c r="E647" s="84" t="b">
        <v>0</v>
      </c>
      <c r="F647" s="84" t="b">
        <v>0</v>
      </c>
      <c r="G647" s="84" t="b">
        <v>0</v>
      </c>
    </row>
    <row r="648" spans="1:7" ht="15">
      <c r="A648" s="84" t="s">
        <v>2185</v>
      </c>
      <c r="B648" s="84">
        <v>2</v>
      </c>
      <c r="C648" s="123">
        <v>0</v>
      </c>
      <c r="D648" s="84" t="s">
        <v>2057</v>
      </c>
      <c r="E648" s="84" t="b">
        <v>0</v>
      </c>
      <c r="F648" s="84" t="b">
        <v>0</v>
      </c>
      <c r="G648" s="84" t="b">
        <v>0</v>
      </c>
    </row>
    <row r="649" spans="1:7" ht="15">
      <c r="A649" s="84" t="s">
        <v>2685</v>
      </c>
      <c r="B649" s="84">
        <v>2</v>
      </c>
      <c r="C649" s="123">
        <v>0</v>
      </c>
      <c r="D649" s="84" t="s">
        <v>2057</v>
      </c>
      <c r="E649" s="84" t="b">
        <v>0</v>
      </c>
      <c r="F649" s="84" t="b">
        <v>0</v>
      </c>
      <c r="G649" s="84" t="b">
        <v>0</v>
      </c>
    </row>
    <row r="650" spans="1:7" ht="15">
      <c r="A650" s="84" t="s">
        <v>2127</v>
      </c>
      <c r="B650" s="84">
        <v>6</v>
      </c>
      <c r="C650" s="123">
        <v>0</v>
      </c>
      <c r="D650" s="84" t="s">
        <v>2058</v>
      </c>
      <c r="E650" s="84" t="b">
        <v>0</v>
      </c>
      <c r="F650" s="84" t="b">
        <v>0</v>
      </c>
      <c r="G650" s="84" t="b">
        <v>0</v>
      </c>
    </row>
    <row r="651" spans="1:7" ht="15">
      <c r="A651" s="84" t="s">
        <v>475</v>
      </c>
      <c r="B651" s="84">
        <v>6</v>
      </c>
      <c r="C651" s="123">
        <v>0</v>
      </c>
      <c r="D651" s="84" t="s">
        <v>2058</v>
      </c>
      <c r="E651" s="84" t="b">
        <v>0</v>
      </c>
      <c r="F651" s="84" t="b">
        <v>0</v>
      </c>
      <c r="G651" s="84" t="b">
        <v>0</v>
      </c>
    </row>
    <row r="652" spans="1:7" ht="15">
      <c r="A652" s="84" t="s">
        <v>2131</v>
      </c>
      <c r="B652" s="84">
        <v>5</v>
      </c>
      <c r="C652" s="123">
        <v>0.005209292503133211</v>
      </c>
      <c r="D652" s="84" t="s">
        <v>2058</v>
      </c>
      <c r="E652" s="84" t="b">
        <v>0</v>
      </c>
      <c r="F652" s="84" t="b">
        <v>0</v>
      </c>
      <c r="G652" s="84" t="b">
        <v>0</v>
      </c>
    </row>
    <row r="653" spans="1:7" ht="15">
      <c r="A653" s="84" t="s">
        <v>2162</v>
      </c>
      <c r="B653" s="84">
        <v>5</v>
      </c>
      <c r="C653" s="123">
        <v>0.005209292503133211</v>
      </c>
      <c r="D653" s="84" t="s">
        <v>2058</v>
      </c>
      <c r="E653" s="84" t="b">
        <v>0</v>
      </c>
      <c r="F653" s="84" t="b">
        <v>0</v>
      </c>
      <c r="G653" s="84" t="b">
        <v>0</v>
      </c>
    </row>
    <row r="654" spans="1:7" ht="15">
      <c r="A654" s="84" t="s">
        <v>2163</v>
      </c>
      <c r="B654" s="84">
        <v>5</v>
      </c>
      <c r="C654" s="123">
        <v>0.005209292503133211</v>
      </c>
      <c r="D654" s="84" t="s">
        <v>2058</v>
      </c>
      <c r="E654" s="84" t="b">
        <v>0</v>
      </c>
      <c r="F654" s="84" t="b">
        <v>0</v>
      </c>
      <c r="G654" s="84" t="b">
        <v>0</v>
      </c>
    </row>
    <row r="655" spans="1:7" ht="15">
      <c r="A655" s="84" t="s">
        <v>2161</v>
      </c>
      <c r="B655" s="84">
        <v>5</v>
      </c>
      <c r="C655" s="123">
        <v>0.005209292503133211</v>
      </c>
      <c r="D655" s="84" t="s">
        <v>2058</v>
      </c>
      <c r="E655" s="84" t="b">
        <v>0</v>
      </c>
      <c r="F655" s="84" t="b">
        <v>0</v>
      </c>
      <c r="G655" s="84" t="b">
        <v>0</v>
      </c>
    </row>
    <row r="656" spans="1:7" ht="15">
      <c r="A656" s="84" t="s">
        <v>2649</v>
      </c>
      <c r="B656" s="84">
        <v>4</v>
      </c>
      <c r="C656" s="123">
        <v>0.009267961002930591</v>
      </c>
      <c r="D656" s="84" t="s">
        <v>2058</v>
      </c>
      <c r="E656" s="84" t="b">
        <v>0</v>
      </c>
      <c r="F656" s="84" t="b">
        <v>0</v>
      </c>
      <c r="G656" s="84" t="b">
        <v>0</v>
      </c>
    </row>
    <row r="657" spans="1:7" ht="15">
      <c r="A657" s="84" t="s">
        <v>2562</v>
      </c>
      <c r="B657" s="84">
        <v>4</v>
      </c>
      <c r="C657" s="123">
        <v>0.009267961002930591</v>
      </c>
      <c r="D657" s="84" t="s">
        <v>2058</v>
      </c>
      <c r="E657" s="84" t="b">
        <v>0</v>
      </c>
      <c r="F657" s="84" t="b">
        <v>0</v>
      </c>
      <c r="G657" s="84" t="b">
        <v>0</v>
      </c>
    </row>
    <row r="658" spans="1:7" ht="15">
      <c r="A658" s="84" t="s">
        <v>2650</v>
      </c>
      <c r="B658" s="84">
        <v>4</v>
      </c>
      <c r="C658" s="123">
        <v>0.009267961002930591</v>
      </c>
      <c r="D658" s="84" t="s">
        <v>2058</v>
      </c>
      <c r="E658" s="84" t="b">
        <v>0</v>
      </c>
      <c r="F658" s="84" t="b">
        <v>0</v>
      </c>
      <c r="G658" s="84" t="b">
        <v>0</v>
      </c>
    </row>
    <row r="659" spans="1:7" ht="15">
      <c r="A659" s="84" t="s">
        <v>2651</v>
      </c>
      <c r="B659" s="84">
        <v>4</v>
      </c>
      <c r="C659" s="123">
        <v>0.009267961002930591</v>
      </c>
      <c r="D659" s="84" t="s">
        <v>2058</v>
      </c>
      <c r="E659" s="84" t="b">
        <v>1</v>
      </c>
      <c r="F659" s="84" t="b">
        <v>0</v>
      </c>
      <c r="G659" s="84" t="b">
        <v>0</v>
      </c>
    </row>
    <row r="660" spans="1:7" ht="15">
      <c r="A660" s="84" t="s">
        <v>2652</v>
      </c>
      <c r="B660" s="84">
        <v>4</v>
      </c>
      <c r="C660" s="123">
        <v>0.009267961002930591</v>
      </c>
      <c r="D660" s="84" t="s">
        <v>2058</v>
      </c>
      <c r="E660" s="84" t="b">
        <v>0</v>
      </c>
      <c r="F660" s="84" t="b">
        <v>0</v>
      </c>
      <c r="G660" s="84" t="b">
        <v>0</v>
      </c>
    </row>
    <row r="661" spans="1:7" ht="15">
      <c r="A661" s="84" t="s">
        <v>2653</v>
      </c>
      <c r="B661" s="84">
        <v>4</v>
      </c>
      <c r="C661" s="123">
        <v>0.009267961002930591</v>
      </c>
      <c r="D661" s="84" t="s">
        <v>2058</v>
      </c>
      <c r="E661" s="84" t="b">
        <v>0</v>
      </c>
      <c r="F661" s="84" t="b">
        <v>0</v>
      </c>
      <c r="G661" s="84" t="b">
        <v>0</v>
      </c>
    </row>
    <row r="662" spans="1:7" ht="15">
      <c r="A662" s="84" t="s">
        <v>2654</v>
      </c>
      <c r="B662" s="84">
        <v>4</v>
      </c>
      <c r="C662" s="123">
        <v>0.009267961002930591</v>
      </c>
      <c r="D662" s="84" t="s">
        <v>2058</v>
      </c>
      <c r="E662" s="84" t="b">
        <v>0</v>
      </c>
      <c r="F662" s="84" t="b">
        <v>0</v>
      </c>
      <c r="G662" s="84" t="b">
        <v>0</v>
      </c>
    </row>
    <row r="663" spans="1:7" ht="15">
      <c r="A663" s="84" t="s">
        <v>284</v>
      </c>
      <c r="B663" s="84">
        <v>2</v>
      </c>
      <c r="C663" s="123">
        <v>0.012555822492622696</v>
      </c>
      <c r="D663" s="84" t="s">
        <v>2058</v>
      </c>
      <c r="E663" s="84" t="b">
        <v>0</v>
      </c>
      <c r="F663" s="84" t="b">
        <v>0</v>
      </c>
      <c r="G663" s="84" t="b">
        <v>0</v>
      </c>
    </row>
    <row r="664" spans="1:7" ht="15">
      <c r="A664" s="84" t="s">
        <v>2725</v>
      </c>
      <c r="B664" s="84">
        <v>2</v>
      </c>
      <c r="C664" s="123">
        <v>0.020477664483780095</v>
      </c>
      <c r="D664" s="84" t="s">
        <v>2058</v>
      </c>
      <c r="E664" s="84" t="b">
        <v>0</v>
      </c>
      <c r="F664" s="84" t="b">
        <v>0</v>
      </c>
      <c r="G664" s="84" t="b">
        <v>0</v>
      </c>
    </row>
    <row r="665" spans="1:7" ht="15">
      <c r="A665" s="84" t="s">
        <v>2655</v>
      </c>
      <c r="B665" s="84">
        <v>4</v>
      </c>
      <c r="C665" s="123">
        <v>0.015312283396146193</v>
      </c>
      <c r="D665" s="84" t="s">
        <v>2060</v>
      </c>
      <c r="E665" s="84" t="b">
        <v>0</v>
      </c>
      <c r="F665" s="84" t="b">
        <v>0</v>
      </c>
      <c r="G665" s="84" t="b">
        <v>0</v>
      </c>
    </row>
    <row r="666" spans="1:7" ht="15">
      <c r="A666" s="84" t="s">
        <v>2161</v>
      </c>
      <c r="B666" s="84">
        <v>3</v>
      </c>
      <c r="C666" s="123">
        <v>0</v>
      </c>
      <c r="D666" s="84" t="s">
        <v>2060</v>
      </c>
      <c r="E666" s="84" t="b">
        <v>0</v>
      </c>
      <c r="F666" s="84" t="b">
        <v>0</v>
      </c>
      <c r="G666" s="84" t="b">
        <v>0</v>
      </c>
    </row>
    <row r="667" spans="1:7" ht="15">
      <c r="A667" s="84" t="s">
        <v>2182</v>
      </c>
      <c r="B667" s="84">
        <v>3</v>
      </c>
      <c r="C667" s="123">
        <v>0</v>
      </c>
      <c r="D667" s="84" t="s">
        <v>2060</v>
      </c>
      <c r="E667" s="84" t="b">
        <v>0</v>
      </c>
      <c r="F667" s="84" t="b">
        <v>0</v>
      </c>
      <c r="G667" s="84" t="b">
        <v>0</v>
      </c>
    </row>
    <row r="668" spans="1:7" ht="15">
      <c r="A668" s="84" t="s">
        <v>475</v>
      </c>
      <c r="B668" s="84">
        <v>3</v>
      </c>
      <c r="C668" s="123">
        <v>0</v>
      </c>
      <c r="D668" s="84" t="s">
        <v>2060</v>
      </c>
      <c r="E668" s="84" t="b">
        <v>0</v>
      </c>
      <c r="F668" s="84" t="b">
        <v>0</v>
      </c>
      <c r="G668" s="84" t="b">
        <v>0</v>
      </c>
    </row>
    <row r="669" spans="1:7" ht="15">
      <c r="A669" s="84" t="s">
        <v>2553</v>
      </c>
      <c r="B669" s="84">
        <v>2</v>
      </c>
      <c r="C669" s="123">
        <v>0.007656141698073097</v>
      </c>
      <c r="D669" s="84" t="s">
        <v>2060</v>
      </c>
      <c r="E669" s="84" t="b">
        <v>0</v>
      </c>
      <c r="F669" s="84" t="b">
        <v>0</v>
      </c>
      <c r="G669" s="84" t="b">
        <v>0</v>
      </c>
    </row>
    <row r="670" spans="1:7" ht="15">
      <c r="A670" s="84" t="s">
        <v>2592</v>
      </c>
      <c r="B670" s="84">
        <v>2</v>
      </c>
      <c r="C670" s="123">
        <v>0.007656141698073097</v>
      </c>
      <c r="D670" s="84" t="s">
        <v>2060</v>
      </c>
      <c r="E670" s="84" t="b">
        <v>0</v>
      </c>
      <c r="F670" s="84" t="b">
        <v>0</v>
      </c>
      <c r="G670" s="84" t="b">
        <v>0</v>
      </c>
    </row>
    <row r="671" spans="1:7" ht="15">
      <c r="A671" s="84" t="s">
        <v>2726</v>
      </c>
      <c r="B671" s="84">
        <v>2</v>
      </c>
      <c r="C671" s="123">
        <v>0.007656141698073097</v>
      </c>
      <c r="D671" s="84" t="s">
        <v>2060</v>
      </c>
      <c r="E671" s="84" t="b">
        <v>0</v>
      </c>
      <c r="F671" s="84" t="b">
        <v>0</v>
      </c>
      <c r="G67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15"/>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2747</v>
      </c>
      <c r="B1" s="13" t="s">
        <v>2748</v>
      </c>
      <c r="C1" s="13" t="s">
        <v>2741</v>
      </c>
      <c r="D1" s="13" t="s">
        <v>2742</v>
      </c>
      <c r="E1" s="13" t="s">
        <v>2749</v>
      </c>
      <c r="F1" s="13" t="s">
        <v>144</v>
      </c>
      <c r="G1" s="13" t="s">
        <v>2750</v>
      </c>
      <c r="H1" s="13" t="s">
        <v>2751</v>
      </c>
      <c r="I1" s="13" t="s">
        <v>2752</v>
      </c>
      <c r="J1" s="13" t="s">
        <v>2753</v>
      </c>
      <c r="K1" s="13" t="s">
        <v>2754</v>
      </c>
      <c r="L1" s="13" t="s">
        <v>2755</v>
      </c>
    </row>
    <row r="2" spans="1:12" ht="15">
      <c r="A2" s="84" t="s">
        <v>2162</v>
      </c>
      <c r="B2" s="84" t="s">
        <v>2163</v>
      </c>
      <c r="C2" s="84">
        <v>47</v>
      </c>
      <c r="D2" s="123">
        <v>0.011797016707599636</v>
      </c>
      <c r="E2" s="123">
        <v>1.636848004491548</v>
      </c>
      <c r="F2" s="84" t="s">
        <v>2743</v>
      </c>
      <c r="G2" s="84" t="b">
        <v>0</v>
      </c>
      <c r="H2" s="84" t="b">
        <v>0</v>
      </c>
      <c r="I2" s="84" t="b">
        <v>0</v>
      </c>
      <c r="J2" s="84" t="b">
        <v>0</v>
      </c>
      <c r="K2" s="84" t="b">
        <v>0</v>
      </c>
      <c r="L2" s="84" t="b">
        <v>0</v>
      </c>
    </row>
    <row r="3" spans="1:12" ht="15">
      <c r="A3" s="84" t="s">
        <v>2163</v>
      </c>
      <c r="B3" s="84" t="s">
        <v>2161</v>
      </c>
      <c r="C3" s="84">
        <v>47</v>
      </c>
      <c r="D3" s="123">
        <v>0.011797016707599636</v>
      </c>
      <c r="E3" s="123">
        <v>1.5576667584439232</v>
      </c>
      <c r="F3" s="84" t="s">
        <v>2743</v>
      </c>
      <c r="G3" s="84" t="b">
        <v>0</v>
      </c>
      <c r="H3" s="84" t="b">
        <v>0</v>
      </c>
      <c r="I3" s="84" t="b">
        <v>0</v>
      </c>
      <c r="J3" s="84" t="b">
        <v>0</v>
      </c>
      <c r="K3" s="84" t="b">
        <v>0</v>
      </c>
      <c r="L3" s="84" t="b">
        <v>0</v>
      </c>
    </row>
    <row r="4" spans="1:12" ht="15">
      <c r="A4" s="84" t="s">
        <v>2176</v>
      </c>
      <c r="B4" s="84" t="s">
        <v>2162</v>
      </c>
      <c r="C4" s="84">
        <v>24</v>
      </c>
      <c r="D4" s="123">
        <v>0.008879809097940025</v>
      </c>
      <c r="E4" s="123">
        <v>1.7129381735620308</v>
      </c>
      <c r="F4" s="84" t="s">
        <v>2743</v>
      </c>
      <c r="G4" s="84" t="b">
        <v>1</v>
      </c>
      <c r="H4" s="84" t="b">
        <v>0</v>
      </c>
      <c r="I4" s="84" t="b">
        <v>0</v>
      </c>
      <c r="J4" s="84" t="b">
        <v>0</v>
      </c>
      <c r="K4" s="84" t="b">
        <v>0</v>
      </c>
      <c r="L4" s="84" t="b">
        <v>0</v>
      </c>
    </row>
    <row r="5" spans="1:12" ht="15">
      <c r="A5" s="84" t="s">
        <v>2161</v>
      </c>
      <c r="B5" s="84" t="s">
        <v>2174</v>
      </c>
      <c r="C5" s="84">
        <v>24</v>
      </c>
      <c r="D5" s="123">
        <v>0.008879809097940025</v>
      </c>
      <c r="E5" s="123">
        <v>1.5653354523177871</v>
      </c>
      <c r="F5" s="84" t="s">
        <v>2743</v>
      </c>
      <c r="G5" s="84" t="b">
        <v>0</v>
      </c>
      <c r="H5" s="84" t="b">
        <v>0</v>
      </c>
      <c r="I5" s="84" t="b">
        <v>0</v>
      </c>
      <c r="J5" s="84" t="b">
        <v>0</v>
      </c>
      <c r="K5" s="84" t="b">
        <v>0</v>
      </c>
      <c r="L5" s="84" t="b">
        <v>0</v>
      </c>
    </row>
    <row r="6" spans="1:12" ht="15">
      <c r="A6" s="84" t="s">
        <v>2174</v>
      </c>
      <c r="B6" s="84" t="s">
        <v>483</v>
      </c>
      <c r="C6" s="84">
        <v>24</v>
      </c>
      <c r="D6" s="123">
        <v>0.008879809097940025</v>
      </c>
      <c r="E6" s="123">
        <v>1.9559762222483255</v>
      </c>
      <c r="F6" s="84" t="s">
        <v>2743</v>
      </c>
      <c r="G6" s="84" t="b">
        <v>0</v>
      </c>
      <c r="H6" s="84" t="b">
        <v>0</v>
      </c>
      <c r="I6" s="84" t="b">
        <v>0</v>
      </c>
      <c r="J6" s="84" t="b">
        <v>0</v>
      </c>
      <c r="K6" s="84" t="b">
        <v>0</v>
      </c>
      <c r="L6" s="84" t="b">
        <v>0</v>
      </c>
    </row>
    <row r="7" spans="1:12" ht="15">
      <c r="A7" s="84" t="s">
        <v>483</v>
      </c>
      <c r="B7" s="84" t="s">
        <v>2177</v>
      </c>
      <c r="C7" s="84">
        <v>24</v>
      </c>
      <c r="D7" s="123">
        <v>0.008879809097940025</v>
      </c>
      <c r="E7" s="123">
        <v>1.973704989208757</v>
      </c>
      <c r="F7" s="84" t="s">
        <v>2743</v>
      </c>
      <c r="G7" s="84" t="b">
        <v>0</v>
      </c>
      <c r="H7" s="84" t="b">
        <v>0</v>
      </c>
      <c r="I7" s="84" t="b">
        <v>0</v>
      </c>
      <c r="J7" s="84" t="b">
        <v>1</v>
      </c>
      <c r="K7" s="84" t="b">
        <v>0</v>
      </c>
      <c r="L7" s="84" t="b">
        <v>0</v>
      </c>
    </row>
    <row r="8" spans="1:12" ht="15">
      <c r="A8" s="84" t="s">
        <v>2177</v>
      </c>
      <c r="B8" s="84" t="s">
        <v>2175</v>
      </c>
      <c r="C8" s="84">
        <v>24</v>
      </c>
      <c r="D8" s="123">
        <v>0.008879809097940025</v>
      </c>
      <c r="E8" s="123">
        <v>1.9559762222483255</v>
      </c>
      <c r="F8" s="84" t="s">
        <v>2743</v>
      </c>
      <c r="G8" s="84" t="b">
        <v>1</v>
      </c>
      <c r="H8" s="84" t="b">
        <v>0</v>
      </c>
      <c r="I8" s="84" t="b">
        <v>0</v>
      </c>
      <c r="J8" s="84" t="b">
        <v>0</v>
      </c>
      <c r="K8" s="84" t="b">
        <v>0</v>
      </c>
      <c r="L8" s="84" t="b">
        <v>0</v>
      </c>
    </row>
    <row r="9" spans="1:12" ht="15">
      <c r="A9" s="84" t="s">
        <v>2175</v>
      </c>
      <c r="B9" s="84" t="s">
        <v>2140</v>
      </c>
      <c r="C9" s="84">
        <v>24</v>
      </c>
      <c r="D9" s="123">
        <v>0.008879809097940025</v>
      </c>
      <c r="E9" s="123">
        <v>1.9212141159891134</v>
      </c>
      <c r="F9" s="84" t="s">
        <v>2743</v>
      </c>
      <c r="G9" s="84" t="b">
        <v>0</v>
      </c>
      <c r="H9" s="84" t="b">
        <v>0</v>
      </c>
      <c r="I9" s="84" t="b">
        <v>0</v>
      </c>
      <c r="J9" s="84" t="b">
        <v>0</v>
      </c>
      <c r="K9" s="84" t="b">
        <v>0</v>
      </c>
      <c r="L9" s="84" t="b">
        <v>0</v>
      </c>
    </row>
    <row r="10" spans="1:12" ht="15">
      <c r="A10" s="84" t="s">
        <v>2140</v>
      </c>
      <c r="B10" s="84" t="s">
        <v>2178</v>
      </c>
      <c r="C10" s="84">
        <v>24</v>
      </c>
      <c r="D10" s="123">
        <v>0.008879809097940025</v>
      </c>
      <c r="E10" s="123">
        <v>1.938942882949545</v>
      </c>
      <c r="F10" s="84" t="s">
        <v>2743</v>
      </c>
      <c r="G10" s="84" t="b">
        <v>0</v>
      </c>
      <c r="H10" s="84" t="b">
        <v>0</v>
      </c>
      <c r="I10" s="84" t="b">
        <v>0</v>
      </c>
      <c r="J10" s="84" t="b">
        <v>0</v>
      </c>
      <c r="K10" s="84" t="b">
        <v>0</v>
      </c>
      <c r="L10" s="84" t="b">
        <v>0</v>
      </c>
    </row>
    <row r="11" spans="1:12" ht="15">
      <c r="A11" s="84" t="s">
        <v>2178</v>
      </c>
      <c r="B11" s="84" t="s">
        <v>2544</v>
      </c>
      <c r="C11" s="84">
        <v>24</v>
      </c>
      <c r="D11" s="123">
        <v>0.008879809097940025</v>
      </c>
      <c r="E11" s="123">
        <v>1.973704989208757</v>
      </c>
      <c r="F11" s="84" t="s">
        <v>2743</v>
      </c>
      <c r="G11" s="84" t="b">
        <v>0</v>
      </c>
      <c r="H11" s="84" t="b">
        <v>0</v>
      </c>
      <c r="I11" s="84" t="b">
        <v>0</v>
      </c>
      <c r="J11" s="84" t="b">
        <v>0</v>
      </c>
      <c r="K11" s="84" t="b">
        <v>0</v>
      </c>
      <c r="L11" s="84" t="b">
        <v>0</v>
      </c>
    </row>
    <row r="12" spans="1:12" ht="15">
      <c r="A12" s="84" t="s">
        <v>2544</v>
      </c>
      <c r="B12" s="84" t="s">
        <v>2545</v>
      </c>
      <c r="C12" s="84">
        <v>24</v>
      </c>
      <c r="D12" s="123">
        <v>0.008879809097940025</v>
      </c>
      <c r="E12" s="123">
        <v>1.973704989208757</v>
      </c>
      <c r="F12" s="84" t="s">
        <v>2743</v>
      </c>
      <c r="G12" s="84" t="b">
        <v>0</v>
      </c>
      <c r="H12" s="84" t="b">
        <v>0</v>
      </c>
      <c r="I12" s="84" t="b">
        <v>0</v>
      </c>
      <c r="J12" s="84" t="b">
        <v>0</v>
      </c>
      <c r="K12" s="84" t="b">
        <v>0</v>
      </c>
      <c r="L12" s="84" t="b">
        <v>0</v>
      </c>
    </row>
    <row r="13" spans="1:12" ht="15">
      <c r="A13" s="84" t="s">
        <v>2545</v>
      </c>
      <c r="B13" s="84" t="s">
        <v>2546</v>
      </c>
      <c r="C13" s="84">
        <v>24</v>
      </c>
      <c r="D13" s="123">
        <v>0.008879809097940025</v>
      </c>
      <c r="E13" s="123">
        <v>1.973704989208757</v>
      </c>
      <c r="F13" s="84" t="s">
        <v>2743</v>
      </c>
      <c r="G13" s="84" t="b">
        <v>0</v>
      </c>
      <c r="H13" s="84" t="b">
        <v>0</v>
      </c>
      <c r="I13" s="84" t="b">
        <v>0</v>
      </c>
      <c r="J13" s="84" t="b">
        <v>0</v>
      </c>
      <c r="K13" s="84" t="b">
        <v>0</v>
      </c>
      <c r="L13" s="84" t="b">
        <v>0</v>
      </c>
    </row>
    <row r="14" spans="1:12" ht="15">
      <c r="A14" s="84" t="s">
        <v>262</v>
      </c>
      <c r="B14" s="84" t="s">
        <v>2176</v>
      </c>
      <c r="C14" s="84">
        <v>23</v>
      </c>
      <c r="D14" s="123">
        <v>0.008683122527513479</v>
      </c>
      <c r="E14" s="123">
        <v>1.973704989208757</v>
      </c>
      <c r="F14" s="84" t="s">
        <v>2743</v>
      </c>
      <c r="G14" s="84" t="b">
        <v>0</v>
      </c>
      <c r="H14" s="84" t="b">
        <v>0</v>
      </c>
      <c r="I14" s="84" t="b">
        <v>0</v>
      </c>
      <c r="J14" s="84" t="b">
        <v>1</v>
      </c>
      <c r="K14" s="84" t="b">
        <v>0</v>
      </c>
      <c r="L14" s="84" t="b">
        <v>0</v>
      </c>
    </row>
    <row r="15" spans="1:12" ht="15">
      <c r="A15" s="84" t="s">
        <v>2167</v>
      </c>
      <c r="B15" s="84" t="s">
        <v>2165</v>
      </c>
      <c r="C15" s="84">
        <v>16</v>
      </c>
      <c r="D15" s="123">
        <v>0.007068450043370901</v>
      </c>
      <c r="E15" s="123">
        <v>1.8625545370860903</v>
      </c>
      <c r="F15" s="84" t="s">
        <v>2743</v>
      </c>
      <c r="G15" s="84" t="b">
        <v>0</v>
      </c>
      <c r="H15" s="84" t="b">
        <v>0</v>
      </c>
      <c r="I15" s="84" t="b">
        <v>0</v>
      </c>
      <c r="J15" s="84" t="b">
        <v>0</v>
      </c>
      <c r="K15" s="84" t="b">
        <v>0</v>
      </c>
      <c r="L15" s="84" t="b">
        <v>0</v>
      </c>
    </row>
    <row r="16" spans="1:12" ht="15">
      <c r="A16" s="84" t="s">
        <v>2184</v>
      </c>
      <c r="B16" s="84" t="s">
        <v>2185</v>
      </c>
      <c r="C16" s="84">
        <v>15</v>
      </c>
      <c r="D16" s="123">
        <v>0.006798066474976834</v>
      </c>
      <c r="E16" s="123">
        <v>2.149796248264438</v>
      </c>
      <c r="F16" s="84" t="s">
        <v>2743</v>
      </c>
      <c r="G16" s="84" t="b">
        <v>0</v>
      </c>
      <c r="H16" s="84" t="b">
        <v>0</v>
      </c>
      <c r="I16" s="84" t="b">
        <v>0</v>
      </c>
      <c r="J16" s="84" t="b">
        <v>0</v>
      </c>
      <c r="K16" s="84" t="b">
        <v>0</v>
      </c>
      <c r="L16" s="84" t="b">
        <v>0</v>
      </c>
    </row>
    <row r="17" spans="1:12" ht="15">
      <c r="A17" s="84" t="s">
        <v>2551</v>
      </c>
      <c r="B17" s="84" t="s">
        <v>2548</v>
      </c>
      <c r="C17" s="84">
        <v>15</v>
      </c>
      <c r="D17" s="123">
        <v>0.006798066474976834</v>
      </c>
      <c r="E17" s="123">
        <v>2.123467309542089</v>
      </c>
      <c r="F17" s="84" t="s">
        <v>2743</v>
      </c>
      <c r="G17" s="84" t="b">
        <v>0</v>
      </c>
      <c r="H17" s="84" t="b">
        <v>0</v>
      </c>
      <c r="I17" s="84" t="b">
        <v>0</v>
      </c>
      <c r="J17" s="84" t="b">
        <v>0</v>
      </c>
      <c r="K17" s="84" t="b">
        <v>0</v>
      </c>
      <c r="L17" s="84" t="b">
        <v>0</v>
      </c>
    </row>
    <row r="18" spans="1:12" ht="15">
      <c r="A18" s="84" t="s">
        <v>2548</v>
      </c>
      <c r="B18" s="84" t="s">
        <v>2549</v>
      </c>
      <c r="C18" s="84">
        <v>15</v>
      </c>
      <c r="D18" s="123">
        <v>0.006798066474976834</v>
      </c>
      <c r="E18" s="123">
        <v>2.0954385859418454</v>
      </c>
      <c r="F18" s="84" t="s">
        <v>2743</v>
      </c>
      <c r="G18" s="84" t="b">
        <v>0</v>
      </c>
      <c r="H18" s="84" t="b">
        <v>0</v>
      </c>
      <c r="I18" s="84" t="b">
        <v>0</v>
      </c>
      <c r="J18" s="84" t="b">
        <v>0</v>
      </c>
      <c r="K18" s="84" t="b">
        <v>0</v>
      </c>
      <c r="L18" s="84" t="b">
        <v>0</v>
      </c>
    </row>
    <row r="19" spans="1:12" ht="15">
      <c r="A19" s="84" t="s">
        <v>2169</v>
      </c>
      <c r="B19" s="84" t="s">
        <v>2170</v>
      </c>
      <c r="C19" s="84">
        <v>14</v>
      </c>
      <c r="D19" s="123">
        <v>0.0065158710638107764</v>
      </c>
      <c r="E19" s="123">
        <v>2.149796248264438</v>
      </c>
      <c r="F19" s="84" t="s">
        <v>2743</v>
      </c>
      <c r="G19" s="84" t="b">
        <v>0</v>
      </c>
      <c r="H19" s="84" t="b">
        <v>0</v>
      </c>
      <c r="I19" s="84" t="b">
        <v>0</v>
      </c>
      <c r="J19" s="84" t="b">
        <v>0</v>
      </c>
      <c r="K19" s="84" t="b">
        <v>0</v>
      </c>
      <c r="L19" s="84" t="b">
        <v>0</v>
      </c>
    </row>
    <row r="20" spans="1:12" ht="15">
      <c r="A20" s="84" t="s">
        <v>2170</v>
      </c>
      <c r="B20" s="84" t="s">
        <v>2171</v>
      </c>
      <c r="C20" s="84">
        <v>14</v>
      </c>
      <c r="D20" s="123">
        <v>0.0065158710638107764</v>
      </c>
      <c r="E20" s="123">
        <v>2.149796248264438</v>
      </c>
      <c r="F20" s="84" t="s">
        <v>2743</v>
      </c>
      <c r="G20" s="84" t="b">
        <v>0</v>
      </c>
      <c r="H20" s="84" t="b">
        <v>0</v>
      </c>
      <c r="I20" s="84" t="b">
        <v>0</v>
      </c>
      <c r="J20" s="84" t="b">
        <v>0</v>
      </c>
      <c r="K20" s="84" t="b">
        <v>0</v>
      </c>
      <c r="L20" s="84" t="b">
        <v>0</v>
      </c>
    </row>
    <row r="21" spans="1:12" ht="15">
      <c r="A21" s="84" t="s">
        <v>2171</v>
      </c>
      <c r="B21" s="84" t="s">
        <v>2167</v>
      </c>
      <c r="C21" s="84">
        <v>14</v>
      </c>
      <c r="D21" s="123">
        <v>0.0065158710638107764</v>
      </c>
      <c r="E21" s="123">
        <v>2.149796248264438</v>
      </c>
      <c r="F21" s="84" t="s">
        <v>2743</v>
      </c>
      <c r="G21" s="84" t="b">
        <v>0</v>
      </c>
      <c r="H21" s="84" t="b">
        <v>0</v>
      </c>
      <c r="I21" s="84" t="b">
        <v>0</v>
      </c>
      <c r="J21" s="84" t="b">
        <v>0</v>
      </c>
      <c r="K21" s="84" t="b">
        <v>0</v>
      </c>
      <c r="L21" s="84" t="b">
        <v>0</v>
      </c>
    </row>
    <row r="22" spans="1:12" ht="15">
      <c r="A22" s="84" t="s">
        <v>2165</v>
      </c>
      <c r="B22" s="84" t="s">
        <v>2172</v>
      </c>
      <c r="C22" s="84">
        <v>14</v>
      </c>
      <c r="D22" s="123">
        <v>0.0065158710638107764</v>
      </c>
      <c r="E22" s="123">
        <v>1.7782336513860544</v>
      </c>
      <c r="F22" s="84" t="s">
        <v>2743</v>
      </c>
      <c r="G22" s="84" t="b">
        <v>0</v>
      </c>
      <c r="H22" s="84" t="b">
        <v>0</v>
      </c>
      <c r="I22" s="84" t="b">
        <v>0</v>
      </c>
      <c r="J22" s="84" t="b">
        <v>0</v>
      </c>
      <c r="K22" s="84" t="b">
        <v>0</v>
      </c>
      <c r="L22" s="84" t="b">
        <v>0</v>
      </c>
    </row>
    <row r="23" spans="1:12" ht="15">
      <c r="A23" s="84" t="s">
        <v>2172</v>
      </c>
      <c r="B23" s="84" t="s">
        <v>2554</v>
      </c>
      <c r="C23" s="84">
        <v>14</v>
      </c>
      <c r="D23" s="123">
        <v>0.0065158710638107764</v>
      </c>
      <c r="E23" s="123">
        <v>2.123467309542089</v>
      </c>
      <c r="F23" s="84" t="s">
        <v>2743</v>
      </c>
      <c r="G23" s="84" t="b">
        <v>0</v>
      </c>
      <c r="H23" s="84" t="b">
        <v>0</v>
      </c>
      <c r="I23" s="84" t="b">
        <v>0</v>
      </c>
      <c r="J23" s="84" t="b">
        <v>0</v>
      </c>
      <c r="K23" s="84" t="b">
        <v>0</v>
      </c>
      <c r="L23" s="84" t="b">
        <v>0</v>
      </c>
    </row>
    <row r="24" spans="1:12" ht="15">
      <c r="A24" s="84" t="s">
        <v>2554</v>
      </c>
      <c r="B24" s="84" t="s">
        <v>475</v>
      </c>
      <c r="C24" s="84">
        <v>14</v>
      </c>
      <c r="D24" s="123">
        <v>0.0065158710638107764</v>
      </c>
      <c r="E24" s="123">
        <v>1.207788195242125</v>
      </c>
      <c r="F24" s="84" t="s">
        <v>2743</v>
      </c>
      <c r="G24" s="84" t="b">
        <v>0</v>
      </c>
      <c r="H24" s="84" t="b">
        <v>0</v>
      </c>
      <c r="I24" s="84" t="b">
        <v>0</v>
      </c>
      <c r="J24" s="84" t="b">
        <v>0</v>
      </c>
      <c r="K24" s="84" t="b">
        <v>0</v>
      </c>
      <c r="L24" s="84" t="b">
        <v>0</v>
      </c>
    </row>
    <row r="25" spans="1:12" ht="15">
      <c r="A25" s="84" t="s">
        <v>475</v>
      </c>
      <c r="B25" s="84" t="s">
        <v>2166</v>
      </c>
      <c r="C25" s="84">
        <v>14</v>
      </c>
      <c r="D25" s="123">
        <v>0.0065158710638107764</v>
      </c>
      <c r="E25" s="123">
        <v>1.2918717399314794</v>
      </c>
      <c r="F25" s="84" t="s">
        <v>2743</v>
      </c>
      <c r="G25" s="84" t="b">
        <v>0</v>
      </c>
      <c r="H25" s="84" t="b">
        <v>0</v>
      </c>
      <c r="I25" s="84" t="b">
        <v>0</v>
      </c>
      <c r="J25" s="84" t="b">
        <v>1</v>
      </c>
      <c r="K25" s="84" t="b">
        <v>0</v>
      </c>
      <c r="L25" s="84" t="b">
        <v>0</v>
      </c>
    </row>
    <row r="26" spans="1:12" ht="15">
      <c r="A26" s="84" t="s">
        <v>2194</v>
      </c>
      <c r="B26" s="84" t="s">
        <v>475</v>
      </c>
      <c r="C26" s="84">
        <v>13</v>
      </c>
      <c r="D26" s="123">
        <v>0.00622101871549289</v>
      </c>
      <c r="E26" s="123">
        <v>1.207788195242125</v>
      </c>
      <c r="F26" s="84" t="s">
        <v>2743</v>
      </c>
      <c r="G26" s="84" t="b">
        <v>0</v>
      </c>
      <c r="H26" s="84" t="b">
        <v>0</v>
      </c>
      <c r="I26" s="84" t="b">
        <v>0</v>
      </c>
      <c r="J26" s="84" t="b">
        <v>0</v>
      </c>
      <c r="K26" s="84" t="b">
        <v>0</v>
      </c>
      <c r="L26" s="84" t="b">
        <v>0</v>
      </c>
    </row>
    <row r="27" spans="1:12" ht="15">
      <c r="A27" s="84" t="s">
        <v>320</v>
      </c>
      <c r="B27" s="84" t="s">
        <v>2169</v>
      </c>
      <c r="C27" s="84">
        <v>13</v>
      </c>
      <c r="D27" s="123">
        <v>0.00622101871549289</v>
      </c>
      <c r="E27" s="123">
        <v>1.5477362569364759</v>
      </c>
      <c r="F27" s="84" t="s">
        <v>2743</v>
      </c>
      <c r="G27" s="84" t="b">
        <v>0</v>
      </c>
      <c r="H27" s="84" t="b">
        <v>0</v>
      </c>
      <c r="I27" s="84" t="b">
        <v>0</v>
      </c>
      <c r="J27" s="84" t="b">
        <v>0</v>
      </c>
      <c r="K27" s="84" t="b">
        <v>0</v>
      </c>
      <c r="L27" s="84" t="b">
        <v>0</v>
      </c>
    </row>
    <row r="28" spans="1:12" ht="15">
      <c r="A28" s="84" t="s">
        <v>2547</v>
      </c>
      <c r="B28" s="84" t="s">
        <v>2555</v>
      </c>
      <c r="C28" s="84">
        <v>13</v>
      </c>
      <c r="D28" s="123">
        <v>0.00622101871549289</v>
      </c>
      <c r="E28" s="123">
        <v>2.091282626170688</v>
      </c>
      <c r="F28" s="84" t="s">
        <v>2743</v>
      </c>
      <c r="G28" s="84" t="b">
        <v>0</v>
      </c>
      <c r="H28" s="84" t="b">
        <v>0</v>
      </c>
      <c r="I28" s="84" t="b">
        <v>0</v>
      </c>
      <c r="J28" s="84" t="b">
        <v>0</v>
      </c>
      <c r="K28" s="84" t="b">
        <v>0</v>
      </c>
      <c r="L28" s="84" t="b">
        <v>0</v>
      </c>
    </row>
    <row r="29" spans="1:12" ht="15">
      <c r="A29" s="84" t="s">
        <v>2555</v>
      </c>
      <c r="B29" s="84" t="s">
        <v>475</v>
      </c>
      <c r="C29" s="84">
        <v>13</v>
      </c>
      <c r="D29" s="123">
        <v>0.00622101871549289</v>
      </c>
      <c r="E29" s="123">
        <v>1.1756035118707238</v>
      </c>
      <c r="F29" s="84" t="s">
        <v>2743</v>
      </c>
      <c r="G29" s="84" t="b">
        <v>0</v>
      </c>
      <c r="H29" s="84" t="b">
        <v>0</v>
      </c>
      <c r="I29" s="84" t="b">
        <v>0</v>
      </c>
      <c r="J29" s="84" t="b">
        <v>0</v>
      </c>
      <c r="K29" s="84" t="b">
        <v>0</v>
      </c>
      <c r="L29" s="84" t="b">
        <v>0</v>
      </c>
    </row>
    <row r="30" spans="1:12" ht="15">
      <c r="A30" s="84" t="s">
        <v>475</v>
      </c>
      <c r="B30" s="84" t="s">
        <v>2556</v>
      </c>
      <c r="C30" s="84">
        <v>13</v>
      </c>
      <c r="D30" s="123">
        <v>0.00622101871549289</v>
      </c>
      <c r="E30" s="123">
        <v>1.3761926256315151</v>
      </c>
      <c r="F30" s="84" t="s">
        <v>2743</v>
      </c>
      <c r="G30" s="84" t="b">
        <v>0</v>
      </c>
      <c r="H30" s="84" t="b">
        <v>0</v>
      </c>
      <c r="I30" s="84" t="b">
        <v>0</v>
      </c>
      <c r="J30" s="84" t="b">
        <v>0</v>
      </c>
      <c r="K30" s="84" t="b">
        <v>0</v>
      </c>
      <c r="L30" s="84" t="b">
        <v>0</v>
      </c>
    </row>
    <row r="31" spans="1:12" ht="15">
      <c r="A31" s="84" t="s">
        <v>2556</v>
      </c>
      <c r="B31" s="84" t="s">
        <v>2557</v>
      </c>
      <c r="C31" s="84">
        <v>13</v>
      </c>
      <c r="D31" s="123">
        <v>0.00622101871549289</v>
      </c>
      <c r="E31" s="123">
        <v>2.2399728786135262</v>
      </c>
      <c r="F31" s="84" t="s">
        <v>2743</v>
      </c>
      <c r="G31" s="84" t="b">
        <v>0</v>
      </c>
      <c r="H31" s="84" t="b">
        <v>0</v>
      </c>
      <c r="I31" s="84" t="b">
        <v>0</v>
      </c>
      <c r="J31" s="84" t="b">
        <v>0</v>
      </c>
      <c r="K31" s="84" t="b">
        <v>0</v>
      </c>
      <c r="L31" s="84" t="b">
        <v>0</v>
      </c>
    </row>
    <row r="32" spans="1:12" ht="15">
      <c r="A32" s="84" t="s">
        <v>2557</v>
      </c>
      <c r="B32" s="84" t="s">
        <v>2558</v>
      </c>
      <c r="C32" s="84">
        <v>13</v>
      </c>
      <c r="D32" s="123">
        <v>0.00622101871549289</v>
      </c>
      <c r="E32" s="123">
        <v>2.2399728786135262</v>
      </c>
      <c r="F32" s="84" t="s">
        <v>2743</v>
      </c>
      <c r="G32" s="84" t="b">
        <v>0</v>
      </c>
      <c r="H32" s="84" t="b">
        <v>0</v>
      </c>
      <c r="I32" s="84" t="b">
        <v>0</v>
      </c>
      <c r="J32" s="84" t="b">
        <v>0</v>
      </c>
      <c r="K32" s="84" t="b">
        <v>0</v>
      </c>
      <c r="L32" s="84" t="b">
        <v>0</v>
      </c>
    </row>
    <row r="33" spans="1:12" ht="15">
      <c r="A33" s="84" t="s">
        <v>2558</v>
      </c>
      <c r="B33" s="84" t="s">
        <v>2559</v>
      </c>
      <c r="C33" s="84">
        <v>13</v>
      </c>
      <c r="D33" s="123">
        <v>0.00622101871549289</v>
      </c>
      <c r="E33" s="123">
        <v>2.2399728786135262</v>
      </c>
      <c r="F33" s="84" t="s">
        <v>2743</v>
      </c>
      <c r="G33" s="84" t="b">
        <v>0</v>
      </c>
      <c r="H33" s="84" t="b">
        <v>0</v>
      </c>
      <c r="I33" s="84" t="b">
        <v>0</v>
      </c>
      <c r="J33" s="84" t="b">
        <v>0</v>
      </c>
      <c r="K33" s="84" t="b">
        <v>0</v>
      </c>
      <c r="L33" s="84" t="b">
        <v>0</v>
      </c>
    </row>
    <row r="34" spans="1:12" ht="15">
      <c r="A34" s="84" t="s">
        <v>2549</v>
      </c>
      <c r="B34" s="84" t="s">
        <v>2552</v>
      </c>
      <c r="C34" s="84">
        <v>13</v>
      </c>
      <c r="D34" s="123">
        <v>0.00622101871549289</v>
      </c>
      <c r="E34" s="123">
        <v>2.1456402884932806</v>
      </c>
      <c r="F34" s="84" t="s">
        <v>2743</v>
      </c>
      <c r="G34" s="84" t="b">
        <v>0</v>
      </c>
      <c r="H34" s="84" t="b">
        <v>0</v>
      </c>
      <c r="I34" s="84" t="b">
        <v>0</v>
      </c>
      <c r="J34" s="84" t="b">
        <v>0</v>
      </c>
      <c r="K34" s="84" t="b">
        <v>0</v>
      </c>
      <c r="L34" s="84" t="b">
        <v>0</v>
      </c>
    </row>
    <row r="35" spans="1:12" ht="15">
      <c r="A35" s="84" t="s">
        <v>2189</v>
      </c>
      <c r="B35" s="84" t="s">
        <v>2190</v>
      </c>
      <c r="C35" s="84">
        <v>12</v>
      </c>
      <c r="D35" s="123">
        <v>0.005912533961105265</v>
      </c>
      <c r="E35" s="123">
        <v>2.2399728786135262</v>
      </c>
      <c r="F35" s="84" t="s">
        <v>2743</v>
      </c>
      <c r="G35" s="84" t="b">
        <v>0</v>
      </c>
      <c r="H35" s="84" t="b">
        <v>0</v>
      </c>
      <c r="I35" s="84" t="b">
        <v>0</v>
      </c>
      <c r="J35" s="84" t="b">
        <v>0</v>
      </c>
      <c r="K35" s="84" t="b">
        <v>0</v>
      </c>
      <c r="L35" s="84" t="b">
        <v>0</v>
      </c>
    </row>
    <row r="36" spans="1:12" ht="15">
      <c r="A36" s="84" t="s">
        <v>2190</v>
      </c>
      <c r="B36" s="84" t="s">
        <v>2191</v>
      </c>
      <c r="C36" s="84">
        <v>12</v>
      </c>
      <c r="D36" s="123">
        <v>0.005912533961105265</v>
      </c>
      <c r="E36" s="123">
        <v>2.274734984872738</v>
      </c>
      <c r="F36" s="84" t="s">
        <v>2743</v>
      </c>
      <c r="G36" s="84" t="b">
        <v>0</v>
      </c>
      <c r="H36" s="84" t="b">
        <v>0</v>
      </c>
      <c r="I36" s="84" t="b">
        <v>0</v>
      </c>
      <c r="J36" s="84" t="b">
        <v>0</v>
      </c>
      <c r="K36" s="84" t="b">
        <v>0</v>
      </c>
      <c r="L36" s="84" t="b">
        <v>0</v>
      </c>
    </row>
    <row r="37" spans="1:12" ht="15">
      <c r="A37" s="84" t="s">
        <v>2191</v>
      </c>
      <c r="B37" s="84" t="s">
        <v>2192</v>
      </c>
      <c r="C37" s="84">
        <v>12</v>
      </c>
      <c r="D37" s="123">
        <v>0.005912533961105265</v>
      </c>
      <c r="E37" s="123">
        <v>2.274734984872738</v>
      </c>
      <c r="F37" s="84" t="s">
        <v>2743</v>
      </c>
      <c r="G37" s="84" t="b">
        <v>0</v>
      </c>
      <c r="H37" s="84" t="b">
        <v>0</v>
      </c>
      <c r="I37" s="84" t="b">
        <v>0</v>
      </c>
      <c r="J37" s="84" t="b">
        <v>0</v>
      </c>
      <c r="K37" s="84" t="b">
        <v>0</v>
      </c>
      <c r="L37" s="84" t="b">
        <v>0</v>
      </c>
    </row>
    <row r="38" spans="1:12" ht="15">
      <c r="A38" s="84" t="s">
        <v>2192</v>
      </c>
      <c r="B38" s="84" t="s">
        <v>2193</v>
      </c>
      <c r="C38" s="84">
        <v>12</v>
      </c>
      <c r="D38" s="123">
        <v>0.005912533961105265</v>
      </c>
      <c r="E38" s="123">
        <v>2.274734984872738</v>
      </c>
      <c r="F38" s="84" t="s">
        <v>2743</v>
      </c>
      <c r="G38" s="84" t="b">
        <v>0</v>
      </c>
      <c r="H38" s="84" t="b">
        <v>0</v>
      </c>
      <c r="I38" s="84" t="b">
        <v>0</v>
      </c>
      <c r="J38" s="84" t="b">
        <v>0</v>
      </c>
      <c r="K38" s="84" t="b">
        <v>0</v>
      </c>
      <c r="L38" s="84" t="b">
        <v>0</v>
      </c>
    </row>
    <row r="39" spans="1:12" ht="15">
      <c r="A39" s="84" t="s">
        <v>2193</v>
      </c>
      <c r="B39" s="84" t="s">
        <v>2194</v>
      </c>
      <c r="C39" s="84">
        <v>12</v>
      </c>
      <c r="D39" s="123">
        <v>0.005912533961105265</v>
      </c>
      <c r="E39" s="123">
        <v>2.2399728786135262</v>
      </c>
      <c r="F39" s="84" t="s">
        <v>2743</v>
      </c>
      <c r="G39" s="84" t="b">
        <v>0</v>
      </c>
      <c r="H39" s="84" t="b">
        <v>0</v>
      </c>
      <c r="I39" s="84" t="b">
        <v>0</v>
      </c>
      <c r="J39" s="84" t="b">
        <v>0</v>
      </c>
      <c r="K39" s="84" t="b">
        <v>0</v>
      </c>
      <c r="L39" s="84" t="b">
        <v>0</v>
      </c>
    </row>
    <row r="40" spans="1:12" ht="15">
      <c r="A40" s="84" t="s">
        <v>320</v>
      </c>
      <c r="B40" s="84" t="s">
        <v>2547</v>
      </c>
      <c r="C40" s="84">
        <v>12</v>
      </c>
      <c r="D40" s="123">
        <v>0.005912533961105265</v>
      </c>
      <c r="E40" s="123">
        <v>1.4227975203281757</v>
      </c>
      <c r="F40" s="84" t="s">
        <v>2743</v>
      </c>
      <c r="G40" s="84" t="b">
        <v>0</v>
      </c>
      <c r="H40" s="84" t="b">
        <v>0</v>
      </c>
      <c r="I40" s="84" t="b">
        <v>0</v>
      </c>
      <c r="J40" s="84" t="b">
        <v>0</v>
      </c>
      <c r="K40" s="84" t="b">
        <v>0</v>
      </c>
      <c r="L40" s="84" t="b">
        <v>0</v>
      </c>
    </row>
    <row r="41" spans="1:12" ht="15">
      <c r="A41" s="84" t="s">
        <v>2559</v>
      </c>
      <c r="B41" s="84" t="s">
        <v>2561</v>
      </c>
      <c r="C41" s="84">
        <v>12</v>
      </c>
      <c r="D41" s="123">
        <v>0.005912533961105265</v>
      </c>
      <c r="E41" s="123">
        <v>2.2399728786135262</v>
      </c>
      <c r="F41" s="84" t="s">
        <v>2743</v>
      </c>
      <c r="G41" s="84" t="b">
        <v>0</v>
      </c>
      <c r="H41" s="84" t="b">
        <v>0</v>
      </c>
      <c r="I41" s="84" t="b">
        <v>0</v>
      </c>
      <c r="J41" s="84" t="b">
        <v>0</v>
      </c>
      <c r="K41" s="84" t="b">
        <v>0</v>
      </c>
      <c r="L41" s="84" t="b">
        <v>0</v>
      </c>
    </row>
    <row r="42" spans="1:12" ht="15">
      <c r="A42" s="84" t="s">
        <v>2561</v>
      </c>
      <c r="B42" s="84" t="s">
        <v>2551</v>
      </c>
      <c r="C42" s="84">
        <v>12</v>
      </c>
      <c r="D42" s="123">
        <v>0.005912533961105265</v>
      </c>
      <c r="E42" s="123">
        <v>2.177824971864682</v>
      </c>
      <c r="F42" s="84" t="s">
        <v>2743</v>
      </c>
      <c r="G42" s="84" t="b">
        <v>0</v>
      </c>
      <c r="H42" s="84" t="b">
        <v>0</v>
      </c>
      <c r="I42" s="84" t="b">
        <v>0</v>
      </c>
      <c r="J42" s="84" t="b">
        <v>0</v>
      </c>
      <c r="K42" s="84" t="b">
        <v>0</v>
      </c>
      <c r="L42" s="84" t="b">
        <v>0</v>
      </c>
    </row>
    <row r="43" spans="1:12" ht="15">
      <c r="A43" s="84" t="s">
        <v>327</v>
      </c>
      <c r="B43" s="84" t="s">
        <v>2189</v>
      </c>
      <c r="C43" s="84">
        <v>11</v>
      </c>
      <c r="D43" s="123">
        <v>0.0055892782276771346</v>
      </c>
      <c r="E43" s="123">
        <v>2.274734984872738</v>
      </c>
      <c r="F43" s="84" t="s">
        <v>2743</v>
      </c>
      <c r="G43" s="84" t="b">
        <v>0</v>
      </c>
      <c r="H43" s="84" t="b">
        <v>0</v>
      </c>
      <c r="I43" s="84" t="b">
        <v>0</v>
      </c>
      <c r="J43" s="84" t="b">
        <v>0</v>
      </c>
      <c r="K43" s="84" t="b">
        <v>0</v>
      </c>
      <c r="L43" s="84" t="b">
        <v>0</v>
      </c>
    </row>
    <row r="44" spans="1:12" ht="15">
      <c r="A44" s="84" t="s">
        <v>2128</v>
      </c>
      <c r="B44" s="84" t="s">
        <v>2129</v>
      </c>
      <c r="C44" s="84">
        <v>10</v>
      </c>
      <c r="D44" s="123">
        <v>0.005249905136283025</v>
      </c>
      <c r="E44" s="123">
        <v>2.353916230920363</v>
      </c>
      <c r="F44" s="84" t="s">
        <v>2743</v>
      </c>
      <c r="G44" s="84" t="b">
        <v>0</v>
      </c>
      <c r="H44" s="84" t="b">
        <v>0</v>
      </c>
      <c r="I44" s="84" t="b">
        <v>0</v>
      </c>
      <c r="J44" s="84" t="b">
        <v>0</v>
      </c>
      <c r="K44" s="84" t="b">
        <v>0</v>
      </c>
      <c r="L44" s="84" t="b">
        <v>0</v>
      </c>
    </row>
    <row r="45" spans="1:12" ht="15">
      <c r="A45" s="84" t="s">
        <v>2550</v>
      </c>
      <c r="B45" s="84" t="s">
        <v>2550</v>
      </c>
      <c r="C45" s="84">
        <v>10</v>
      </c>
      <c r="D45" s="123">
        <v>0.006477096313062402</v>
      </c>
      <c r="E45" s="123">
        <v>2.0017337128090005</v>
      </c>
      <c r="F45" s="84" t="s">
        <v>2743</v>
      </c>
      <c r="G45" s="84" t="b">
        <v>0</v>
      </c>
      <c r="H45" s="84" t="b">
        <v>0</v>
      </c>
      <c r="I45" s="84" t="b">
        <v>0</v>
      </c>
      <c r="J45" s="84" t="b">
        <v>0</v>
      </c>
      <c r="K45" s="84" t="b">
        <v>0</v>
      </c>
      <c r="L45" s="84" t="b">
        <v>0</v>
      </c>
    </row>
    <row r="46" spans="1:12" ht="15">
      <c r="A46" s="84" t="s">
        <v>2165</v>
      </c>
      <c r="B46" s="84" t="s">
        <v>2199</v>
      </c>
      <c r="C46" s="84">
        <v>10</v>
      </c>
      <c r="D46" s="123">
        <v>0.005249905136283025</v>
      </c>
      <c r="E46" s="123">
        <v>1.686463278030409</v>
      </c>
      <c r="F46" s="84" t="s">
        <v>2743</v>
      </c>
      <c r="G46" s="84" t="b">
        <v>0</v>
      </c>
      <c r="H46" s="84" t="b">
        <v>0</v>
      </c>
      <c r="I46" s="84" t="b">
        <v>0</v>
      </c>
      <c r="J46" s="84" t="b">
        <v>0</v>
      </c>
      <c r="K46" s="84" t="b">
        <v>0</v>
      </c>
      <c r="L46" s="84" t="b">
        <v>0</v>
      </c>
    </row>
    <row r="47" spans="1:12" ht="15">
      <c r="A47" s="84" t="s">
        <v>2199</v>
      </c>
      <c r="B47" s="84" t="s">
        <v>475</v>
      </c>
      <c r="C47" s="84">
        <v>10</v>
      </c>
      <c r="D47" s="123">
        <v>0.005249905136283025</v>
      </c>
      <c r="E47" s="123">
        <v>1.207788195242125</v>
      </c>
      <c r="F47" s="84" t="s">
        <v>2743</v>
      </c>
      <c r="G47" s="84" t="b">
        <v>0</v>
      </c>
      <c r="H47" s="84" t="b">
        <v>0</v>
      </c>
      <c r="I47" s="84" t="b">
        <v>0</v>
      </c>
      <c r="J47" s="84" t="b">
        <v>0</v>
      </c>
      <c r="K47" s="84" t="b">
        <v>0</v>
      </c>
      <c r="L47" s="84" t="b">
        <v>0</v>
      </c>
    </row>
    <row r="48" spans="1:12" ht="15">
      <c r="A48" s="84" t="s">
        <v>2161</v>
      </c>
      <c r="B48" s="84" t="s">
        <v>2204</v>
      </c>
      <c r="C48" s="84">
        <v>8</v>
      </c>
      <c r="D48" s="123">
        <v>0.004515977963108952</v>
      </c>
      <c r="E48" s="123">
        <v>1.5830642192782187</v>
      </c>
      <c r="F48" s="84" t="s">
        <v>2743</v>
      </c>
      <c r="G48" s="84" t="b">
        <v>0</v>
      </c>
      <c r="H48" s="84" t="b">
        <v>0</v>
      </c>
      <c r="I48" s="84" t="b">
        <v>0</v>
      </c>
      <c r="J48" s="84" t="b">
        <v>0</v>
      </c>
      <c r="K48" s="84" t="b">
        <v>0</v>
      </c>
      <c r="L48" s="84" t="b">
        <v>0</v>
      </c>
    </row>
    <row r="49" spans="1:12" ht="15">
      <c r="A49" s="84" t="s">
        <v>2571</v>
      </c>
      <c r="B49" s="84" t="s">
        <v>2572</v>
      </c>
      <c r="C49" s="84">
        <v>8</v>
      </c>
      <c r="D49" s="123">
        <v>0.004515977963108952</v>
      </c>
      <c r="E49" s="123">
        <v>2.4508262439284194</v>
      </c>
      <c r="F49" s="84" t="s">
        <v>2743</v>
      </c>
      <c r="G49" s="84" t="b">
        <v>0</v>
      </c>
      <c r="H49" s="84" t="b">
        <v>0</v>
      </c>
      <c r="I49" s="84" t="b">
        <v>0</v>
      </c>
      <c r="J49" s="84" t="b">
        <v>0</v>
      </c>
      <c r="K49" s="84" t="b">
        <v>0</v>
      </c>
      <c r="L49" s="84" t="b">
        <v>0</v>
      </c>
    </row>
    <row r="50" spans="1:12" ht="15">
      <c r="A50" s="84" t="s">
        <v>2572</v>
      </c>
      <c r="B50" s="84" t="s">
        <v>2573</v>
      </c>
      <c r="C50" s="84">
        <v>8</v>
      </c>
      <c r="D50" s="123">
        <v>0.004515977963108952</v>
      </c>
      <c r="E50" s="123">
        <v>2.4508262439284194</v>
      </c>
      <c r="F50" s="84" t="s">
        <v>2743</v>
      </c>
      <c r="G50" s="84" t="b">
        <v>0</v>
      </c>
      <c r="H50" s="84" t="b">
        <v>0</v>
      </c>
      <c r="I50" s="84" t="b">
        <v>0</v>
      </c>
      <c r="J50" s="84" t="b">
        <v>0</v>
      </c>
      <c r="K50" s="84" t="b">
        <v>0</v>
      </c>
      <c r="L50" s="84" t="b">
        <v>0</v>
      </c>
    </row>
    <row r="51" spans="1:12" ht="15">
      <c r="A51" s="84" t="s">
        <v>2568</v>
      </c>
      <c r="B51" s="84" t="s">
        <v>2564</v>
      </c>
      <c r="C51" s="84">
        <v>8</v>
      </c>
      <c r="D51" s="123">
        <v>0.004515977963108952</v>
      </c>
      <c r="E51" s="123">
        <v>2.261371023314757</v>
      </c>
      <c r="F51" s="84" t="s">
        <v>2743</v>
      </c>
      <c r="G51" s="84" t="b">
        <v>0</v>
      </c>
      <c r="H51" s="84" t="b">
        <v>0</v>
      </c>
      <c r="I51" s="84" t="b">
        <v>0</v>
      </c>
      <c r="J51" s="84" t="b">
        <v>0</v>
      </c>
      <c r="K51" s="84" t="b">
        <v>0</v>
      </c>
      <c r="L51" s="84" t="b">
        <v>0</v>
      </c>
    </row>
    <row r="52" spans="1:12" ht="15">
      <c r="A52" s="84" t="s">
        <v>2563</v>
      </c>
      <c r="B52" s="84" t="s">
        <v>2579</v>
      </c>
      <c r="C52" s="84">
        <v>7</v>
      </c>
      <c r="D52" s="123">
        <v>0.004116969355650952</v>
      </c>
      <c r="E52" s="123">
        <v>2.312523545762138</v>
      </c>
      <c r="F52" s="84" t="s">
        <v>2743</v>
      </c>
      <c r="G52" s="84" t="b">
        <v>0</v>
      </c>
      <c r="H52" s="84" t="b">
        <v>0</v>
      </c>
      <c r="I52" s="84" t="b">
        <v>0</v>
      </c>
      <c r="J52" s="84" t="b">
        <v>1</v>
      </c>
      <c r="K52" s="84" t="b">
        <v>0</v>
      </c>
      <c r="L52" s="84" t="b">
        <v>0</v>
      </c>
    </row>
    <row r="53" spans="1:12" ht="15">
      <c r="A53" s="84" t="s">
        <v>2579</v>
      </c>
      <c r="B53" s="84" t="s">
        <v>2580</v>
      </c>
      <c r="C53" s="84">
        <v>7</v>
      </c>
      <c r="D53" s="123">
        <v>0.004116969355650952</v>
      </c>
      <c r="E53" s="123">
        <v>2.5088181909061062</v>
      </c>
      <c r="F53" s="84" t="s">
        <v>2743</v>
      </c>
      <c r="G53" s="84" t="b">
        <v>1</v>
      </c>
      <c r="H53" s="84" t="b">
        <v>0</v>
      </c>
      <c r="I53" s="84" t="b">
        <v>0</v>
      </c>
      <c r="J53" s="84" t="b">
        <v>0</v>
      </c>
      <c r="K53" s="84" t="b">
        <v>0</v>
      </c>
      <c r="L53" s="84" t="b">
        <v>0</v>
      </c>
    </row>
    <row r="54" spans="1:12" ht="15">
      <c r="A54" s="84" t="s">
        <v>2580</v>
      </c>
      <c r="B54" s="84" t="s">
        <v>2565</v>
      </c>
      <c r="C54" s="84">
        <v>7</v>
      </c>
      <c r="D54" s="123">
        <v>0.004116969355650952</v>
      </c>
      <c r="E54" s="123">
        <v>2.399673721481038</v>
      </c>
      <c r="F54" s="84" t="s">
        <v>2743</v>
      </c>
      <c r="G54" s="84" t="b">
        <v>0</v>
      </c>
      <c r="H54" s="84" t="b">
        <v>0</v>
      </c>
      <c r="I54" s="84" t="b">
        <v>0</v>
      </c>
      <c r="J54" s="84" t="b">
        <v>0</v>
      </c>
      <c r="K54" s="84" t="b">
        <v>0</v>
      </c>
      <c r="L54" s="84" t="b">
        <v>0</v>
      </c>
    </row>
    <row r="55" spans="1:12" ht="15">
      <c r="A55" s="84" t="s">
        <v>2565</v>
      </c>
      <c r="B55" s="84" t="s">
        <v>2553</v>
      </c>
      <c r="C55" s="84">
        <v>7</v>
      </c>
      <c r="D55" s="123">
        <v>0.004116969355650952</v>
      </c>
      <c r="E55" s="123">
        <v>2.052886235256382</v>
      </c>
      <c r="F55" s="84" t="s">
        <v>2743</v>
      </c>
      <c r="G55" s="84" t="b">
        <v>0</v>
      </c>
      <c r="H55" s="84" t="b">
        <v>0</v>
      </c>
      <c r="I55" s="84" t="b">
        <v>0</v>
      </c>
      <c r="J55" s="84" t="b">
        <v>0</v>
      </c>
      <c r="K55" s="84" t="b">
        <v>0</v>
      </c>
      <c r="L55" s="84" t="b">
        <v>0</v>
      </c>
    </row>
    <row r="56" spans="1:12" ht="15">
      <c r="A56" s="84" t="s">
        <v>2553</v>
      </c>
      <c r="B56" s="84" t="s">
        <v>320</v>
      </c>
      <c r="C56" s="84">
        <v>7</v>
      </c>
      <c r="D56" s="123">
        <v>0.004116969355650952</v>
      </c>
      <c r="E56" s="123">
        <v>1.9535016031204702</v>
      </c>
      <c r="F56" s="84" t="s">
        <v>2743</v>
      </c>
      <c r="G56" s="84" t="b">
        <v>0</v>
      </c>
      <c r="H56" s="84" t="b">
        <v>0</v>
      </c>
      <c r="I56" s="84" t="b">
        <v>0</v>
      </c>
      <c r="J56" s="84" t="b">
        <v>0</v>
      </c>
      <c r="K56" s="84" t="b">
        <v>0</v>
      </c>
      <c r="L56" s="84" t="b">
        <v>0</v>
      </c>
    </row>
    <row r="57" spans="1:12" ht="15">
      <c r="A57" s="84" t="s">
        <v>320</v>
      </c>
      <c r="B57" s="84" t="s">
        <v>2581</v>
      </c>
      <c r="C57" s="84">
        <v>7</v>
      </c>
      <c r="D57" s="123">
        <v>0.004116969355650952</v>
      </c>
      <c r="E57" s="123">
        <v>1.5477362569364759</v>
      </c>
      <c r="F57" s="84" t="s">
        <v>2743</v>
      </c>
      <c r="G57" s="84" t="b">
        <v>0</v>
      </c>
      <c r="H57" s="84" t="b">
        <v>0</v>
      </c>
      <c r="I57" s="84" t="b">
        <v>0</v>
      </c>
      <c r="J57" s="84" t="b">
        <v>1</v>
      </c>
      <c r="K57" s="84" t="b">
        <v>0</v>
      </c>
      <c r="L57" s="84" t="b">
        <v>0</v>
      </c>
    </row>
    <row r="58" spans="1:12" ht="15">
      <c r="A58" s="84" t="s">
        <v>2581</v>
      </c>
      <c r="B58" s="84" t="s">
        <v>2168</v>
      </c>
      <c r="C58" s="84">
        <v>7</v>
      </c>
      <c r="D58" s="123">
        <v>0.004116969355650952</v>
      </c>
      <c r="E58" s="123">
        <v>1.9225524667613758</v>
      </c>
      <c r="F58" s="84" t="s">
        <v>2743</v>
      </c>
      <c r="G58" s="84" t="b">
        <v>1</v>
      </c>
      <c r="H58" s="84" t="b">
        <v>0</v>
      </c>
      <c r="I58" s="84" t="b">
        <v>0</v>
      </c>
      <c r="J58" s="84" t="b">
        <v>0</v>
      </c>
      <c r="K58" s="84" t="b">
        <v>0</v>
      </c>
      <c r="L58" s="84" t="b">
        <v>0</v>
      </c>
    </row>
    <row r="59" spans="1:12" ht="15">
      <c r="A59" s="84" t="s">
        <v>2168</v>
      </c>
      <c r="B59" s="84" t="s">
        <v>2582</v>
      </c>
      <c r="C59" s="84">
        <v>7</v>
      </c>
      <c r="D59" s="123">
        <v>0.004116969355650952</v>
      </c>
      <c r="E59" s="123">
        <v>1.9225524667613758</v>
      </c>
      <c r="F59" s="84" t="s">
        <v>2743</v>
      </c>
      <c r="G59" s="84" t="b">
        <v>0</v>
      </c>
      <c r="H59" s="84" t="b">
        <v>0</v>
      </c>
      <c r="I59" s="84" t="b">
        <v>0</v>
      </c>
      <c r="J59" s="84" t="b">
        <v>0</v>
      </c>
      <c r="K59" s="84" t="b">
        <v>0</v>
      </c>
      <c r="L59" s="84" t="b">
        <v>0</v>
      </c>
    </row>
    <row r="60" spans="1:12" ht="15">
      <c r="A60" s="84" t="s">
        <v>2582</v>
      </c>
      <c r="B60" s="84" t="s">
        <v>2217</v>
      </c>
      <c r="C60" s="84">
        <v>7</v>
      </c>
      <c r="D60" s="123">
        <v>0.004116969355650952</v>
      </c>
      <c r="E60" s="123">
        <v>2.353916230920363</v>
      </c>
      <c r="F60" s="84" t="s">
        <v>2743</v>
      </c>
      <c r="G60" s="84" t="b">
        <v>0</v>
      </c>
      <c r="H60" s="84" t="b">
        <v>0</v>
      </c>
      <c r="I60" s="84" t="b">
        <v>0</v>
      </c>
      <c r="J60" s="84" t="b">
        <v>0</v>
      </c>
      <c r="K60" s="84" t="b">
        <v>0</v>
      </c>
      <c r="L60" s="84" t="b">
        <v>0</v>
      </c>
    </row>
    <row r="61" spans="1:12" ht="15">
      <c r="A61" s="84" t="s">
        <v>2215</v>
      </c>
      <c r="B61" s="84" t="s">
        <v>2216</v>
      </c>
      <c r="C61" s="84">
        <v>7</v>
      </c>
      <c r="D61" s="123">
        <v>0.004116969355650952</v>
      </c>
      <c r="E61" s="123">
        <v>2.399673721481038</v>
      </c>
      <c r="F61" s="84" t="s">
        <v>2743</v>
      </c>
      <c r="G61" s="84" t="b">
        <v>0</v>
      </c>
      <c r="H61" s="84" t="b">
        <v>0</v>
      </c>
      <c r="I61" s="84" t="b">
        <v>0</v>
      </c>
      <c r="J61" s="84" t="b">
        <v>0</v>
      </c>
      <c r="K61" s="84" t="b">
        <v>0</v>
      </c>
      <c r="L61" s="84" t="b">
        <v>0</v>
      </c>
    </row>
    <row r="62" spans="1:12" ht="15">
      <c r="A62" s="84" t="s">
        <v>2584</v>
      </c>
      <c r="B62" s="84" t="s">
        <v>2575</v>
      </c>
      <c r="C62" s="84">
        <v>7</v>
      </c>
      <c r="D62" s="123">
        <v>0.004116969355650952</v>
      </c>
      <c r="E62" s="123">
        <v>2.4508262439284194</v>
      </c>
      <c r="F62" s="84" t="s">
        <v>2743</v>
      </c>
      <c r="G62" s="84" t="b">
        <v>0</v>
      </c>
      <c r="H62" s="84" t="b">
        <v>0</v>
      </c>
      <c r="I62" s="84" t="b">
        <v>0</v>
      </c>
      <c r="J62" s="84" t="b">
        <v>0</v>
      </c>
      <c r="K62" s="84" t="b">
        <v>0</v>
      </c>
      <c r="L62" s="84" t="b">
        <v>0</v>
      </c>
    </row>
    <row r="63" spans="1:12" ht="15">
      <c r="A63" s="84" t="s">
        <v>2575</v>
      </c>
      <c r="B63" s="84" t="s">
        <v>2585</v>
      </c>
      <c r="C63" s="84">
        <v>7</v>
      </c>
      <c r="D63" s="123">
        <v>0.004116969355650952</v>
      </c>
      <c r="E63" s="123">
        <v>2.4508262439284194</v>
      </c>
      <c r="F63" s="84" t="s">
        <v>2743</v>
      </c>
      <c r="G63" s="84" t="b">
        <v>0</v>
      </c>
      <c r="H63" s="84" t="b">
        <v>0</v>
      </c>
      <c r="I63" s="84" t="b">
        <v>0</v>
      </c>
      <c r="J63" s="84" t="b">
        <v>0</v>
      </c>
      <c r="K63" s="84" t="b">
        <v>0</v>
      </c>
      <c r="L63" s="84" t="b">
        <v>0</v>
      </c>
    </row>
    <row r="64" spans="1:12" ht="15">
      <c r="A64" s="84" t="s">
        <v>2585</v>
      </c>
      <c r="B64" s="84" t="s">
        <v>2586</v>
      </c>
      <c r="C64" s="84">
        <v>7</v>
      </c>
      <c r="D64" s="123">
        <v>0.004116969355650952</v>
      </c>
      <c r="E64" s="123">
        <v>2.5088181909061062</v>
      </c>
      <c r="F64" s="84" t="s">
        <v>2743</v>
      </c>
      <c r="G64" s="84" t="b">
        <v>0</v>
      </c>
      <c r="H64" s="84" t="b">
        <v>0</v>
      </c>
      <c r="I64" s="84" t="b">
        <v>0</v>
      </c>
      <c r="J64" s="84" t="b">
        <v>0</v>
      </c>
      <c r="K64" s="84" t="b">
        <v>0</v>
      </c>
      <c r="L64" s="84" t="b">
        <v>0</v>
      </c>
    </row>
    <row r="65" spans="1:12" ht="15">
      <c r="A65" s="84" t="s">
        <v>2586</v>
      </c>
      <c r="B65" s="84" t="s">
        <v>2196</v>
      </c>
      <c r="C65" s="84">
        <v>7</v>
      </c>
      <c r="D65" s="123">
        <v>0.004116969355650952</v>
      </c>
      <c r="E65" s="123">
        <v>2.149796248264438</v>
      </c>
      <c r="F65" s="84" t="s">
        <v>2743</v>
      </c>
      <c r="G65" s="84" t="b">
        <v>0</v>
      </c>
      <c r="H65" s="84" t="b">
        <v>0</v>
      </c>
      <c r="I65" s="84" t="b">
        <v>0</v>
      </c>
      <c r="J65" s="84" t="b">
        <v>0</v>
      </c>
      <c r="K65" s="84" t="b">
        <v>0</v>
      </c>
      <c r="L65" s="84" t="b">
        <v>0</v>
      </c>
    </row>
    <row r="66" spans="1:12" ht="15">
      <c r="A66" s="84" t="s">
        <v>2196</v>
      </c>
      <c r="B66" s="84" t="s">
        <v>2587</v>
      </c>
      <c r="C66" s="84">
        <v>7</v>
      </c>
      <c r="D66" s="123">
        <v>0.004116969355650952</v>
      </c>
      <c r="E66" s="123">
        <v>2.177824971864682</v>
      </c>
      <c r="F66" s="84" t="s">
        <v>2743</v>
      </c>
      <c r="G66" s="84" t="b">
        <v>0</v>
      </c>
      <c r="H66" s="84" t="b">
        <v>0</v>
      </c>
      <c r="I66" s="84" t="b">
        <v>0</v>
      </c>
      <c r="J66" s="84" t="b">
        <v>1</v>
      </c>
      <c r="K66" s="84" t="b">
        <v>0</v>
      </c>
      <c r="L66" s="84" t="b">
        <v>0</v>
      </c>
    </row>
    <row r="67" spans="1:12" ht="15">
      <c r="A67" s="84" t="s">
        <v>2587</v>
      </c>
      <c r="B67" s="84" t="s">
        <v>2588</v>
      </c>
      <c r="C67" s="84">
        <v>7</v>
      </c>
      <c r="D67" s="123">
        <v>0.004116969355650952</v>
      </c>
      <c r="E67" s="123">
        <v>2.5088181909061062</v>
      </c>
      <c r="F67" s="84" t="s">
        <v>2743</v>
      </c>
      <c r="G67" s="84" t="b">
        <v>1</v>
      </c>
      <c r="H67" s="84" t="b">
        <v>0</v>
      </c>
      <c r="I67" s="84" t="b">
        <v>0</v>
      </c>
      <c r="J67" s="84" t="b">
        <v>0</v>
      </c>
      <c r="K67" s="84" t="b">
        <v>0</v>
      </c>
      <c r="L67" s="84" t="b">
        <v>0</v>
      </c>
    </row>
    <row r="68" spans="1:12" ht="15">
      <c r="A68" s="84" t="s">
        <v>2588</v>
      </c>
      <c r="B68" s="84" t="s">
        <v>2182</v>
      </c>
      <c r="C68" s="84">
        <v>7</v>
      </c>
      <c r="D68" s="123">
        <v>0.004116969355650952</v>
      </c>
      <c r="E68" s="123">
        <v>2.052886235256382</v>
      </c>
      <c r="F68" s="84" t="s">
        <v>2743</v>
      </c>
      <c r="G68" s="84" t="b">
        <v>0</v>
      </c>
      <c r="H68" s="84" t="b">
        <v>0</v>
      </c>
      <c r="I68" s="84" t="b">
        <v>0</v>
      </c>
      <c r="J68" s="84" t="b">
        <v>0</v>
      </c>
      <c r="K68" s="84" t="b">
        <v>0</v>
      </c>
      <c r="L68" s="84" t="b">
        <v>0</v>
      </c>
    </row>
    <row r="69" spans="1:12" ht="15">
      <c r="A69" s="84" t="s">
        <v>2182</v>
      </c>
      <c r="B69" s="84" t="s">
        <v>2589</v>
      </c>
      <c r="C69" s="84">
        <v>7</v>
      </c>
      <c r="D69" s="123">
        <v>0.004116969355650952</v>
      </c>
      <c r="E69" s="123">
        <v>2.0316969361864436</v>
      </c>
      <c r="F69" s="84" t="s">
        <v>2743</v>
      </c>
      <c r="G69" s="84" t="b">
        <v>0</v>
      </c>
      <c r="H69" s="84" t="b">
        <v>0</v>
      </c>
      <c r="I69" s="84" t="b">
        <v>0</v>
      </c>
      <c r="J69" s="84" t="b">
        <v>0</v>
      </c>
      <c r="K69" s="84" t="b">
        <v>0</v>
      </c>
      <c r="L69" s="84" t="b">
        <v>0</v>
      </c>
    </row>
    <row r="70" spans="1:12" ht="15">
      <c r="A70" s="84" t="s">
        <v>2589</v>
      </c>
      <c r="B70" s="84" t="s">
        <v>2590</v>
      </c>
      <c r="C70" s="84">
        <v>7</v>
      </c>
      <c r="D70" s="123">
        <v>0.004116969355650952</v>
      </c>
      <c r="E70" s="123">
        <v>2.5088181909061062</v>
      </c>
      <c r="F70" s="84" t="s">
        <v>2743</v>
      </c>
      <c r="G70" s="84" t="b">
        <v>0</v>
      </c>
      <c r="H70" s="84" t="b">
        <v>0</v>
      </c>
      <c r="I70" s="84" t="b">
        <v>0</v>
      </c>
      <c r="J70" s="84" t="b">
        <v>0</v>
      </c>
      <c r="K70" s="84" t="b">
        <v>0</v>
      </c>
      <c r="L70" s="84" t="b">
        <v>0</v>
      </c>
    </row>
    <row r="71" spans="1:12" ht="15">
      <c r="A71" s="84" t="s">
        <v>2590</v>
      </c>
      <c r="B71" s="84" t="s">
        <v>2591</v>
      </c>
      <c r="C71" s="84">
        <v>7</v>
      </c>
      <c r="D71" s="123">
        <v>0.004116969355650952</v>
      </c>
      <c r="E71" s="123">
        <v>2.5088181909061062</v>
      </c>
      <c r="F71" s="84" t="s">
        <v>2743</v>
      </c>
      <c r="G71" s="84" t="b">
        <v>0</v>
      </c>
      <c r="H71" s="84" t="b">
        <v>0</v>
      </c>
      <c r="I71" s="84" t="b">
        <v>0</v>
      </c>
      <c r="J71" s="84" t="b">
        <v>0</v>
      </c>
      <c r="K71" s="84" t="b">
        <v>0</v>
      </c>
      <c r="L71" s="84" t="b">
        <v>0</v>
      </c>
    </row>
    <row r="72" spans="1:12" ht="15">
      <c r="A72" s="84" t="s">
        <v>2591</v>
      </c>
      <c r="B72" s="84" t="s">
        <v>2576</v>
      </c>
      <c r="C72" s="84">
        <v>7</v>
      </c>
      <c r="D72" s="123">
        <v>0.004116969355650952</v>
      </c>
      <c r="E72" s="123">
        <v>2.4508262439284194</v>
      </c>
      <c r="F72" s="84" t="s">
        <v>2743</v>
      </c>
      <c r="G72" s="84" t="b">
        <v>0</v>
      </c>
      <c r="H72" s="84" t="b">
        <v>0</v>
      </c>
      <c r="I72" s="84" t="b">
        <v>0</v>
      </c>
      <c r="J72" s="84" t="b">
        <v>0</v>
      </c>
      <c r="K72" s="84" t="b">
        <v>0</v>
      </c>
      <c r="L72" s="84" t="b">
        <v>0</v>
      </c>
    </row>
    <row r="73" spans="1:12" ht="15">
      <c r="A73" s="84" t="s">
        <v>2576</v>
      </c>
      <c r="B73" s="84" t="s">
        <v>2577</v>
      </c>
      <c r="C73" s="84">
        <v>7</v>
      </c>
      <c r="D73" s="123">
        <v>0.004116969355650952</v>
      </c>
      <c r="E73" s="123">
        <v>2.3928342969507326</v>
      </c>
      <c r="F73" s="84" t="s">
        <v>2743</v>
      </c>
      <c r="G73" s="84" t="b">
        <v>0</v>
      </c>
      <c r="H73" s="84" t="b">
        <v>0</v>
      </c>
      <c r="I73" s="84" t="b">
        <v>0</v>
      </c>
      <c r="J73" s="84" t="b">
        <v>0</v>
      </c>
      <c r="K73" s="84" t="b">
        <v>0</v>
      </c>
      <c r="L73" s="84" t="b">
        <v>0</v>
      </c>
    </row>
    <row r="74" spans="1:12" ht="15">
      <c r="A74" s="84" t="s">
        <v>2180</v>
      </c>
      <c r="B74" s="84" t="s">
        <v>2181</v>
      </c>
      <c r="C74" s="84">
        <v>7</v>
      </c>
      <c r="D74" s="123">
        <v>0.004116969355650952</v>
      </c>
      <c r="E74" s="123">
        <v>2.5088181909061062</v>
      </c>
      <c r="F74" s="84" t="s">
        <v>2743</v>
      </c>
      <c r="G74" s="84" t="b">
        <v>0</v>
      </c>
      <c r="H74" s="84" t="b">
        <v>0</v>
      </c>
      <c r="I74" s="84" t="b">
        <v>0</v>
      </c>
      <c r="J74" s="84" t="b">
        <v>0</v>
      </c>
      <c r="K74" s="84" t="b">
        <v>0</v>
      </c>
      <c r="L74" s="84" t="b">
        <v>0</v>
      </c>
    </row>
    <row r="75" spans="1:12" ht="15">
      <c r="A75" s="84" t="s">
        <v>2181</v>
      </c>
      <c r="B75" s="84" t="s">
        <v>2182</v>
      </c>
      <c r="C75" s="84">
        <v>7</v>
      </c>
      <c r="D75" s="123">
        <v>0.004116969355650952</v>
      </c>
      <c r="E75" s="123">
        <v>2.052886235256382</v>
      </c>
      <c r="F75" s="84" t="s">
        <v>2743</v>
      </c>
      <c r="G75" s="84" t="b">
        <v>0</v>
      </c>
      <c r="H75" s="84" t="b">
        <v>0</v>
      </c>
      <c r="I75" s="84" t="b">
        <v>0</v>
      </c>
      <c r="J75" s="84" t="b">
        <v>0</v>
      </c>
      <c r="K75" s="84" t="b">
        <v>0</v>
      </c>
      <c r="L75" s="84" t="b">
        <v>0</v>
      </c>
    </row>
    <row r="76" spans="1:12" ht="15">
      <c r="A76" s="84" t="s">
        <v>2198</v>
      </c>
      <c r="B76" s="84" t="s">
        <v>2200</v>
      </c>
      <c r="C76" s="84">
        <v>7</v>
      </c>
      <c r="D76" s="123">
        <v>0.004116969355650952</v>
      </c>
      <c r="E76" s="123">
        <v>2.207788195242125</v>
      </c>
      <c r="F76" s="84" t="s">
        <v>2743</v>
      </c>
      <c r="G76" s="84" t="b">
        <v>0</v>
      </c>
      <c r="H76" s="84" t="b">
        <v>0</v>
      </c>
      <c r="I76" s="84" t="b">
        <v>0</v>
      </c>
      <c r="J76" s="84" t="b">
        <v>0</v>
      </c>
      <c r="K76" s="84" t="b">
        <v>0</v>
      </c>
      <c r="L76" s="84" t="b">
        <v>0</v>
      </c>
    </row>
    <row r="77" spans="1:12" ht="15">
      <c r="A77" s="84" t="s">
        <v>2200</v>
      </c>
      <c r="B77" s="84" t="s">
        <v>2201</v>
      </c>
      <c r="C77" s="84">
        <v>7</v>
      </c>
      <c r="D77" s="123">
        <v>0.004116969355650952</v>
      </c>
      <c r="E77" s="123">
        <v>2.5088181909061062</v>
      </c>
      <c r="F77" s="84" t="s">
        <v>2743</v>
      </c>
      <c r="G77" s="84" t="b">
        <v>0</v>
      </c>
      <c r="H77" s="84" t="b">
        <v>0</v>
      </c>
      <c r="I77" s="84" t="b">
        <v>0</v>
      </c>
      <c r="J77" s="84" t="b">
        <v>0</v>
      </c>
      <c r="K77" s="84" t="b">
        <v>0</v>
      </c>
      <c r="L77" s="84" t="b">
        <v>0</v>
      </c>
    </row>
    <row r="78" spans="1:12" ht="15">
      <c r="A78" s="84" t="s">
        <v>2201</v>
      </c>
      <c r="B78" s="84" t="s">
        <v>2202</v>
      </c>
      <c r="C78" s="84">
        <v>7</v>
      </c>
      <c r="D78" s="123">
        <v>0.004116969355650952</v>
      </c>
      <c r="E78" s="123">
        <v>2.5088181909061062</v>
      </c>
      <c r="F78" s="84" t="s">
        <v>2743</v>
      </c>
      <c r="G78" s="84" t="b">
        <v>0</v>
      </c>
      <c r="H78" s="84" t="b">
        <v>0</v>
      </c>
      <c r="I78" s="84" t="b">
        <v>0</v>
      </c>
      <c r="J78" s="84" t="b">
        <v>0</v>
      </c>
      <c r="K78" s="84" t="b">
        <v>0</v>
      </c>
      <c r="L78" s="84" t="b">
        <v>0</v>
      </c>
    </row>
    <row r="79" spans="1:12" ht="15">
      <c r="A79" s="84" t="s">
        <v>2202</v>
      </c>
      <c r="B79" s="84" t="s">
        <v>2198</v>
      </c>
      <c r="C79" s="84">
        <v>7</v>
      </c>
      <c r="D79" s="123">
        <v>0.004116969355650952</v>
      </c>
      <c r="E79" s="123">
        <v>2.2399728786135262</v>
      </c>
      <c r="F79" s="84" t="s">
        <v>2743</v>
      </c>
      <c r="G79" s="84" t="b">
        <v>0</v>
      </c>
      <c r="H79" s="84" t="b">
        <v>0</v>
      </c>
      <c r="I79" s="84" t="b">
        <v>0</v>
      </c>
      <c r="J79" s="84" t="b">
        <v>0</v>
      </c>
      <c r="K79" s="84" t="b">
        <v>0</v>
      </c>
      <c r="L79" s="84" t="b">
        <v>0</v>
      </c>
    </row>
    <row r="80" spans="1:12" ht="15">
      <c r="A80" s="84" t="s">
        <v>2198</v>
      </c>
      <c r="B80" s="84" t="s">
        <v>2593</v>
      </c>
      <c r="C80" s="84">
        <v>7</v>
      </c>
      <c r="D80" s="123">
        <v>0.004116969355650952</v>
      </c>
      <c r="E80" s="123">
        <v>2.207788195242125</v>
      </c>
      <c r="F80" s="84" t="s">
        <v>2743</v>
      </c>
      <c r="G80" s="84" t="b">
        <v>0</v>
      </c>
      <c r="H80" s="84" t="b">
        <v>0</v>
      </c>
      <c r="I80" s="84" t="b">
        <v>0</v>
      </c>
      <c r="J80" s="84" t="b">
        <v>0</v>
      </c>
      <c r="K80" s="84" t="b">
        <v>0</v>
      </c>
      <c r="L80" s="84" t="b">
        <v>0</v>
      </c>
    </row>
    <row r="81" spans="1:12" ht="15">
      <c r="A81" s="84" t="s">
        <v>2593</v>
      </c>
      <c r="B81" s="84" t="s">
        <v>2165</v>
      </c>
      <c r="C81" s="84">
        <v>7</v>
      </c>
      <c r="D81" s="123">
        <v>0.004116969355650952</v>
      </c>
      <c r="E81" s="123">
        <v>1.8625545370860903</v>
      </c>
      <c r="F81" s="84" t="s">
        <v>2743</v>
      </c>
      <c r="G81" s="84" t="b">
        <v>0</v>
      </c>
      <c r="H81" s="84" t="b">
        <v>0</v>
      </c>
      <c r="I81" s="84" t="b">
        <v>0</v>
      </c>
      <c r="J81" s="84" t="b">
        <v>0</v>
      </c>
      <c r="K81" s="84" t="b">
        <v>0</v>
      </c>
      <c r="L81" s="84" t="b">
        <v>0</v>
      </c>
    </row>
    <row r="82" spans="1:12" ht="15">
      <c r="A82" s="84" t="s">
        <v>475</v>
      </c>
      <c r="B82" s="84" t="s">
        <v>2186</v>
      </c>
      <c r="C82" s="84">
        <v>7</v>
      </c>
      <c r="D82" s="123">
        <v>0.004116969355650952</v>
      </c>
      <c r="E82" s="123">
        <v>0.9908417442674982</v>
      </c>
      <c r="F82" s="84" t="s">
        <v>2743</v>
      </c>
      <c r="G82" s="84" t="b">
        <v>0</v>
      </c>
      <c r="H82" s="84" t="b">
        <v>0</v>
      </c>
      <c r="I82" s="84" t="b">
        <v>0</v>
      </c>
      <c r="J82" s="84" t="b">
        <v>0</v>
      </c>
      <c r="K82" s="84" t="b">
        <v>0</v>
      </c>
      <c r="L82" s="84" t="b">
        <v>0</v>
      </c>
    </row>
    <row r="83" spans="1:12" ht="15">
      <c r="A83" s="84" t="s">
        <v>475</v>
      </c>
      <c r="B83" s="84" t="s">
        <v>2128</v>
      </c>
      <c r="C83" s="84">
        <v>6</v>
      </c>
      <c r="D83" s="123">
        <v>0.0036925816866202584</v>
      </c>
      <c r="E83" s="123">
        <v>1.1543438760151588</v>
      </c>
      <c r="F83" s="84" t="s">
        <v>2743</v>
      </c>
      <c r="G83" s="84" t="b">
        <v>0</v>
      </c>
      <c r="H83" s="84" t="b">
        <v>0</v>
      </c>
      <c r="I83" s="84" t="b">
        <v>0</v>
      </c>
      <c r="J83" s="84" t="b">
        <v>0</v>
      </c>
      <c r="K83" s="84" t="b">
        <v>0</v>
      </c>
      <c r="L83" s="84" t="b">
        <v>0</v>
      </c>
    </row>
    <row r="84" spans="1:12" ht="15">
      <c r="A84" s="84" t="s">
        <v>321</v>
      </c>
      <c r="B84" s="84" t="s">
        <v>2563</v>
      </c>
      <c r="C84" s="84">
        <v>6</v>
      </c>
      <c r="D84" s="123">
        <v>0.0036925816866202584</v>
      </c>
      <c r="E84" s="123">
        <v>2.1320674813040066</v>
      </c>
      <c r="F84" s="84" t="s">
        <v>2743</v>
      </c>
      <c r="G84" s="84" t="b">
        <v>0</v>
      </c>
      <c r="H84" s="84" t="b">
        <v>0</v>
      </c>
      <c r="I84" s="84" t="b">
        <v>0</v>
      </c>
      <c r="J84" s="84" t="b">
        <v>0</v>
      </c>
      <c r="K84" s="84" t="b">
        <v>0</v>
      </c>
      <c r="L84" s="84" t="b">
        <v>0</v>
      </c>
    </row>
    <row r="85" spans="1:12" ht="15">
      <c r="A85" s="84" t="s">
        <v>2217</v>
      </c>
      <c r="B85" s="84" t="s">
        <v>2594</v>
      </c>
      <c r="C85" s="84">
        <v>6</v>
      </c>
      <c r="D85" s="123">
        <v>0.0036925816866202584</v>
      </c>
      <c r="E85" s="123">
        <v>2.399673721481038</v>
      </c>
      <c r="F85" s="84" t="s">
        <v>2743</v>
      </c>
      <c r="G85" s="84" t="b">
        <v>0</v>
      </c>
      <c r="H85" s="84" t="b">
        <v>0</v>
      </c>
      <c r="I85" s="84" t="b">
        <v>0</v>
      </c>
      <c r="J85" s="84" t="b">
        <v>0</v>
      </c>
      <c r="K85" s="84" t="b">
        <v>0</v>
      </c>
      <c r="L85" s="84" t="b">
        <v>0</v>
      </c>
    </row>
    <row r="86" spans="1:12" ht="15">
      <c r="A86" s="84" t="s">
        <v>2185</v>
      </c>
      <c r="B86" s="84" t="s">
        <v>2583</v>
      </c>
      <c r="C86" s="84">
        <v>6</v>
      </c>
      <c r="D86" s="123">
        <v>0.0036925816866202584</v>
      </c>
      <c r="E86" s="123">
        <v>2.082849458633825</v>
      </c>
      <c r="F86" s="84" t="s">
        <v>2743</v>
      </c>
      <c r="G86" s="84" t="b">
        <v>0</v>
      </c>
      <c r="H86" s="84" t="b">
        <v>0</v>
      </c>
      <c r="I86" s="84" t="b">
        <v>0</v>
      </c>
      <c r="J86" s="84" t="b">
        <v>0</v>
      </c>
      <c r="K86" s="84" t="b">
        <v>0</v>
      </c>
      <c r="L86" s="84" t="b">
        <v>0</v>
      </c>
    </row>
    <row r="87" spans="1:12" ht="15">
      <c r="A87" s="84" t="s">
        <v>2597</v>
      </c>
      <c r="B87" s="84" t="s">
        <v>2566</v>
      </c>
      <c r="C87" s="84">
        <v>6</v>
      </c>
      <c r="D87" s="123">
        <v>0.0036925816866202584</v>
      </c>
      <c r="E87" s="123">
        <v>2.353916230920363</v>
      </c>
      <c r="F87" s="84" t="s">
        <v>2743</v>
      </c>
      <c r="G87" s="84" t="b">
        <v>0</v>
      </c>
      <c r="H87" s="84" t="b">
        <v>0</v>
      </c>
      <c r="I87" s="84" t="b">
        <v>0</v>
      </c>
      <c r="J87" s="84" t="b">
        <v>0</v>
      </c>
      <c r="K87" s="84" t="b">
        <v>0</v>
      </c>
      <c r="L87" s="84" t="b">
        <v>0</v>
      </c>
    </row>
    <row r="88" spans="1:12" ht="15">
      <c r="A88" s="84" t="s">
        <v>2567</v>
      </c>
      <c r="B88" s="84" t="s">
        <v>2598</v>
      </c>
      <c r="C88" s="84">
        <v>6</v>
      </c>
      <c r="D88" s="123">
        <v>0.0036925816866202584</v>
      </c>
      <c r="E88" s="123">
        <v>2.353916230920363</v>
      </c>
      <c r="F88" s="84" t="s">
        <v>2743</v>
      </c>
      <c r="G88" s="84" t="b">
        <v>0</v>
      </c>
      <c r="H88" s="84" t="b">
        <v>0</v>
      </c>
      <c r="I88" s="84" t="b">
        <v>0</v>
      </c>
      <c r="J88" s="84" t="b">
        <v>0</v>
      </c>
      <c r="K88" s="84" t="b">
        <v>0</v>
      </c>
      <c r="L88" s="84" t="b">
        <v>0</v>
      </c>
    </row>
    <row r="89" spans="1:12" ht="15">
      <c r="A89" s="84" t="s">
        <v>2598</v>
      </c>
      <c r="B89" s="84" t="s">
        <v>2599</v>
      </c>
      <c r="C89" s="84">
        <v>6</v>
      </c>
      <c r="D89" s="123">
        <v>0.0036925816866202584</v>
      </c>
      <c r="E89" s="123">
        <v>2.5757649805367193</v>
      </c>
      <c r="F89" s="84" t="s">
        <v>2743</v>
      </c>
      <c r="G89" s="84" t="b">
        <v>0</v>
      </c>
      <c r="H89" s="84" t="b">
        <v>0</v>
      </c>
      <c r="I89" s="84" t="b">
        <v>0</v>
      </c>
      <c r="J89" s="84" t="b">
        <v>0</v>
      </c>
      <c r="K89" s="84" t="b">
        <v>0</v>
      </c>
      <c r="L89" s="84" t="b">
        <v>0</v>
      </c>
    </row>
    <row r="90" spans="1:12" ht="15">
      <c r="A90" s="84" t="s">
        <v>2599</v>
      </c>
      <c r="B90" s="84" t="s">
        <v>2600</v>
      </c>
      <c r="C90" s="84">
        <v>6</v>
      </c>
      <c r="D90" s="123">
        <v>0.0036925816866202584</v>
      </c>
      <c r="E90" s="123">
        <v>2.5757649805367193</v>
      </c>
      <c r="F90" s="84" t="s">
        <v>2743</v>
      </c>
      <c r="G90" s="84" t="b">
        <v>0</v>
      </c>
      <c r="H90" s="84" t="b">
        <v>0</v>
      </c>
      <c r="I90" s="84" t="b">
        <v>0</v>
      </c>
      <c r="J90" s="84" t="b">
        <v>0</v>
      </c>
      <c r="K90" s="84" t="b">
        <v>0</v>
      </c>
      <c r="L90" s="84" t="b">
        <v>0</v>
      </c>
    </row>
    <row r="91" spans="1:12" ht="15">
      <c r="A91" s="84" t="s">
        <v>2600</v>
      </c>
      <c r="B91" s="84" t="s">
        <v>2601</v>
      </c>
      <c r="C91" s="84">
        <v>6</v>
      </c>
      <c r="D91" s="123">
        <v>0.0036925816866202584</v>
      </c>
      <c r="E91" s="123">
        <v>2.5757649805367193</v>
      </c>
      <c r="F91" s="84" t="s">
        <v>2743</v>
      </c>
      <c r="G91" s="84" t="b">
        <v>0</v>
      </c>
      <c r="H91" s="84" t="b">
        <v>0</v>
      </c>
      <c r="I91" s="84" t="b">
        <v>0</v>
      </c>
      <c r="J91" s="84" t="b">
        <v>0</v>
      </c>
      <c r="K91" s="84" t="b">
        <v>0</v>
      </c>
      <c r="L91" s="84" t="b">
        <v>0</v>
      </c>
    </row>
    <row r="92" spans="1:12" ht="15">
      <c r="A92" s="84" t="s">
        <v>2601</v>
      </c>
      <c r="B92" s="84" t="s">
        <v>2602</v>
      </c>
      <c r="C92" s="84">
        <v>6</v>
      </c>
      <c r="D92" s="123">
        <v>0.0036925816866202584</v>
      </c>
      <c r="E92" s="123">
        <v>2.5757649805367193</v>
      </c>
      <c r="F92" s="84" t="s">
        <v>2743</v>
      </c>
      <c r="G92" s="84" t="b">
        <v>0</v>
      </c>
      <c r="H92" s="84" t="b">
        <v>0</v>
      </c>
      <c r="I92" s="84" t="b">
        <v>0</v>
      </c>
      <c r="J92" s="84" t="b">
        <v>0</v>
      </c>
      <c r="K92" s="84" t="b">
        <v>0</v>
      </c>
      <c r="L92" s="84" t="b">
        <v>0</v>
      </c>
    </row>
    <row r="93" spans="1:12" ht="15">
      <c r="A93" s="84" t="s">
        <v>2602</v>
      </c>
      <c r="B93" s="84" t="s">
        <v>2603</v>
      </c>
      <c r="C93" s="84">
        <v>6</v>
      </c>
      <c r="D93" s="123">
        <v>0.0036925816866202584</v>
      </c>
      <c r="E93" s="123">
        <v>2.5757649805367193</v>
      </c>
      <c r="F93" s="84" t="s">
        <v>2743</v>
      </c>
      <c r="G93" s="84" t="b">
        <v>0</v>
      </c>
      <c r="H93" s="84" t="b">
        <v>0</v>
      </c>
      <c r="I93" s="84" t="b">
        <v>0</v>
      </c>
      <c r="J93" s="84" t="b">
        <v>0</v>
      </c>
      <c r="K93" s="84" t="b">
        <v>0</v>
      </c>
      <c r="L93" s="84" t="b">
        <v>0</v>
      </c>
    </row>
    <row r="94" spans="1:12" ht="15">
      <c r="A94" s="84" t="s">
        <v>2603</v>
      </c>
      <c r="B94" s="84" t="s">
        <v>2604</v>
      </c>
      <c r="C94" s="84">
        <v>6</v>
      </c>
      <c r="D94" s="123">
        <v>0.0036925816866202584</v>
      </c>
      <c r="E94" s="123">
        <v>2.5757649805367193</v>
      </c>
      <c r="F94" s="84" t="s">
        <v>2743</v>
      </c>
      <c r="G94" s="84" t="b">
        <v>0</v>
      </c>
      <c r="H94" s="84" t="b">
        <v>0</v>
      </c>
      <c r="I94" s="84" t="b">
        <v>0</v>
      </c>
      <c r="J94" s="84" t="b">
        <v>0</v>
      </c>
      <c r="K94" s="84" t="b">
        <v>0</v>
      </c>
      <c r="L94" s="84" t="b">
        <v>0</v>
      </c>
    </row>
    <row r="95" spans="1:12" ht="15">
      <c r="A95" s="84" t="s">
        <v>2604</v>
      </c>
      <c r="B95" s="84" t="s">
        <v>2187</v>
      </c>
      <c r="C95" s="84">
        <v>6</v>
      </c>
      <c r="D95" s="123">
        <v>0.0036925816866202584</v>
      </c>
      <c r="E95" s="123">
        <v>2.098643725817057</v>
      </c>
      <c r="F95" s="84" t="s">
        <v>2743</v>
      </c>
      <c r="G95" s="84" t="b">
        <v>0</v>
      </c>
      <c r="H95" s="84" t="b">
        <v>0</v>
      </c>
      <c r="I95" s="84" t="b">
        <v>0</v>
      </c>
      <c r="J95" s="84" t="b">
        <v>0</v>
      </c>
      <c r="K95" s="84" t="b">
        <v>0</v>
      </c>
      <c r="L95" s="84" t="b">
        <v>0</v>
      </c>
    </row>
    <row r="96" spans="1:12" ht="15">
      <c r="A96" s="84" t="s">
        <v>2187</v>
      </c>
      <c r="B96" s="84" t="s">
        <v>2568</v>
      </c>
      <c r="C96" s="84">
        <v>6</v>
      </c>
      <c r="D96" s="123">
        <v>0.0036925816866202584</v>
      </c>
      <c r="E96" s="123">
        <v>1.8767949762007006</v>
      </c>
      <c r="F96" s="84" t="s">
        <v>2743</v>
      </c>
      <c r="G96" s="84" t="b">
        <v>0</v>
      </c>
      <c r="H96" s="84" t="b">
        <v>0</v>
      </c>
      <c r="I96" s="84" t="b">
        <v>0</v>
      </c>
      <c r="J96" s="84" t="b">
        <v>0</v>
      </c>
      <c r="K96" s="84" t="b">
        <v>0</v>
      </c>
      <c r="L96" s="84" t="b">
        <v>0</v>
      </c>
    </row>
    <row r="97" spans="1:12" ht="15">
      <c r="A97" s="84" t="s">
        <v>2564</v>
      </c>
      <c r="B97" s="84" t="s">
        <v>475</v>
      </c>
      <c r="C97" s="84">
        <v>6</v>
      </c>
      <c r="D97" s="123">
        <v>0.0036925816866202584</v>
      </c>
      <c r="E97" s="123">
        <v>0.9445467604675435</v>
      </c>
      <c r="F97" s="84" t="s">
        <v>2743</v>
      </c>
      <c r="G97" s="84" t="b">
        <v>0</v>
      </c>
      <c r="H97" s="84" t="b">
        <v>0</v>
      </c>
      <c r="I97" s="84" t="b">
        <v>0</v>
      </c>
      <c r="J97" s="84" t="b">
        <v>0</v>
      </c>
      <c r="K97" s="84" t="b">
        <v>0</v>
      </c>
      <c r="L97" s="84" t="b">
        <v>0</v>
      </c>
    </row>
    <row r="98" spans="1:12" ht="15">
      <c r="A98" s="84" t="s">
        <v>320</v>
      </c>
      <c r="B98" s="84" t="s">
        <v>2584</v>
      </c>
      <c r="C98" s="84">
        <v>6</v>
      </c>
      <c r="D98" s="123">
        <v>0.0036925816866202584</v>
      </c>
      <c r="E98" s="123">
        <v>1.5477362569364759</v>
      </c>
      <c r="F98" s="84" t="s">
        <v>2743</v>
      </c>
      <c r="G98" s="84" t="b">
        <v>0</v>
      </c>
      <c r="H98" s="84" t="b">
        <v>0</v>
      </c>
      <c r="I98" s="84" t="b">
        <v>0</v>
      </c>
      <c r="J98" s="84" t="b">
        <v>0</v>
      </c>
      <c r="K98" s="84" t="b">
        <v>0</v>
      </c>
      <c r="L98" s="84" t="b">
        <v>0</v>
      </c>
    </row>
    <row r="99" spans="1:12" ht="15">
      <c r="A99" s="84" t="s">
        <v>318</v>
      </c>
      <c r="B99" s="84" t="s">
        <v>2198</v>
      </c>
      <c r="C99" s="84">
        <v>6</v>
      </c>
      <c r="D99" s="123">
        <v>0.0036925816866202584</v>
      </c>
      <c r="E99" s="123">
        <v>2.2399728786135262</v>
      </c>
      <c r="F99" s="84" t="s">
        <v>2743</v>
      </c>
      <c r="G99" s="84" t="b">
        <v>0</v>
      </c>
      <c r="H99" s="84" t="b">
        <v>0</v>
      </c>
      <c r="I99" s="84" t="b">
        <v>0</v>
      </c>
      <c r="J99" s="84" t="b">
        <v>0</v>
      </c>
      <c r="K99" s="84" t="b">
        <v>0</v>
      </c>
      <c r="L99" s="84" t="b">
        <v>0</v>
      </c>
    </row>
    <row r="100" spans="1:12" ht="15">
      <c r="A100" s="84" t="s">
        <v>2186</v>
      </c>
      <c r="B100" s="84" t="s">
        <v>2609</v>
      </c>
      <c r="C100" s="84">
        <v>6</v>
      </c>
      <c r="D100" s="123">
        <v>0.0036925816866202584</v>
      </c>
      <c r="E100" s="123">
        <v>2.123467309542089</v>
      </c>
      <c r="F100" s="84" t="s">
        <v>2743</v>
      </c>
      <c r="G100" s="84" t="b">
        <v>0</v>
      </c>
      <c r="H100" s="84" t="b">
        <v>0</v>
      </c>
      <c r="I100" s="84" t="b">
        <v>0</v>
      </c>
      <c r="J100" s="84" t="b">
        <v>0</v>
      </c>
      <c r="K100" s="84" t="b">
        <v>0</v>
      </c>
      <c r="L100" s="84" t="b">
        <v>0</v>
      </c>
    </row>
    <row r="101" spans="1:12" ht="15">
      <c r="A101" s="84" t="s">
        <v>2583</v>
      </c>
      <c r="B101" s="84" t="s">
        <v>2168</v>
      </c>
      <c r="C101" s="84">
        <v>5</v>
      </c>
      <c r="D101" s="123">
        <v>0.003238548156531201</v>
      </c>
      <c r="E101" s="123">
        <v>1.7764244310831376</v>
      </c>
      <c r="F101" s="84" t="s">
        <v>2743</v>
      </c>
      <c r="G101" s="84" t="b">
        <v>0</v>
      </c>
      <c r="H101" s="84" t="b">
        <v>0</v>
      </c>
      <c r="I101" s="84" t="b">
        <v>0</v>
      </c>
      <c r="J101" s="84" t="b">
        <v>0</v>
      </c>
      <c r="K101" s="84" t="b">
        <v>0</v>
      </c>
      <c r="L101" s="84" t="b">
        <v>0</v>
      </c>
    </row>
    <row r="102" spans="1:12" ht="15">
      <c r="A102" s="84" t="s">
        <v>2168</v>
      </c>
      <c r="B102" s="84" t="s">
        <v>2560</v>
      </c>
      <c r="C102" s="84">
        <v>5</v>
      </c>
      <c r="D102" s="123">
        <v>0.003238548156531201</v>
      </c>
      <c r="E102" s="123">
        <v>1.5423412250497697</v>
      </c>
      <c r="F102" s="84" t="s">
        <v>2743</v>
      </c>
      <c r="G102" s="84" t="b">
        <v>0</v>
      </c>
      <c r="H102" s="84" t="b">
        <v>0</v>
      </c>
      <c r="I102" s="84" t="b">
        <v>0</v>
      </c>
      <c r="J102" s="84" t="b">
        <v>0</v>
      </c>
      <c r="K102" s="84" t="b">
        <v>0</v>
      </c>
      <c r="L102" s="84" t="b">
        <v>0</v>
      </c>
    </row>
    <row r="103" spans="1:12" ht="15">
      <c r="A103" s="84" t="s">
        <v>2560</v>
      </c>
      <c r="B103" s="84" t="s">
        <v>2570</v>
      </c>
      <c r="C103" s="84">
        <v>5</v>
      </c>
      <c r="D103" s="123">
        <v>0.003238548156531201</v>
      </c>
      <c r="E103" s="123">
        <v>2.019462479769432</v>
      </c>
      <c r="F103" s="84" t="s">
        <v>2743</v>
      </c>
      <c r="G103" s="84" t="b">
        <v>0</v>
      </c>
      <c r="H103" s="84" t="b">
        <v>0</v>
      </c>
      <c r="I103" s="84" t="b">
        <v>0</v>
      </c>
      <c r="J103" s="84" t="b">
        <v>0</v>
      </c>
      <c r="K103" s="84" t="b">
        <v>0</v>
      </c>
      <c r="L103" s="84" t="b">
        <v>0</v>
      </c>
    </row>
    <row r="104" spans="1:12" ht="15">
      <c r="A104" s="84" t="s">
        <v>2570</v>
      </c>
      <c r="B104" s="84" t="s">
        <v>2215</v>
      </c>
      <c r="C104" s="84">
        <v>5</v>
      </c>
      <c r="D104" s="123">
        <v>0.003238548156531201</v>
      </c>
      <c r="E104" s="123">
        <v>2.144401216377732</v>
      </c>
      <c r="F104" s="84" t="s">
        <v>2743</v>
      </c>
      <c r="G104" s="84" t="b">
        <v>0</v>
      </c>
      <c r="H104" s="84" t="b">
        <v>0</v>
      </c>
      <c r="I104" s="84" t="b">
        <v>0</v>
      </c>
      <c r="J104" s="84" t="b">
        <v>0</v>
      </c>
      <c r="K104" s="84" t="b">
        <v>0</v>
      </c>
      <c r="L104" s="84" t="b">
        <v>0</v>
      </c>
    </row>
    <row r="105" spans="1:12" ht="15">
      <c r="A105" s="84" t="s">
        <v>2216</v>
      </c>
      <c r="B105" s="84" t="s">
        <v>475</v>
      </c>
      <c r="C105" s="84">
        <v>5</v>
      </c>
      <c r="D105" s="123">
        <v>0.003238548156531201</v>
      </c>
      <c r="E105" s="123">
        <v>1.061660159563887</v>
      </c>
      <c r="F105" s="84" t="s">
        <v>2743</v>
      </c>
      <c r="G105" s="84" t="b">
        <v>0</v>
      </c>
      <c r="H105" s="84" t="b">
        <v>0</v>
      </c>
      <c r="I105" s="84" t="b">
        <v>0</v>
      </c>
      <c r="J105" s="84" t="b">
        <v>0</v>
      </c>
      <c r="K105" s="84" t="b">
        <v>0</v>
      </c>
      <c r="L105" s="84" t="b">
        <v>0</v>
      </c>
    </row>
    <row r="106" spans="1:12" ht="15">
      <c r="A106" s="84" t="s">
        <v>320</v>
      </c>
      <c r="B106" s="84" t="s">
        <v>2567</v>
      </c>
      <c r="C106" s="84">
        <v>5</v>
      </c>
      <c r="D106" s="123">
        <v>0.003238548156531201</v>
      </c>
      <c r="E106" s="123">
        <v>1.2924637518331699</v>
      </c>
      <c r="F106" s="84" t="s">
        <v>2743</v>
      </c>
      <c r="G106" s="84" t="b">
        <v>0</v>
      </c>
      <c r="H106" s="84" t="b">
        <v>0</v>
      </c>
      <c r="I106" s="84" t="b">
        <v>0</v>
      </c>
      <c r="J106" s="84" t="b">
        <v>0</v>
      </c>
      <c r="K106" s="84" t="b">
        <v>0</v>
      </c>
      <c r="L106" s="84" t="b">
        <v>0</v>
      </c>
    </row>
    <row r="107" spans="1:12" ht="15">
      <c r="A107" s="84" t="s">
        <v>475</v>
      </c>
      <c r="B107" s="84" t="s">
        <v>2616</v>
      </c>
      <c r="C107" s="84">
        <v>5</v>
      </c>
      <c r="D107" s="123">
        <v>0.003238548156531201</v>
      </c>
      <c r="E107" s="123">
        <v>1.3761926256315151</v>
      </c>
      <c r="F107" s="84" t="s">
        <v>2743</v>
      </c>
      <c r="G107" s="84" t="b">
        <v>0</v>
      </c>
      <c r="H107" s="84" t="b">
        <v>0</v>
      </c>
      <c r="I107" s="84" t="b">
        <v>0</v>
      </c>
      <c r="J107" s="84" t="b">
        <v>0</v>
      </c>
      <c r="K107" s="84" t="b">
        <v>0</v>
      </c>
      <c r="L107" s="84" t="b">
        <v>0</v>
      </c>
    </row>
    <row r="108" spans="1:12" ht="15">
      <c r="A108" s="84" t="s">
        <v>2595</v>
      </c>
      <c r="B108" s="84" t="s">
        <v>2605</v>
      </c>
      <c r="C108" s="84">
        <v>5</v>
      </c>
      <c r="D108" s="123">
        <v>0.003238548156531201</v>
      </c>
      <c r="E108" s="123">
        <v>2.4965837344890947</v>
      </c>
      <c r="F108" s="84" t="s">
        <v>2743</v>
      </c>
      <c r="G108" s="84" t="b">
        <v>1</v>
      </c>
      <c r="H108" s="84" t="b">
        <v>0</v>
      </c>
      <c r="I108" s="84" t="b">
        <v>0</v>
      </c>
      <c r="J108" s="84" t="b">
        <v>0</v>
      </c>
      <c r="K108" s="84" t="b">
        <v>0</v>
      </c>
      <c r="L108" s="84" t="b">
        <v>0</v>
      </c>
    </row>
    <row r="109" spans="1:12" ht="15">
      <c r="A109" s="84" t="s">
        <v>2605</v>
      </c>
      <c r="B109" s="84" t="s">
        <v>2606</v>
      </c>
      <c r="C109" s="84">
        <v>5</v>
      </c>
      <c r="D109" s="123">
        <v>0.003238548156531201</v>
      </c>
      <c r="E109" s="123">
        <v>2.5757649805367193</v>
      </c>
      <c r="F109" s="84" t="s">
        <v>2743</v>
      </c>
      <c r="G109" s="84" t="b">
        <v>0</v>
      </c>
      <c r="H109" s="84" t="b">
        <v>0</v>
      </c>
      <c r="I109" s="84" t="b">
        <v>0</v>
      </c>
      <c r="J109" s="84" t="b">
        <v>0</v>
      </c>
      <c r="K109" s="84" t="b">
        <v>0</v>
      </c>
      <c r="L109" s="84" t="b">
        <v>0</v>
      </c>
    </row>
    <row r="110" spans="1:12" ht="15">
      <c r="A110" s="84" t="s">
        <v>2606</v>
      </c>
      <c r="B110" s="84" t="s">
        <v>320</v>
      </c>
      <c r="C110" s="84">
        <v>5</v>
      </c>
      <c r="D110" s="123">
        <v>0.003238548156531201</v>
      </c>
      <c r="E110" s="123">
        <v>2.0706150022168135</v>
      </c>
      <c r="F110" s="84" t="s">
        <v>2743</v>
      </c>
      <c r="G110" s="84" t="b">
        <v>0</v>
      </c>
      <c r="H110" s="84" t="b">
        <v>0</v>
      </c>
      <c r="I110" s="84" t="b">
        <v>0</v>
      </c>
      <c r="J110" s="84" t="b">
        <v>0</v>
      </c>
      <c r="K110" s="84" t="b">
        <v>0</v>
      </c>
      <c r="L110" s="84" t="b">
        <v>0</v>
      </c>
    </row>
    <row r="111" spans="1:12" ht="15">
      <c r="A111" s="84" t="s">
        <v>320</v>
      </c>
      <c r="B111" s="84" t="s">
        <v>2168</v>
      </c>
      <c r="C111" s="84">
        <v>5</v>
      </c>
      <c r="D111" s="123">
        <v>0.003238548156531201</v>
      </c>
      <c r="E111" s="123">
        <v>0.8153424971135074</v>
      </c>
      <c r="F111" s="84" t="s">
        <v>2743</v>
      </c>
      <c r="G111" s="84" t="b">
        <v>0</v>
      </c>
      <c r="H111" s="84" t="b">
        <v>0</v>
      </c>
      <c r="I111" s="84" t="b">
        <v>0</v>
      </c>
      <c r="J111" s="84" t="b">
        <v>0</v>
      </c>
      <c r="K111" s="84" t="b">
        <v>0</v>
      </c>
      <c r="L111" s="84" t="b">
        <v>0</v>
      </c>
    </row>
    <row r="112" spans="1:12" ht="15">
      <c r="A112" s="84" t="s">
        <v>2168</v>
      </c>
      <c r="B112" s="84" t="s">
        <v>2186</v>
      </c>
      <c r="C112" s="84">
        <v>5</v>
      </c>
      <c r="D112" s="123">
        <v>0.003238548156531201</v>
      </c>
      <c r="E112" s="123">
        <v>1.3910735497191205</v>
      </c>
      <c r="F112" s="84" t="s">
        <v>2743</v>
      </c>
      <c r="G112" s="84" t="b">
        <v>0</v>
      </c>
      <c r="H112" s="84" t="b">
        <v>0</v>
      </c>
      <c r="I112" s="84" t="b">
        <v>0</v>
      </c>
      <c r="J112" s="84" t="b">
        <v>0</v>
      </c>
      <c r="K112" s="84" t="b">
        <v>0</v>
      </c>
      <c r="L112" s="84" t="b">
        <v>0</v>
      </c>
    </row>
    <row r="113" spans="1:12" ht="15">
      <c r="A113" s="84" t="s">
        <v>2186</v>
      </c>
      <c r="B113" s="84" t="s">
        <v>2560</v>
      </c>
      <c r="C113" s="84">
        <v>5</v>
      </c>
      <c r="D113" s="123">
        <v>0.003238548156531201</v>
      </c>
      <c r="E113" s="123">
        <v>1.7432560678304831</v>
      </c>
      <c r="F113" s="84" t="s">
        <v>2743</v>
      </c>
      <c r="G113" s="84" t="b">
        <v>0</v>
      </c>
      <c r="H113" s="84" t="b">
        <v>0</v>
      </c>
      <c r="I113" s="84" t="b">
        <v>0</v>
      </c>
      <c r="J113" s="84" t="b">
        <v>0</v>
      </c>
      <c r="K113" s="84" t="b">
        <v>0</v>
      </c>
      <c r="L113" s="84" t="b">
        <v>0</v>
      </c>
    </row>
    <row r="114" spans="1:12" ht="15">
      <c r="A114" s="84" t="s">
        <v>2560</v>
      </c>
      <c r="B114" s="84" t="s">
        <v>2607</v>
      </c>
      <c r="C114" s="84">
        <v>5</v>
      </c>
      <c r="D114" s="123">
        <v>0.003238548156531201</v>
      </c>
      <c r="E114" s="123">
        <v>2.1955537388251134</v>
      </c>
      <c r="F114" s="84" t="s">
        <v>2743</v>
      </c>
      <c r="G114" s="84" t="b">
        <v>0</v>
      </c>
      <c r="H114" s="84" t="b">
        <v>0</v>
      </c>
      <c r="I114" s="84" t="b">
        <v>0</v>
      </c>
      <c r="J114" s="84" t="b">
        <v>0</v>
      </c>
      <c r="K114" s="84" t="b">
        <v>0</v>
      </c>
      <c r="L114" s="84" t="b">
        <v>0</v>
      </c>
    </row>
    <row r="115" spans="1:12" ht="15">
      <c r="A115" s="84" t="s">
        <v>2607</v>
      </c>
      <c r="B115" s="84" t="s">
        <v>2569</v>
      </c>
      <c r="C115" s="84">
        <v>5</v>
      </c>
      <c r="D115" s="123">
        <v>0.003238548156531201</v>
      </c>
      <c r="E115" s="123">
        <v>2.274734984872738</v>
      </c>
      <c r="F115" s="84" t="s">
        <v>2743</v>
      </c>
      <c r="G115" s="84" t="b">
        <v>0</v>
      </c>
      <c r="H115" s="84" t="b">
        <v>0</v>
      </c>
      <c r="I115" s="84" t="b">
        <v>0</v>
      </c>
      <c r="J115" s="84" t="b">
        <v>0</v>
      </c>
      <c r="K115" s="84" t="b">
        <v>0</v>
      </c>
      <c r="L115" s="84" t="b">
        <v>0</v>
      </c>
    </row>
    <row r="116" spans="1:12" ht="15">
      <c r="A116" s="84" t="s">
        <v>2569</v>
      </c>
      <c r="B116" s="84" t="s">
        <v>2597</v>
      </c>
      <c r="C116" s="84">
        <v>5</v>
      </c>
      <c r="D116" s="123">
        <v>0.003238548156531201</v>
      </c>
      <c r="E116" s="123">
        <v>2.274734984872738</v>
      </c>
      <c r="F116" s="84" t="s">
        <v>2743</v>
      </c>
      <c r="G116" s="84" t="b">
        <v>0</v>
      </c>
      <c r="H116" s="84" t="b">
        <v>0</v>
      </c>
      <c r="I116" s="84" t="b">
        <v>0</v>
      </c>
      <c r="J116" s="84" t="b">
        <v>0</v>
      </c>
      <c r="K116" s="84" t="b">
        <v>0</v>
      </c>
      <c r="L116" s="84" t="b">
        <v>0</v>
      </c>
    </row>
    <row r="117" spans="1:12" ht="15">
      <c r="A117" s="84" t="s">
        <v>2566</v>
      </c>
      <c r="B117" s="84" t="s">
        <v>2550</v>
      </c>
      <c r="C117" s="84">
        <v>5</v>
      </c>
      <c r="D117" s="123">
        <v>0.003238548156531201</v>
      </c>
      <c r="E117" s="123">
        <v>1.8767949762007006</v>
      </c>
      <c r="F117" s="84" t="s">
        <v>2743</v>
      </c>
      <c r="G117" s="84" t="b">
        <v>0</v>
      </c>
      <c r="H117" s="84" t="b">
        <v>0</v>
      </c>
      <c r="I117" s="84" t="b">
        <v>0</v>
      </c>
      <c r="J117" s="84" t="b">
        <v>0</v>
      </c>
      <c r="K117" s="84" t="b">
        <v>0</v>
      </c>
      <c r="L117" s="84" t="b">
        <v>0</v>
      </c>
    </row>
    <row r="118" spans="1:12" ht="15">
      <c r="A118" s="84" t="s">
        <v>2550</v>
      </c>
      <c r="B118" s="84" t="s">
        <v>475</v>
      </c>
      <c r="C118" s="84">
        <v>5</v>
      </c>
      <c r="D118" s="123">
        <v>0.003238548156531201</v>
      </c>
      <c r="E118" s="123">
        <v>0.7306669405224625</v>
      </c>
      <c r="F118" s="84" t="s">
        <v>2743</v>
      </c>
      <c r="G118" s="84" t="b">
        <v>0</v>
      </c>
      <c r="H118" s="84" t="b">
        <v>0</v>
      </c>
      <c r="I118" s="84" t="b">
        <v>0</v>
      </c>
      <c r="J118" s="84" t="b">
        <v>0</v>
      </c>
      <c r="K118" s="84" t="b">
        <v>0</v>
      </c>
      <c r="L118" s="84" t="b">
        <v>0</v>
      </c>
    </row>
    <row r="119" spans="1:12" ht="15">
      <c r="A119" s="84" t="s">
        <v>2618</v>
      </c>
      <c r="B119" s="84" t="s">
        <v>2187</v>
      </c>
      <c r="C119" s="84">
        <v>5</v>
      </c>
      <c r="D119" s="123">
        <v>0.003238548156531201</v>
      </c>
      <c r="E119" s="123">
        <v>2.098643725817057</v>
      </c>
      <c r="F119" s="84" t="s">
        <v>2743</v>
      </c>
      <c r="G119" s="84" t="b">
        <v>0</v>
      </c>
      <c r="H119" s="84" t="b">
        <v>0</v>
      </c>
      <c r="I119" s="84" t="b">
        <v>0</v>
      </c>
      <c r="J119" s="84" t="b">
        <v>0</v>
      </c>
      <c r="K119" s="84" t="b">
        <v>0</v>
      </c>
      <c r="L119" s="84" t="b">
        <v>0</v>
      </c>
    </row>
    <row r="120" spans="1:12" ht="15">
      <c r="A120" s="84" t="s">
        <v>2127</v>
      </c>
      <c r="B120" s="84" t="s">
        <v>475</v>
      </c>
      <c r="C120" s="84">
        <v>5</v>
      </c>
      <c r="D120" s="123">
        <v>0.003238548156531201</v>
      </c>
      <c r="E120" s="123">
        <v>0.7606301638999058</v>
      </c>
      <c r="F120" s="84" t="s">
        <v>2743</v>
      </c>
      <c r="G120" s="84" t="b">
        <v>0</v>
      </c>
      <c r="H120" s="84" t="b">
        <v>0</v>
      </c>
      <c r="I120" s="84" t="b">
        <v>0</v>
      </c>
      <c r="J120" s="84" t="b">
        <v>0</v>
      </c>
      <c r="K120" s="84" t="b">
        <v>0</v>
      </c>
      <c r="L120" s="84" t="b">
        <v>0</v>
      </c>
    </row>
    <row r="121" spans="1:12" ht="15">
      <c r="A121" s="84" t="s">
        <v>2620</v>
      </c>
      <c r="B121" s="84" t="s">
        <v>2578</v>
      </c>
      <c r="C121" s="84">
        <v>5</v>
      </c>
      <c r="D121" s="123">
        <v>0.003238548156531201</v>
      </c>
      <c r="E121" s="123">
        <v>2.5757649805367193</v>
      </c>
      <c r="F121" s="84" t="s">
        <v>2743</v>
      </c>
      <c r="G121" s="84" t="b">
        <v>0</v>
      </c>
      <c r="H121" s="84" t="b">
        <v>0</v>
      </c>
      <c r="I121" s="84" t="b">
        <v>0</v>
      </c>
      <c r="J121" s="84" t="b">
        <v>0</v>
      </c>
      <c r="K121" s="84" t="b">
        <v>0</v>
      </c>
      <c r="L121" s="84" t="b">
        <v>0</v>
      </c>
    </row>
    <row r="122" spans="1:12" ht="15">
      <c r="A122" s="84" t="s">
        <v>2578</v>
      </c>
      <c r="B122" s="84" t="s">
        <v>2621</v>
      </c>
      <c r="C122" s="84">
        <v>5</v>
      </c>
      <c r="D122" s="123">
        <v>0.003238548156531201</v>
      </c>
      <c r="E122" s="123">
        <v>2.5088181909061062</v>
      </c>
      <c r="F122" s="84" t="s">
        <v>2743</v>
      </c>
      <c r="G122" s="84" t="b">
        <v>0</v>
      </c>
      <c r="H122" s="84" t="b">
        <v>0</v>
      </c>
      <c r="I122" s="84" t="b">
        <v>0</v>
      </c>
      <c r="J122" s="84" t="b">
        <v>0</v>
      </c>
      <c r="K122" s="84" t="b">
        <v>0</v>
      </c>
      <c r="L122" s="84" t="b">
        <v>0</v>
      </c>
    </row>
    <row r="123" spans="1:12" ht="15">
      <c r="A123" s="84" t="s">
        <v>2621</v>
      </c>
      <c r="B123" s="84" t="s">
        <v>2569</v>
      </c>
      <c r="C123" s="84">
        <v>5</v>
      </c>
      <c r="D123" s="123">
        <v>0.003238548156531201</v>
      </c>
      <c r="E123" s="123">
        <v>2.353916230920363</v>
      </c>
      <c r="F123" s="84" t="s">
        <v>2743</v>
      </c>
      <c r="G123" s="84" t="b">
        <v>0</v>
      </c>
      <c r="H123" s="84" t="b">
        <v>0</v>
      </c>
      <c r="I123" s="84" t="b">
        <v>0</v>
      </c>
      <c r="J123" s="84" t="b">
        <v>0</v>
      </c>
      <c r="K123" s="84" t="b">
        <v>0</v>
      </c>
      <c r="L123" s="84" t="b">
        <v>0</v>
      </c>
    </row>
    <row r="124" spans="1:12" ht="15">
      <c r="A124" s="84" t="s">
        <v>2569</v>
      </c>
      <c r="B124" s="84" t="s">
        <v>2165</v>
      </c>
      <c r="C124" s="84">
        <v>5</v>
      </c>
      <c r="D124" s="123">
        <v>0.003238548156531201</v>
      </c>
      <c r="E124" s="123">
        <v>1.561524541422109</v>
      </c>
      <c r="F124" s="84" t="s">
        <v>2743</v>
      </c>
      <c r="G124" s="84" t="b">
        <v>0</v>
      </c>
      <c r="H124" s="84" t="b">
        <v>0</v>
      </c>
      <c r="I124" s="84" t="b">
        <v>0</v>
      </c>
      <c r="J124" s="84" t="b">
        <v>0</v>
      </c>
      <c r="K124" s="84" t="b">
        <v>0</v>
      </c>
      <c r="L124" s="84" t="b">
        <v>0</v>
      </c>
    </row>
    <row r="125" spans="1:12" ht="15">
      <c r="A125" s="84" t="s">
        <v>2165</v>
      </c>
      <c r="B125" s="84" t="s">
        <v>475</v>
      </c>
      <c r="C125" s="84">
        <v>5</v>
      </c>
      <c r="D125" s="123">
        <v>0.003238548156531201</v>
      </c>
      <c r="E125" s="123">
        <v>0.41539650574387116</v>
      </c>
      <c r="F125" s="84" t="s">
        <v>2743</v>
      </c>
      <c r="G125" s="84" t="b">
        <v>0</v>
      </c>
      <c r="H125" s="84" t="b">
        <v>0</v>
      </c>
      <c r="I125" s="84" t="b">
        <v>0</v>
      </c>
      <c r="J125" s="84" t="b">
        <v>0</v>
      </c>
      <c r="K125" s="84" t="b">
        <v>0</v>
      </c>
      <c r="L125" s="84" t="b">
        <v>0</v>
      </c>
    </row>
    <row r="126" spans="1:12" ht="15">
      <c r="A126" s="84" t="s">
        <v>475</v>
      </c>
      <c r="B126" s="84" t="s">
        <v>2199</v>
      </c>
      <c r="C126" s="84">
        <v>5</v>
      </c>
      <c r="D126" s="123">
        <v>0.003238548156531201</v>
      </c>
      <c r="E126" s="123">
        <v>0.8990713709118529</v>
      </c>
      <c r="F126" s="84" t="s">
        <v>2743</v>
      </c>
      <c r="G126" s="84" t="b">
        <v>0</v>
      </c>
      <c r="H126" s="84" t="b">
        <v>0</v>
      </c>
      <c r="I126" s="84" t="b">
        <v>0</v>
      </c>
      <c r="J126" s="84" t="b">
        <v>0</v>
      </c>
      <c r="K126" s="84" t="b">
        <v>0</v>
      </c>
      <c r="L126" s="84" t="b">
        <v>0</v>
      </c>
    </row>
    <row r="127" spans="1:12" ht="15">
      <c r="A127" s="84" t="s">
        <v>2129</v>
      </c>
      <c r="B127" s="84" t="s">
        <v>475</v>
      </c>
      <c r="C127" s="84">
        <v>4</v>
      </c>
      <c r="D127" s="123">
        <v>0.002748865452266227</v>
      </c>
      <c r="E127" s="123">
        <v>1.207788195242125</v>
      </c>
      <c r="F127" s="84" t="s">
        <v>2743</v>
      </c>
      <c r="G127" s="84" t="b">
        <v>0</v>
      </c>
      <c r="H127" s="84" t="b">
        <v>0</v>
      </c>
      <c r="I127" s="84" t="b">
        <v>0</v>
      </c>
      <c r="J127" s="84" t="b">
        <v>0</v>
      </c>
      <c r="K127" s="84" t="b">
        <v>0</v>
      </c>
      <c r="L127" s="84" t="b">
        <v>0</v>
      </c>
    </row>
    <row r="128" spans="1:12" ht="15">
      <c r="A128" s="84" t="s">
        <v>2161</v>
      </c>
      <c r="B128" s="84" t="s">
        <v>2624</v>
      </c>
      <c r="C128" s="84">
        <v>4</v>
      </c>
      <c r="D128" s="123">
        <v>0.002748865452266227</v>
      </c>
      <c r="E128" s="123">
        <v>1.5830642192782187</v>
      </c>
      <c r="F128" s="84" t="s">
        <v>2743</v>
      </c>
      <c r="G128" s="84" t="b">
        <v>0</v>
      </c>
      <c r="H128" s="84" t="b">
        <v>0</v>
      </c>
      <c r="I128" s="84" t="b">
        <v>0</v>
      </c>
      <c r="J128" s="84" t="b">
        <v>0</v>
      </c>
      <c r="K128" s="84" t="b">
        <v>0</v>
      </c>
      <c r="L128" s="84" t="b">
        <v>0</v>
      </c>
    </row>
    <row r="129" spans="1:12" ht="15">
      <c r="A129" s="84" t="s">
        <v>2624</v>
      </c>
      <c r="B129" s="84" t="s">
        <v>2625</v>
      </c>
      <c r="C129" s="84">
        <v>4</v>
      </c>
      <c r="D129" s="123">
        <v>0.002748865452266227</v>
      </c>
      <c r="E129" s="123">
        <v>2.7518562395924007</v>
      </c>
      <c r="F129" s="84" t="s">
        <v>2743</v>
      </c>
      <c r="G129" s="84" t="b">
        <v>0</v>
      </c>
      <c r="H129" s="84" t="b">
        <v>0</v>
      </c>
      <c r="I129" s="84" t="b">
        <v>0</v>
      </c>
      <c r="J129" s="84" t="b">
        <v>0</v>
      </c>
      <c r="K129" s="84" t="b">
        <v>0</v>
      </c>
      <c r="L129" s="84" t="b">
        <v>0</v>
      </c>
    </row>
    <row r="130" spans="1:12" ht="15">
      <c r="A130" s="84" t="s">
        <v>2625</v>
      </c>
      <c r="B130" s="84" t="s">
        <v>2205</v>
      </c>
      <c r="C130" s="84">
        <v>4</v>
      </c>
      <c r="D130" s="123">
        <v>0.002748865452266227</v>
      </c>
      <c r="E130" s="123">
        <v>2.4508262439284194</v>
      </c>
      <c r="F130" s="84" t="s">
        <v>2743</v>
      </c>
      <c r="G130" s="84" t="b">
        <v>0</v>
      </c>
      <c r="H130" s="84" t="b">
        <v>0</v>
      </c>
      <c r="I130" s="84" t="b">
        <v>0</v>
      </c>
      <c r="J130" s="84" t="b">
        <v>0</v>
      </c>
      <c r="K130" s="84" t="b">
        <v>0</v>
      </c>
      <c r="L130" s="84" t="b">
        <v>0</v>
      </c>
    </row>
    <row r="131" spans="1:12" ht="15">
      <c r="A131" s="84" t="s">
        <v>2205</v>
      </c>
      <c r="B131" s="84" t="s">
        <v>2161</v>
      </c>
      <c r="C131" s="84">
        <v>4</v>
      </c>
      <c r="D131" s="123">
        <v>0.002748865452266227</v>
      </c>
      <c r="E131" s="123">
        <v>1.274734984872738</v>
      </c>
      <c r="F131" s="84" t="s">
        <v>2743</v>
      </c>
      <c r="G131" s="84" t="b">
        <v>0</v>
      </c>
      <c r="H131" s="84" t="b">
        <v>0</v>
      </c>
      <c r="I131" s="84" t="b">
        <v>0</v>
      </c>
      <c r="J131" s="84" t="b">
        <v>0</v>
      </c>
      <c r="K131" s="84" t="b">
        <v>0</v>
      </c>
      <c r="L131" s="84" t="b">
        <v>0</v>
      </c>
    </row>
    <row r="132" spans="1:12" ht="15">
      <c r="A132" s="84" t="s">
        <v>2204</v>
      </c>
      <c r="B132" s="84" t="s">
        <v>2206</v>
      </c>
      <c r="C132" s="84">
        <v>4</v>
      </c>
      <c r="D132" s="123">
        <v>0.002748865452266227</v>
      </c>
      <c r="E132" s="123">
        <v>2.207788195242125</v>
      </c>
      <c r="F132" s="84" t="s">
        <v>2743</v>
      </c>
      <c r="G132" s="84" t="b">
        <v>0</v>
      </c>
      <c r="H132" s="84" t="b">
        <v>0</v>
      </c>
      <c r="I132" s="84" t="b">
        <v>0</v>
      </c>
      <c r="J132" s="84" t="b">
        <v>1</v>
      </c>
      <c r="K132" s="84" t="b">
        <v>0</v>
      </c>
      <c r="L132" s="84" t="b">
        <v>0</v>
      </c>
    </row>
    <row r="133" spans="1:12" ht="15">
      <c r="A133" s="84" t="s">
        <v>2206</v>
      </c>
      <c r="B133" s="84" t="s">
        <v>475</v>
      </c>
      <c r="C133" s="84">
        <v>4</v>
      </c>
      <c r="D133" s="123">
        <v>0.002748865452266227</v>
      </c>
      <c r="E133" s="123">
        <v>0.9647501465558306</v>
      </c>
      <c r="F133" s="84" t="s">
        <v>2743</v>
      </c>
      <c r="G133" s="84" t="b">
        <v>1</v>
      </c>
      <c r="H133" s="84" t="b">
        <v>0</v>
      </c>
      <c r="I133" s="84" t="b">
        <v>0</v>
      </c>
      <c r="J133" s="84" t="b">
        <v>0</v>
      </c>
      <c r="K133" s="84" t="b">
        <v>0</v>
      </c>
      <c r="L133" s="84" t="b">
        <v>0</v>
      </c>
    </row>
    <row r="134" spans="1:12" ht="15">
      <c r="A134" s="84" t="s">
        <v>2562</v>
      </c>
      <c r="B134" s="84" t="s">
        <v>2626</v>
      </c>
      <c r="C134" s="84">
        <v>4</v>
      </c>
      <c r="D134" s="123">
        <v>0.002748865452266227</v>
      </c>
      <c r="E134" s="123">
        <v>2.312523545762138</v>
      </c>
      <c r="F134" s="84" t="s">
        <v>2743</v>
      </c>
      <c r="G134" s="84" t="b">
        <v>0</v>
      </c>
      <c r="H134" s="84" t="b">
        <v>0</v>
      </c>
      <c r="I134" s="84" t="b">
        <v>0</v>
      </c>
      <c r="J134" s="84" t="b">
        <v>0</v>
      </c>
      <c r="K134" s="84" t="b">
        <v>0</v>
      </c>
      <c r="L134" s="84" t="b">
        <v>0</v>
      </c>
    </row>
    <row r="135" spans="1:12" ht="15">
      <c r="A135" s="84" t="s">
        <v>2626</v>
      </c>
      <c r="B135" s="84" t="s">
        <v>2162</v>
      </c>
      <c r="C135" s="84">
        <v>4</v>
      </c>
      <c r="D135" s="123">
        <v>0.002748865452266227</v>
      </c>
      <c r="E135" s="123">
        <v>1.7306669405224626</v>
      </c>
      <c r="F135" s="84" t="s">
        <v>2743</v>
      </c>
      <c r="G135" s="84" t="b">
        <v>0</v>
      </c>
      <c r="H135" s="84" t="b">
        <v>0</v>
      </c>
      <c r="I135" s="84" t="b">
        <v>0</v>
      </c>
      <c r="J135" s="84" t="b">
        <v>0</v>
      </c>
      <c r="K135" s="84" t="b">
        <v>0</v>
      </c>
      <c r="L135" s="84" t="b">
        <v>0</v>
      </c>
    </row>
    <row r="136" spans="1:12" ht="15">
      <c r="A136" s="84" t="s">
        <v>2204</v>
      </c>
      <c r="B136" s="84" t="s">
        <v>2612</v>
      </c>
      <c r="C136" s="84">
        <v>4</v>
      </c>
      <c r="D136" s="123">
        <v>0.002748865452266227</v>
      </c>
      <c r="E136" s="123">
        <v>2.353916230920363</v>
      </c>
      <c r="F136" s="84" t="s">
        <v>2743</v>
      </c>
      <c r="G136" s="84" t="b">
        <v>0</v>
      </c>
      <c r="H136" s="84" t="b">
        <v>0</v>
      </c>
      <c r="I136" s="84" t="b">
        <v>0</v>
      </c>
      <c r="J136" s="84" t="b">
        <v>0</v>
      </c>
      <c r="K136" s="84" t="b">
        <v>0</v>
      </c>
      <c r="L136" s="84" t="b">
        <v>0</v>
      </c>
    </row>
    <row r="137" spans="1:12" ht="15">
      <c r="A137" s="84" t="s">
        <v>2612</v>
      </c>
      <c r="B137" s="84" t="s">
        <v>2205</v>
      </c>
      <c r="C137" s="84">
        <v>4</v>
      </c>
      <c r="D137" s="123">
        <v>0.002748865452266227</v>
      </c>
      <c r="E137" s="123">
        <v>2.353916230920363</v>
      </c>
      <c r="F137" s="84" t="s">
        <v>2743</v>
      </c>
      <c r="G137" s="84" t="b">
        <v>0</v>
      </c>
      <c r="H137" s="84" t="b">
        <v>0</v>
      </c>
      <c r="I137" s="84" t="b">
        <v>0</v>
      </c>
      <c r="J137" s="84" t="b">
        <v>0</v>
      </c>
      <c r="K137" s="84" t="b">
        <v>0</v>
      </c>
      <c r="L137" s="84" t="b">
        <v>0</v>
      </c>
    </row>
    <row r="138" spans="1:12" ht="15">
      <c r="A138" s="84" t="s">
        <v>2205</v>
      </c>
      <c r="B138" s="84" t="s">
        <v>2613</v>
      </c>
      <c r="C138" s="84">
        <v>4</v>
      </c>
      <c r="D138" s="123">
        <v>0.002748865452266227</v>
      </c>
      <c r="E138" s="123">
        <v>2.353916230920363</v>
      </c>
      <c r="F138" s="84" t="s">
        <v>2743</v>
      </c>
      <c r="G138" s="84" t="b">
        <v>0</v>
      </c>
      <c r="H138" s="84" t="b">
        <v>0</v>
      </c>
      <c r="I138" s="84" t="b">
        <v>0</v>
      </c>
      <c r="J138" s="84" t="b">
        <v>0</v>
      </c>
      <c r="K138" s="84" t="b">
        <v>0</v>
      </c>
      <c r="L138" s="84" t="b">
        <v>0</v>
      </c>
    </row>
    <row r="139" spans="1:12" ht="15">
      <c r="A139" s="84" t="s">
        <v>2613</v>
      </c>
      <c r="B139" s="84" t="s">
        <v>2627</v>
      </c>
      <c r="C139" s="84">
        <v>4</v>
      </c>
      <c r="D139" s="123">
        <v>0.002748865452266227</v>
      </c>
      <c r="E139" s="123">
        <v>2.6549462265843444</v>
      </c>
      <c r="F139" s="84" t="s">
        <v>2743</v>
      </c>
      <c r="G139" s="84" t="b">
        <v>0</v>
      </c>
      <c r="H139" s="84" t="b">
        <v>0</v>
      </c>
      <c r="I139" s="84" t="b">
        <v>0</v>
      </c>
      <c r="J139" s="84" t="b">
        <v>0</v>
      </c>
      <c r="K139" s="84" t="b">
        <v>0</v>
      </c>
      <c r="L139" s="84" t="b">
        <v>0</v>
      </c>
    </row>
    <row r="140" spans="1:12" ht="15">
      <c r="A140" s="84" t="s">
        <v>2627</v>
      </c>
      <c r="B140" s="84" t="s">
        <v>2628</v>
      </c>
      <c r="C140" s="84">
        <v>4</v>
      </c>
      <c r="D140" s="123">
        <v>0.002748865452266227</v>
      </c>
      <c r="E140" s="123">
        <v>2.7518562395924007</v>
      </c>
      <c r="F140" s="84" t="s">
        <v>2743</v>
      </c>
      <c r="G140" s="84" t="b">
        <v>0</v>
      </c>
      <c r="H140" s="84" t="b">
        <v>0</v>
      </c>
      <c r="I140" s="84" t="b">
        <v>0</v>
      </c>
      <c r="J140" s="84" t="b">
        <v>0</v>
      </c>
      <c r="K140" s="84" t="b">
        <v>0</v>
      </c>
      <c r="L140" s="84" t="b">
        <v>0</v>
      </c>
    </row>
    <row r="141" spans="1:12" ht="15">
      <c r="A141" s="84" t="s">
        <v>2628</v>
      </c>
      <c r="B141" s="84" t="s">
        <v>2614</v>
      </c>
      <c r="C141" s="84">
        <v>4</v>
      </c>
      <c r="D141" s="123">
        <v>0.002748865452266227</v>
      </c>
      <c r="E141" s="123">
        <v>2.6549462265843444</v>
      </c>
      <c r="F141" s="84" t="s">
        <v>2743</v>
      </c>
      <c r="G141" s="84" t="b">
        <v>0</v>
      </c>
      <c r="H141" s="84" t="b">
        <v>0</v>
      </c>
      <c r="I141" s="84" t="b">
        <v>0</v>
      </c>
      <c r="J141" s="84" t="b">
        <v>0</v>
      </c>
      <c r="K141" s="84" t="b">
        <v>0</v>
      </c>
      <c r="L141" s="84" t="b">
        <v>0</v>
      </c>
    </row>
    <row r="142" spans="1:12" ht="15">
      <c r="A142" s="84" t="s">
        <v>2614</v>
      </c>
      <c r="B142" s="84" t="s">
        <v>2629</v>
      </c>
      <c r="C142" s="84">
        <v>4</v>
      </c>
      <c r="D142" s="123">
        <v>0.002748865452266227</v>
      </c>
      <c r="E142" s="123">
        <v>2.6549462265843444</v>
      </c>
      <c r="F142" s="84" t="s">
        <v>2743</v>
      </c>
      <c r="G142" s="84" t="b">
        <v>0</v>
      </c>
      <c r="H142" s="84" t="b">
        <v>0</v>
      </c>
      <c r="I142" s="84" t="b">
        <v>0</v>
      </c>
      <c r="J142" s="84" t="b">
        <v>0</v>
      </c>
      <c r="K142" s="84" t="b">
        <v>0</v>
      </c>
      <c r="L142" s="84" t="b">
        <v>0</v>
      </c>
    </row>
    <row r="143" spans="1:12" ht="15">
      <c r="A143" s="84" t="s">
        <v>2629</v>
      </c>
      <c r="B143" s="84" t="s">
        <v>2630</v>
      </c>
      <c r="C143" s="84">
        <v>4</v>
      </c>
      <c r="D143" s="123">
        <v>0.002748865452266227</v>
      </c>
      <c r="E143" s="123">
        <v>2.7518562395924007</v>
      </c>
      <c r="F143" s="84" t="s">
        <v>2743</v>
      </c>
      <c r="G143" s="84" t="b">
        <v>0</v>
      </c>
      <c r="H143" s="84" t="b">
        <v>0</v>
      </c>
      <c r="I143" s="84" t="b">
        <v>0</v>
      </c>
      <c r="J143" s="84" t="b">
        <v>0</v>
      </c>
      <c r="K143" s="84" t="b">
        <v>0</v>
      </c>
      <c r="L143" s="84" t="b">
        <v>0</v>
      </c>
    </row>
    <row r="144" spans="1:12" ht="15">
      <c r="A144" s="84" t="s">
        <v>2630</v>
      </c>
      <c r="B144" s="84" t="s">
        <v>2631</v>
      </c>
      <c r="C144" s="84">
        <v>4</v>
      </c>
      <c r="D144" s="123">
        <v>0.002748865452266227</v>
      </c>
      <c r="E144" s="123">
        <v>2.7518562395924007</v>
      </c>
      <c r="F144" s="84" t="s">
        <v>2743</v>
      </c>
      <c r="G144" s="84" t="b">
        <v>0</v>
      </c>
      <c r="H144" s="84" t="b">
        <v>0</v>
      </c>
      <c r="I144" s="84" t="b">
        <v>0</v>
      </c>
      <c r="J144" s="84" t="b">
        <v>0</v>
      </c>
      <c r="K144" s="84" t="b">
        <v>0</v>
      </c>
      <c r="L144" s="84" t="b">
        <v>0</v>
      </c>
    </row>
    <row r="145" spans="1:12" ht="15">
      <c r="A145" s="84" t="s">
        <v>320</v>
      </c>
      <c r="B145" s="84" t="s">
        <v>475</v>
      </c>
      <c r="C145" s="84">
        <v>4</v>
      </c>
      <c r="D145" s="123">
        <v>0.002748865452266227</v>
      </c>
      <c r="E145" s="123">
        <v>0.0036682125862002183</v>
      </c>
      <c r="F145" s="84" t="s">
        <v>2743</v>
      </c>
      <c r="G145" s="84" t="b">
        <v>0</v>
      </c>
      <c r="H145" s="84" t="b">
        <v>0</v>
      </c>
      <c r="I145" s="84" t="b">
        <v>0</v>
      </c>
      <c r="J145" s="84" t="b">
        <v>0</v>
      </c>
      <c r="K145" s="84" t="b">
        <v>0</v>
      </c>
      <c r="L145" s="84" t="b">
        <v>0</v>
      </c>
    </row>
    <row r="146" spans="1:12" ht="15">
      <c r="A146" s="84" t="s">
        <v>475</v>
      </c>
      <c r="B146" s="84" t="s">
        <v>2632</v>
      </c>
      <c r="C146" s="84">
        <v>4</v>
      </c>
      <c r="D146" s="123">
        <v>0.002748865452266227</v>
      </c>
      <c r="E146" s="123">
        <v>1.3761926256315151</v>
      </c>
      <c r="F146" s="84" t="s">
        <v>2743</v>
      </c>
      <c r="G146" s="84" t="b">
        <v>0</v>
      </c>
      <c r="H146" s="84" t="b">
        <v>0</v>
      </c>
      <c r="I146" s="84" t="b">
        <v>0</v>
      </c>
      <c r="J146" s="84" t="b">
        <v>0</v>
      </c>
      <c r="K146" s="84" t="b">
        <v>0</v>
      </c>
      <c r="L146" s="84" t="b">
        <v>0</v>
      </c>
    </row>
    <row r="147" spans="1:12" ht="15">
      <c r="A147" s="84" t="s">
        <v>319</v>
      </c>
      <c r="B147" s="84" t="s">
        <v>2184</v>
      </c>
      <c r="C147" s="84">
        <v>4</v>
      </c>
      <c r="D147" s="123">
        <v>0.002748865452266227</v>
      </c>
      <c r="E147" s="123">
        <v>1.8877903605021638</v>
      </c>
      <c r="F147" s="84" t="s">
        <v>2743</v>
      </c>
      <c r="G147" s="84" t="b">
        <v>0</v>
      </c>
      <c r="H147" s="84" t="b">
        <v>0</v>
      </c>
      <c r="I147" s="84" t="b">
        <v>0</v>
      </c>
      <c r="J147" s="84" t="b">
        <v>0</v>
      </c>
      <c r="K147" s="84" t="b">
        <v>0</v>
      </c>
      <c r="L147" s="84" t="b">
        <v>0</v>
      </c>
    </row>
    <row r="148" spans="1:12" ht="15">
      <c r="A148" s="84" t="s">
        <v>2166</v>
      </c>
      <c r="B148" s="84" t="s">
        <v>2633</v>
      </c>
      <c r="C148" s="84">
        <v>4</v>
      </c>
      <c r="D148" s="123">
        <v>0.002748865452266227</v>
      </c>
      <c r="E148" s="123">
        <v>2.7518562395924007</v>
      </c>
      <c r="F148" s="84" t="s">
        <v>2743</v>
      </c>
      <c r="G148" s="84" t="b">
        <v>1</v>
      </c>
      <c r="H148" s="84" t="b">
        <v>0</v>
      </c>
      <c r="I148" s="84" t="b">
        <v>0</v>
      </c>
      <c r="J148" s="84" t="b">
        <v>0</v>
      </c>
      <c r="K148" s="84" t="b">
        <v>0</v>
      </c>
      <c r="L148" s="84" t="b">
        <v>0</v>
      </c>
    </row>
    <row r="149" spans="1:12" ht="15">
      <c r="A149" s="84" t="s">
        <v>2633</v>
      </c>
      <c r="B149" s="84" t="s">
        <v>2634</v>
      </c>
      <c r="C149" s="84">
        <v>4</v>
      </c>
      <c r="D149" s="123">
        <v>0.002748865452266227</v>
      </c>
      <c r="E149" s="123">
        <v>2.7518562395924007</v>
      </c>
      <c r="F149" s="84" t="s">
        <v>2743</v>
      </c>
      <c r="G149" s="84" t="b">
        <v>0</v>
      </c>
      <c r="H149" s="84" t="b">
        <v>0</v>
      </c>
      <c r="I149" s="84" t="b">
        <v>0</v>
      </c>
      <c r="J149" s="84" t="b">
        <v>0</v>
      </c>
      <c r="K149" s="84" t="b">
        <v>0</v>
      </c>
      <c r="L149" s="84" t="b">
        <v>0</v>
      </c>
    </row>
    <row r="150" spans="1:12" ht="15">
      <c r="A150" s="84" t="s">
        <v>2634</v>
      </c>
      <c r="B150" s="84" t="s">
        <v>320</v>
      </c>
      <c r="C150" s="84">
        <v>4</v>
      </c>
      <c r="D150" s="123">
        <v>0.002748865452266227</v>
      </c>
      <c r="E150" s="123">
        <v>2.149796248264438</v>
      </c>
      <c r="F150" s="84" t="s">
        <v>2743</v>
      </c>
      <c r="G150" s="84" t="b">
        <v>0</v>
      </c>
      <c r="H150" s="84" t="b">
        <v>0</v>
      </c>
      <c r="I150" s="84" t="b">
        <v>0</v>
      </c>
      <c r="J150" s="84" t="b">
        <v>0</v>
      </c>
      <c r="K150" s="84" t="b">
        <v>0</v>
      </c>
      <c r="L150" s="84" t="b">
        <v>0</v>
      </c>
    </row>
    <row r="151" spans="1:12" ht="15">
      <c r="A151" s="84" t="s">
        <v>320</v>
      </c>
      <c r="B151" s="84" t="s">
        <v>2635</v>
      </c>
      <c r="C151" s="84">
        <v>4</v>
      </c>
      <c r="D151" s="123">
        <v>0.002748865452266227</v>
      </c>
      <c r="E151" s="123">
        <v>1.5477362569364759</v>
      </c>
      <c r="F151" s="84" t="s">
        <v>2743</v>
      </c>
      <c r="G151" s="84" t="b">
        <v>0</v>
      </c>
      <c r="H151" s="84" t="b">
        <v>0</v>
      </c>
      <c r="I151" s="84" t="b">
        <v>0</v>
      </c>
      <c r="J151" s="84" t="b">
        <v>0</v>
      </c>
      <c r="K151" s="84" t="b">
        <v>0</v>
      </c>
      <c r="L151" s="84" t="b">
        <v>0</v>
      </c>
    </row>
    <row r="152" spans="1:12" ht="15">
      <c r="A152" s="84" t="s">
        <v>2635</v>
      </c>
      <c r="B152" s="84" t="s">
        <v>2168</v>
      </c>
      <c r="C152" s="84">
        <v>4</v>
      </c>
      <c r="D152" s="123">
        <v>0.002748865452266227</v>
      </c>
      <c r="E152" s="123">
        <v>1.9225524667613758</v>
      </c>
      <c r="F152" s="84" t="s">
        <v>2743</v>
      </c>
      <c r="G152" s="84" t="b">
        <v>0</v>
      </c>
      <c r="H152" s="84" t="b">
        <v>0</v>
      </c>
      <c r="I152" s="84" t="b">
        <v>0</v>
      </c>
      <c r="J152" s="84" t="b">
        <v>0</v>
      </c>
      <c r="K152" s="84" t="b">
        <v>0</v>
      </c>
      <c r="L152" s="84" t="b">
        <v>0</v>
      </c>
    </row>
    <row r="153" spans="1:12" ht="15">
      <c r="A153" s="84" t="s">
        <v>2168</v>
      </c>
      <c r="B153" s="84" t="s">
        <v>475</v>
      </c>
      <c r="C153" s="84">
        <v>4</v>
      </c>
      <c r="D153" s="123">
        <v>0.002748865452266227</v>
      </c>
      <c r="E153" s="123">
        <v>0.37848442241110003</v>
      </c>
      <c r="F153" s="84" t="s">
        <v>2743</v>
      </c>
      <c r="G153" s="84" t="b">
        <v>0</v>
      </c>
      <c r="H153" s="84" t="b">
        <v>0</v>
      </c>
      <c r="I153" s="84" t="b">
        <v>0</v>
      </c>
      <c r="J153" s="84" t="b">
        <v>0</v>
      </c>
      <c r="K153" s="84" t="b">
        <v>0</v>
      </c>
      <c r="L153" s="84" t="b">
        <v>0</v>
      </c>
    </row>
    <row r="154" spans="1:12" ht="15">
      <c r="A154" s="84" t="s">
        <v>475</v>
      </c>
      <c r="B154" s="84" t="s">
        <v>2571</v>
      </c>
      <c r="C154" s="84">
        <v>4</v>
      </c>
      <c r="D154" s="123">
        <v>0.002748865452266227</v>
      </c>
      <c r="E154" s="123">
        <v>1.0240101075201526</v>
      </c>
      <c r="F154" s="84" t="s">
        <v>2743</v>
      </c>
      <c r="G154" s="84" t="b">
        <v>0</v>
      </c>
      <c r="H154" s="84" t="b">
        <v>0</v>
      </c>
      <c r="I154" s="84" t="b">
        <v>0</v>
      </c>
      <c r="J154" s="84" t="b">
        <v>0</v>
      </c>
      <c r="K154" s="84" t="b">
        <v>0</v>
      </c>
      <c r="L154" s="84" t="b">
        <v>0</v>
      </c>
    </row>
    <row r="155" spans="1:12" ht="15">
      <c r="A155" s="84" t="s">
        <v>2573</v>
      </c>
      <c r="B155" s="84" t="s">
        <v>2636</v>
      </c>
      <c r="C155" s="84">
        <v>4</v>
      </c>
      <c r="D155" s="123">
        <v>0.002748865452266227</v>
      </c>
      <c r="E155" s="123">
        <v>2.4508262439284194</v>
      </c>
      <c r="F155" s="84" t="s">
        <v>2743</v>
      </c>
      <c r="G155" s="84" t="b">
        <v>0</v>
      </c>
      <c r="H155" s="84" t="b">
        <v>0</v>
      </c>
      <c r="I155" s="84" t="b">
        <v>0</v>
      </c>
      <c r="J155" s="84" t="b">
        <v>0</v>
      </c>
      <c r="K155" s="84" t="b">
        <v>1</v>
      </c>
      <c r="L155" s="84" t="b">
        <v>0</v>
      </c>
    </row>
    <row r="156" spans="1:12" ht="15">
      <c r="A156" s="84" t="s">
        <v>2636</v>
      </c>
      <c r="B156" s="84" t="s">
        <v>2637</v>
      </c>
      <c r="C156" s="84">
        <v>4</v>
      </c>
      <c r="D156" s="123">
        <v>0.002748865452266227</v>
      </c>
      <c r="E156" s="123">
        <v>2.7518562395924007</v>
      </c>
      <c r="F156" s="84" t="s">
        <v>2743</v>
      </c>
      <c r="G156" s="84" t="b">
        <v>0</v>
      </c>
      <c r="H156" s="84" t="b">
        <v>1</v>
      </c>
      <c r="I156" s="84" t="b">
        <v>0</v>
      </c>
      <c r="J156" s="84" t="b">
        <v>0</v>
      </c>
      <c r="K156" s="84" t="b">
        <v>0</v>
      </c>
      <c r="L156" s="84" t="b">
        <v>0</v>
      </c>
    </row>
    <row r="157" spans="1:12" ht="15">
      <c r="A157" s="84" t="s">
        <v>2637</v>
      </c>
      <c r="B157" s="84" t="s">
        <v>2638</v>
      </c>
      <c r="C157" s="84">
        <v>4</v>
      </c>
      <c r="D157" s="123">
        <v>0.002748865452266227</v>
      </c>
      <c r="E157" s="123">
        <v>2.7518562395924007</v>
      </c>
      <c r="F157" s="84" t="s">
        <v>2743</v>
      </c>
      <c r="G157" s="84" t="b">
        <v>0</v>
      </c>
      <c r="H157" s="84" t="b">
        <v>0</v>
      </c>
      <c r="I157" s="84" t="b">
        <v>0</v>
      </c>
      <c r="J157" s="84" t="b">
        <v>0</v>
      </c>
      <c r="K157" s="84" t="b">
        <v>0</v>
      </c>
      <c r="L157" s="84" t="b">
        <v>0</v>
      </c>
    </row>
    <row r="158" spans="1:12" ht="15">
      <c r="A158" s="84" t="s">
        <v>321</v>
      </c>
      <c r="B158" s="84" t="s">
        <v>2595</v>
      </c>
      <c r="C158" s="84">
        <v>4</v>
      </c>
      <c r="D158" s="123">
        <v>0.002748865452266227</v>
      </c>
      <c r="E158" s="123">
        <v>2.2570062179123065</v>
      </c>
      <c r="F158" s="84" t="s">
        <v>2743</v>
      </c>
      <c r="G158" s="84" t="b">
        <v>0</v>
      </c>
      <c r="H158" s="84" t="b">
        <v>0</v>
      </c>
      <c r="I158" s="84" t="b">
        <v>0</v>
      </c>
      <c r="J158" s="84" t="b">
        <v>1</v>
      </c>
      <c r="K158" s="84" t="b">
        <v>0</v>
      </c>
      <c r="L158" s="84" t="b">
        <v>0</v>
      </c>
    </row>
    <row r="159" spans="1:12" ht="15">
      <c r="A159" s="84" t="s">
        <v>2639</v>
      </c>
      <c r="B159" s="84" t="s">
        <v>2640</v>
      </c>
      <c r="C159" s="84">
        <v>4</v>
      </c>
      <c r="D159" s="123">
        <v>0.002748865452266227</v>
      </c>
      <c r="E159" s="123">
        <v>2.7518562395924007</v>
      </c>
      <c r="F159" s="84" t="s">
        <v>2743</v>
      </c>
      <c r="G159" s="84" t="b">
        <v>0</v>
      </c>
      <c r="H159" s="84" t="b">
        <v>0</v>
      </c>
      <c r="I159" s="84" t="b">
        <v>0</v>
      </c>
      <c r="J159" s="84" t="b">
        <v>0</v>
      </c>
      <c r="K159" s="84" t="b">
        <v>0</v>
      </c>
      <c r="L159" s="84" t="b">
        <v>0</v>
      </c>
    </row>
    <row r="160" spans="1:12" ht="15">
      <c r="A160" s="84" t="s">
        <v>2640</v>
      </c>
      <c r="B160" s="84" t="s">
        <v>2567</v>
      </c>
      <c r="C160" s="84">
        <v>4</v>
      </c>
      <c r="D160" s="123">
        <v>0.002748865452266227</v>
      </c>
      <c r="E160" s="123">
        <v>2.399673721481038</v>
      </c>
      <c r="F160" s="84" t="s">
        <v>2743</v>
      </c>
      <c r="G160" s="84" t="b">
        <v>0</v>
      </c>
      <c r="H160" s="84" t="b">
        <v>0</v>
      </c>
      <c r="I160" s="84" t="b">
        <v>0</v>
      </c>
      <c r="J160" s="84" t="b">
        <v>0</v>
      </c>
      <c r="K160" s="84" t="b">
        <v>0</v>
      </c>
      <c r="L160" s="84" t="b">
        <v>0</v>
      </c>
    </row>
    <row r="161" spans="1:12" ht="15">
      <c r="A161" s="84" t="s">
        <v>2567</v>
      </c>
      <c r="B161" s="84" t="s">
        <v>2563</v>
      </c>
      <c r="C161" s="84">
        <v>4</v>
      </c>
      <c r="D161" s="123">
        <v>0.002748865452266227</v>
      </c>
      <c r="E161" s="123">
        <v>1.9559762222483255</v>
      </c>
      <c r="F161" s="84" t="s">
        <v>2743</v>
      </c>
      <c r="G161" s="84" t="b">
        <v>0</v>
      </c>
      <c r="H161" s="84" t="b">
        <v>0</v>
      </c>
      <c r="I161" s="84" t="b">
        <v>0</v>
      </c>
      <c r="J161" s="84" t="b">
        <v>0</v>
      </c>
      <c r="K161" s="84" t="b">
        <v>0</v>
      </c>
      <c r="L161" s="84" t="b">
        <v>0</v>
      </c>
    </row>
    <row r="162" spans="1:12" ht="15">
      <c r="A162" s="84" t="s">
        <v>2563</v>
      </c>
      <c r="B162" s="84" t="s">
        <v>2574</v>
      </c>
      <c r="C162" s="84">
        <v>4</v>
      </c>
      <c r="D162" s="123">
        <v>0.002748865452266227</v>
      </c>
      <c r="E162" s="123">
        <v>2.011493550098157</v>
      </c>
      <c r="F162" s="84" t="s">
        <v>2743</v>
      </c>
      <c r="G162" s="84" t="b">
        <v>0</v>
      </c>
      <c r="H162" s="84" t="b">
        <v>0</v>
      </c>
      <c r="I162" s="84" t="b">
        <v>0</v>
      </c>
      <c r="J162" s="84" t="b">
        <v>0</v>
      </c>
      <c r="K162" s="84" t="b">
        <v>0</v>
      </c>
      <c r="L162" s="84" t="b">
        <v>0</v>
      </c>
    </row>
    <row r="163" spans="1:12" ht="15">
      <c r="A163" s="84" t="s">
        <v>2574</v>
      </c>
      <c r="B163" s="84" t="s">
        <v>2641</v>
      </c>
      <c r="C163" s="84">
        <v>4</v>
      </c>
      <c r="D163" s="123">
        <v>0.002748865452266227</v>
      </c>
      <c r="E163" s="123">
        <v>2.7518562395924007</v>
      </c>
      <c r="F163" s="84" t="s">
        <v>2743</v>
      </c>
      <c r="G163" s="84" t="b">
        <v>0</v>
      </c>
      <c r="H163" s="84" t="b">
        <v>0</v>
      </c>
      <c r="I163" s="84" t="b">
        <v>0</v>
      </c>
      <c r="J163" s="84" t="b">
        <v>0</v>
      </c>
      <c r="K163" s="84" t="b">
        <v>0</v>
      </c>
      <c r="L163" s="84" t="b">
        <v>0</v>
      </c>
    </row>
    <row r="164" spans="1:12" ht="15">
      <c r="A164" s="84" t="s">
        <v>2641</v>
      </c>
      <c r="B164" s="84" t="s">
        <v>2642</v>
      </c>
      <c r="C164" s="84">
        <v>4</v>
      </c>
      <c r="D164" s="123">
        <v>0.002748865452266227</v>
      </c>
      <c r="E164" s="123">
        <v>2.7518562395924007</v>
      </c>
      <c r="F164" s="84" t="s">
        <v>2743</v>
      </c>
      <c r="G164" s="84" t="b">
        <v>0</v>
      </c>
      <c r="H164" s="84" t="b">
        <v>0</v>
      </c>
      <c r="I164" s="84" t="b">
        <v>0</v>
      </c>
      <c r="J164" s="84" t="b">
        <v>0</v>
      </c>
      <c r="K164" s="84" t="b">
        <v>0</v>
      </c>
      <c r="L164" s="84" t="b">
        <v>0</v>
      </c>
    </row>
    <row r="165" spans="1:12" ht="15">
      <c r="A165" s="84" t="s">
        <v>2642</v>
      </c>
      <c r="B165" s="84" t="s">
        <v>2643</v>
      </c>
      <c r="C165" s="84">
        <v>4</v>
      </c>
      <c r="D165" s="123">
        <v>0.002748865452266227</v>
      </c>
      <c r="E165" s="123">
        <v>2.7518562395924007</v>
      </c>
      <c r="F165" s="84" t="s">
        <v>2743</v>
      </c>
      <c r="G165" s="84" t="b">
        <v>0</v>
      </c>
      <c r="H165" s="84" t="b">
        <v>0</v>
      </c>
      <c r="I165" s="84" t="b">
        <v>0</v>
      </c>
      <c r="J165" s="84" t="b">
        <v>0</v>
      </c>
      <c r="K165" s="84" t="b">
        <v>0</v>
      </c>
      <c r="L165" s="84" t="b">
        <v>0</v>
      </c>
    </row>
    <row r="166" spans="1:12" ht="15">
      <c r="A166" s="84" t="s">
        <v>2643</v>
      </c>
      <c r="B166" s="84" t="s">
        <v>2644</v>
      </c>
      <c r="C166" s="84">
        <v>4</v>
      </c>
      <c r="D166" s="123">
        <v>0.002748865452266227</v>
      </c>
      <c r="E166" s="123">
        <v>2.7518562395924007</v>
      </c>
      <c r="F166" s="84" t="s">
        <v>2743</v>
      </c>
      <c r="G166" s="84" t="b">
        <v>0</v>
      </c>
      <c r="H166" s="84" t="b">
        <v>0</v>
      </c>
      <c r="I166" s="84" t="b">
        <v>0</v>
      </c>
      <c r="J166" s="84" t="b">
        <v>0</v>
      </c>
      <c r="K166" s="84" t="b">
        <v>0</v>
      </c>
      <c r="L166" s="84" t="b">
        <v>0</v>
      </c>
    </row>
    <row r="167" spans="1:12" ht="15">
      <c r="A167" s="84" t="s">
        <v>2644</v>
      </c>
      <c r="B167" s="84" t="s">
        <v>2617</v>
      </c>
      <c r="C167" s="84">
        <v>4</v>
      </c>
      <c r="D167" s="123">
        <v>0.002748865452266227</v>
      </c>
      <c r="E167" s="123">
        <v>2.6549462265843444</v>
      </c>
      <c r="F167" s="84" t="s">
        <v>2743</v>
      </c>
      <c r="G167" s="84" t="b">
        <v>0</v>
      </c>
      <c r="H167" s="84" t="b">
        <v>0</v>
      </c>
      <c r="I167" s="84" t="b">
        <v>0</v>
      </c>
      <c r="J167" s="84" t="b">
        <v>0</v>
      </c>
      <c r="K167" s="84" t="b">
        <v>0</v>
      </c>
      <c r="L167" s="84" t="b">
        <v>0</v>
      </c>
    </row>
    <row r="168" spans="1:12" ht="15">
      <c r="A168" s="84" t="s">
        <v>2617</v>
      </c>
      <c r="B168" s="84" t="s">
        <v>2645</v>
      </c>
      <c r="C168" s="84">
        <v>4</v>
      </c>
      <c r="D168" s="123">
        <v>0.002748865452266227</v>
      </c>
      <c r="E168" s="123">
        <v>2.6549462265843444</v>
      </c>
      <c r="F168" s="84" t="s">
        <v>2743</v>
      </c>
      <c r="G168" s="84" t="b">
        <v>0</v>
      </c>
      <c r="H168" s="84" t="b">
        <v>0</v>
      </c>
      <c r="I168" s="84" t="b">
        <v>0</v>
      </c>
      <c r="J168" s="84" t="b">
        <v>0</v>
      </c>
      <c r="K168" s="84" t="b">
        <v>0</v>
      </c>
      <c r="L168" s="84" t="b">
        <v>0</v>
      </c>
    </row>
    <row r="169" spans="1:12" ht="15">
      <c r="A169" s="84" t="s">
        <v>2645</v>
      </c>
      <c r="B169" s="84" t="s">
        <v>2608</v>
      </c>
      <c r="C169" s="84">
        <v>4</v>
      </c>
      <c r="D169" s="123">
        <v>0.002748865452266227</v>
      </c>
      <c r="E169" s="123">
        <v>2.5757649805367193</v>
      </c>
      <c r="F169" s="84" t="s">
        <v>2743</v>
      </c>
      <c r="G169" s="84" t="b">
        <v>0</v>
      </c>
      <c r="H169" s="84" t="b">
        <v>0</v>
      </c>
      <c r="I169" s="84" t="b">
        <v>0</v>
      </c>
      <c r="J169" s="84" t="b">
        <v>0</v>
      </c>
      <c r="K169" s="84" t="b">
        <v>0</v>
      </c>
      <c r="L169" s="84" t="b">
        <v>0</v>
      </c>
    </row>
    <row r="170" spans="1:12" ht="15">
      <c r="A170" s="84" t="s">
        <v>2608</v>
      </c>
      <c r="B170" s="84" t="s">
        <v>475</v>
      </c>
      <c r="C170" s="84">
        <v>4</v>
      </c>
      <c r="D170" s="123">
        <v>0.002748865452266227</v>
      </c>
      <c r="E170" s="123">
        <v>1.0316969361864439</v>
      </c>
      <c r="F170" s="84" t="s">
        <v>2743</v>
      </c>
      <c r="G170" s="84" t="b">
        <v>0</v>
      </c>
      <c r="H170" s="84" t="b">
        <v>0</v>
      </c>
      <c r="I170" s="84" t="b">
        <v>0</v>
      </c>
      <c r="J170" s="84" t="b">
        <v>0</v>
      </c>
      <c r="K170" s="84" t="b">
        <v>0</v>
      </c>
      <c r="L170" s="84" t="b">
        <v>0</v>
      </c>
    </row>
    <row r="171" spans="1:12" ht="15">
      <c r="A171" s="84" t="s">
        <v>2130</v>
      </c>
      <c r="B171" s="84" t="s">
        <v>2132</v>
      </c>
      <c r="C171" s="84">
        <v>4</v>
      </c>
      <c r="D171" s="123">
        <v>0.002748865452266227</v>
      </c>
      <c r="E171" s="123">
        <v>2.5757649805367193</v>
      </c>
      <c r="F171" s="84" t="s">
        <v>2743</v>
      </c>
      <c r="G171" s="84" t="b">
        <v>0</v>
      </c>
      <c r="H171" s="84" t="b">
        <v>0</v>
      </c>
      <c r="I171" s="84" t="b">
        <v>0</v>
      </c>
      <c r="J171" s="84" t="b">
        <v>0</v>
      </c>
      <c r="K171" s="84" t="b">
        <v>0</v>
      </c>
      <c r="L171" s="84" t="b">
        <v>0</v>
      </c>
    </row>
    <row r="172" spans="1:12" ht="15">
      <c r="A172" s="84" t="s">
        <v>2161</v>
      </c>
      <c r="B172" s="84" t="s">
        <v>2649</v>
      </c>
      <c r="C172" s="84">
        <v>4</v>
      </c>
      <c r="D172" s="123">
        <v>0.002748865452266227</v>
      </c>
      <c r="E172" s="123">
        <v>1.5830642192782187</v>
      </c>
      <c r="F172" s="84" t="s">
        <v>2743</v>
      </c>
      <c r="G172" s="84" t="b">
        <v>0</v>
      </c>
      <c r="H172" s="84" t="b">
        <v>0</v>
      </c>
      <c r="I172" s="84" t="b">
        <v>0</v>
      </c>
      <c r="J172" s="84" t="b">
        <v>0</v>
      </c>
      <c r="K172" s="84" t="b">
        <v>0</v>
      </c>
      <c r="L172" s="84" t="b">
        <v>0</v>
      </c>
    </row>
    <row r="173" spans="1:12" ht="15">
      <c r="A173" s="84" t="s">
        <v>2649</v>
      </c>
      <c r="B173" s="84" t="s">
        <v>2562</v>
      </c>
      <c r="C173" s="84">
        <v>4</v>
      </c>
      <c r="D173" s="123">
        <v>0.002748865452266227</v>
      </c>
      <c r="E173" s="123">
        <v>2.353916230920363</v>
      </c>
      <c r="F173" s="84" t="s">
        <v>2743</v>
      </c>
      <c r="G173" s="84" t="b">
        <v>0</v>
      </c>
      <c r="H173" s="84" t="b">
        <v>0</v>
      </c>
      <c r="I173" s="84" t="b">
        <v>0</v>
      </c>
      <c r="J173" s="84" t="b">
        <v>0</v>
      </c>
      <c r="K173" s="84" t="b">
        <v>0</v>
      </c>
      <c r="L173" s="84" t="b">
        <v>0</v>
      </c>
    </row>
    <row r="174" spans="1:12" ht="15">
      <c r="A174" s="84" t="s">
        <v>2562</v>
      </c>
      <c r="B174" s="84" t="s">
        <v>2650</v>
      </c>
      <c r="C174" s="84">
        <v>4</v>
      </c>
      <c r="D174" s="123">
        <v>0.002748865452266227</v>
      </c>
      <c r="E174" s="123">
        <v>2.312523545762138</v>
      </c>
      <c r="F174" s="84" t="s">
        <v>2743</v>
      </c>
      <c r="G174" s="84" t="b">
        <v>0</v>
      </c>
      <c r="H174" s="84" t="b">
        <v>0</v>
      </c>
      <c r="I174" s="84" t="b">
        <v>0</v>
      </c>
      <c r="J174" s="84" t="b">
        <v>0</v>
      </c>
      <c r="K174" s="84" t="b">
        <v>0</v>
      </c>
      <c r="L174" s="84" t="b">
        <v>0</v>
      </c>
    </row>
    <row r="175" spans="1:12" ht="15">
      <c r="A175" s="84" t="s">
        <v>2650</v>
      </c>
      <c r="B175" s="84" t="s">
        <v>2651</v>
      </c>
      <c r="C175" s="84">
        <v>4</v>
      </c>
      <c r="D175" s="123">
        <v>0.002748865452266227</v>
      </c>
      <c r="E175" s="123">
        <v>2.7518562395924007</v>
      </c>
      <c r="F175" s="84" t="s">
        <v>2743</v>
      </c>
      <c r="G175" s="84" t="b">
        <v>0</v>
      </c>
      <c r="H175" s="84" t="b">
        <v>0</v>
      </c>
      <c r="I175" s="84" t="b">
        <v>0</v>
      </c>
      <c r="J175" s="84" t="b">
        <v>1</v>
      </c>
      <c r="K175" s="84" t="b">
        <v>0</v>
      </c>
      <c r="L175" s="84" t="b">
        <v>0</v>
      </c>
    </row>
    <row r="176" spans="1:12" ht="15">
      <c r="A176" s="84" t="s">
        <v>2651</v>
      </c>
      <c r="B176" s="84" t="s">
        <v>2652</v>
      </c>
      <c r="C176" s="84">
        <v>4</v>
      </c>
      <c r="D176" s="123">
        <v>0.002748865452266227</v>
      </c>
      <c r="E176" s="123">
        <v>2.7518562395924007</v>
      </c>
      <c r="F176" s="84" t="s">
        <v>2743</v>
      </c>
      <c r="G176" s="84" t="b">
        <v>1</v>
      </c>
      <c r="H176" s="84" t="b">
        <v>0</v>
      </c>
      <c r="I176" s="84" t="b">
        <v>0</v>
      </c>
      <c r="J176" s="84" t="b">
        <v>0</v>
      </c>
      <c r="K176" s="84" t="b">
        <v>0</v>
      </c>
      <c r="L176" s="84" t="b">
        <v>0</v>
      </c>
    </row>
    <row r="177" spans="1:12" ht="15">
      <c r="A177" s="84" t="s">
        <v>2652</v>
      </c>
      <c r="B177" s="84" t="s">
        <v>2653</v>
      </c>
      <c r="C177" s="84">
        <v>4</v>
      </c>
      <c r="D177" s="123">
        <v>0.002748865452266227</v>
      </c>
      <c r="E177" s="123">
        <v>2.7518562395924007</v>
      </c>
      <c r="F177" s="84" t="s">
        <v>2743</v>
      </c>
      <c r="G177" s="84" t="b">
        <v>0</v>
      </c>
      <c r="H177" s="84" t="b">
        <v>0</v>
      </c>
      <c r="I177" s="84" t="b">
        <v>0</v>
      </c>
      <c r="J177" s="84" t="b">
        <v>0</v>
      </c>
      <c r="K177" s="84" t="b">
        <v>0</v>
      </c>
      <c r="L177" s="84" t="b">
        <v>0</v>
      </c>
    </row>
    <row r="178" spans="1:12" ht="15">
      <c r="A178" s="84" t="s">
        <v>2653</v>
      </c>
      <c r="B178" s="84" t="s">
        <v>2654</v>
      </c>
      <c r="C178" s="84">
        <v>4</v>
      </c>
      <c r="D178" s="123">
        <v>0.002748865452266227</v>
      </c>
      <c r="E178" s="123">
        <v>2.7518562395924007</v>
      </c>
      <c r="F178" s="84" t="s">
        <v>2743</v>
      </c>
      <c r="G178" s="84" t="b">
        <v>0</v>
      </c>
      <c r="H178" s="84" t="b">
        <v>0</v>
      </c>
      <c r="I178" s="84" t="b">
        <v>0</v>
      </c>
      <c r="J178" s="84" t="b">
        <v>0</v>
      </c>
      <c r="K178" s="84" t="b">
        <v>0</v>
      </c>
      <c r="L178" s="84" t="b">
        <v>0</v>
      </c>
    </row>
    <row r="179" spans="1:12" ht="15">
      <c r="A179" s="84" t="s">
        <v>2656</v>
      </c>
      <c r="B179" s="84" t="s">
        <v>2657</v>
      </c>
      <c r="C179" s="84">
        <v>4</v>
      </c>
      <c r="D179" s="123">
        <v>0.002748865452266227</v>
      </c>
      <c r="E179" s="123">
        <v>2.7518562395924007</v>
      </c>
      <c r="F179" s="84" t="s">
        <v>2743</v>
      </c>
      <c r="G179" s="84" t="b">
        <v>0</v>
      </c>
      <c r="H179" s="84" t="b">
        <v>1</v>
      </c>
      <c r="I179" s="84" t="b">
        <v>0</v>
      </c>
      <c r="J179" s="84" t="b">
        <v>0</v>
      </c>
      <c r="K179" s="84" t="b">
        <v>0</v>
      </c>
      <c r="L179" s="84" t="b">
        <v>0</v>
      </c>
    </row>
    <row r="180" spans="1:12" ht="15">
      <c r="A180" s="84" t="s">
        <v>2657</v>
      </c>
      <c r="B180" s="84" t="s">
        <v>2658</v>
      </c>
      <c r="C180" s="84">
        <v>4</v>
      </c>
      <c r="D180" s="123">
        <v>0.002748865452266227</v>
      </c>
      <c r="E180" s="123">
        <v>2.7518562395924007</v>
      </c>
      <c r="F180" s="84" t="s">
        <v>2743</v>
      </c>
      <c r="G180" s="84" t="b">
        <v>0</v>
      </c>
      <c r="H180" s="84" t="b">
        <v>0</v>
      </c>
      <c r="I180" s="84" t="b">
        <v>0</v>
      </c>
      <c r="J180" s="84" t="b">
        <v>0</v>
      </c>
      <c r="K180" s="84" t="b">
        <v>0</v>
      </c>
      <c r="L180" s="84" t="b">
        <v>0</v>
      </c>
    </row>
    <row r="181" spans="1:12" ht="15">
      <c r="A181" s="84" t="s">
        <v>2658</v>
      </c>
      <c r="B181" s="84" t="s">
        <v>2618</v>
      </c>
      <c r="C181" s="84">
        <v>4</v>
      </c>
      <c r="D181" s="123">
        <v>0.002748865452266227</v>
      </c>
      <c r="E181" s="123">
        <v>2.6549462265843444</v>
      </c>
      <c r="F181" s="84" t="s">
        <v>2743</v>
      </c>
      <c r="G181" s="84" t="b">
        <v>0</v>
      </c>
      <c r="H181" s="84" t="b">
        <v>0</v>
      </c>
      <c r="I181" s="84" t="b">
        <v>0</v>
      </c>
      <c r="J181" s="84" t="b">
        <v>0</v>
      </c>
      <c r="K181" s="84" t="b">
        <v>0</v>
      </c>
      <c r="L181" s="84" t="b">
        <v>0</v>
      </c>
    </row>
    <row r="182" spans="1:12" ht="15">
      <c r="A182" s="84" t="s">
        <v>2187</v>
      </c>
      <c r="B182" s="84" t="s">
        <v>2659</v>
      </c>
      <c r="C182" s="84">
        <v>4</v>
      </c>
      <c r="D182" s="123">
        <v>0.002748865452266227</v>
      </c>
      <c r="E182" s="123">
        <v>2.098643725817057</v>
      </c>
      <c r="F182" s="84" t="s">
        <v>2743</v>
      </c>
      <c r="G182" s="84" t="b">
        <v>0</v>
      </c>
      <c r="H182" s="84" t="b">
        <v>0</v>
      </c>
      <c r="I182" s="84" t="b">
        <v>0</v>
      </c>
      <c r="J182" s="84" t="b">
        <v>0</v>
      </c>
      <c r="K182" s="84" t="b">
        <v>0</v>
      </c>
      <c r="L182" s="84" t="b">
        <v>0</v>
      </c>
    </row>
    <row r="183" spans="1:12" ht="15">
      <c r="A183" s="84" t="s">
        <v>2659</v>
      </c>
      <c r="B183" s="84" t="s">
        <v>475</v>
      </c>
      <c r="C183" s="84">
        <v>4</v>
      </c>
      <c r="D183" s="123">
        <v>0.002748865452266227</v>
      </c>
      <c r="E183" s="123">
        <v>1.207788195242125</v>
      </c>
      <c r="F183" s="84" t="s">
        <v>2743</v>
      </c>
      <c r="G183" s="84" t="b">
        <v>0</v>
      </c>
      <c r="H183" s="84" t="b">
        <v>0</v>
      </c>
      <c r="I183" s="84" t="b">
        <v>0</v>
      </c>
      <c r="J183" s="84" t="b">
        <v>0</v>
      </c>
      <c r="K183" s="84" t="b">
        <v>0</v>
      </c>
      <c r="L183" s="84" t="b">
        <v>0</v>
      </c>
    </row>
    <row r="184" spans="1:12" ht="15">
      <c r="A184" s="84" t="s">
        <v>475</v>
      </c>
      <c r="B184" s="84" t="s">
        <v>2660</v>
      </c>
      <c r="C184" s="84">
        <v>4</v>
      </c>
      <c r="D184" s="123">
        <v>0.002748865452266227</v>
      </c>
      <c r="E184" s="123">
        <v>1.3761926256315151</v>
      </c>
      <c r="F184" s="84" t="s">
        <v>2743</v>
      </c>
      <c r="G184" s="84" t="b">
        <v>0</v>
      </c>
      <c r="H184" s="84" t="b">
        <v>0</v>
      </c>
      <c r="I184" s="84" t="b">
        <v>0</v>
      </c>
      <c r="J184" s="84" t="b">
        <v>1</v>
      </c>
      <c r="K184" s="84" t="b">
        <v>0</v>
      </c>
      <c r="L184" s="84" t="b">
        <v>0</v>
      </c>
    </row>
    <row r="185" spans="1:12" ht="15">
      <c r="A185" s="84" t="s">
        <v>2660</v>
      </c>
      <c r="B185" s="84" t="s">
        <v>2574</v>
      </c>
      <c r="C185" s="84">
        <v>4</v>
      </c>
      <c r="D185" s="123">
        <v>0.002748865452266227</v>
      </c>
      <c r="E185" s="123">
        <v>2.4508262439284194</v>
      </c>
      <c r="F185" s="84" t="s">
        <v>2743</v>
      </c>
      <c r="G185" s="84" t="b">
        <v>1</v>
      </c>
      <c r="H185" s="84" t="b">
        <v>0</v>
      </c>
      <c r="I185" s="84" t="b">
        <v>0</v>
      </c>
      <c r="J185" s="84" t="b">
        <v>0</v>
      </c>
      <c r="K185" s="84" t="b">
        <v>0</v>
      </c>
      <c r="L185" s="84" t="b">
        <v>0</v>
      </c>
    </row>
    <row r="186" spans="1:12" ht="15">
      <c r="A186" s="84" t="s">
        <v>322</v>
      </c>
      <c r="B186" s="84" t="s">
        <v>2620</v>
      </c>
      <c r="C186" s="84">
        <v>4</v>
      </c>
      <c r="D186" s="123">
        <v>0.002748865452266227</v>
      </c>
      <c r="E186" s="123">
        <v>2.6549462265843444</v>
      </c>
      <c r="F186" s="84" t="s">
        <v>2743</v>
      </c>
      <c r="G186" s="84" t="b">
        <v>0</v>
      </c>
      <c r="H186" s="84" t="b">
        <v>0</v>
      </c>
      <c r="I186" s="84" t="b">
        <v>0</v>
      </c>
      <c r="J186" s="84" t="b">
        <v>0</v>
      </c>
      <c r="K186" s="84" t="b">
        <v>0</v>
      </c>
      <c r="L186" s="84" t="b">
        <v>0</v>
      </c>
    </row>
    <row r="187" spans="1:12" ht="15">
      <c r="A187" s="84" t="s">
        <v>2619</v>
      </c>
      <c r="B187" s="84" t="s">
        <v>2661</v>
      </c>
      <c r="C187" s="84">
        <v>4</v>
      </c>
      <c r="D187" s="123">
        <v>0.002748865452266227</v>
      </c>
      <c r="E187" s="123">
        <v>2.6549462265843444</v>
      </c>
      <c r="F187" s="84" t="s">
        <v>2743</v>
      </c>
      <c r="G187" s="84" t="b">
        <v>1</v>
      </c>
      <c r="H187" s="84" t="b">
        <v>0</v>
      </c>
      <c r="I187" s="84" t="b">
        <v>0</v>
      </c>
      <c r="J187" s="84" t="b">
        <v>0</v>
      </c>
      <c r="K187" s="84" t="b">
        <v>0</v>
      </c>
      <c r="L187" s="84" t="b">
        <v>0</v>
      </c>
    </row>
    <row r="188" spans="1:12" ht="15">
      <c r="A188" s="84" t="s">
        <v>2661</v>
      </c>
      <c r="B188" s="84" t="s">
        <v>2184</v>
      </c>
      <c r="C188" s="84">
        <v>4</v>
      </c>
      <c r="D188" s="123">
        <v>0.002748865452266227</v>
      </c>
      <c r="E188" s="123">
        <v>2.2399728786135262</v>
      </c>
      <c r="F188" s="84" t="s">
        <v>2743</v>
      </c>
      <c r="G188" s="84" t="b">
        <v>0</v>
      </c>
      <c r="H188" s="84" t="b">
        <v>0</v>
      </c>
      <c r="I188" s="84" t="b">
        <v>0</v>
      </c>
      <c r="J188" s="84" t="b">
        <v>0</v>
      </c>
      <c r="K188" s="84" t="b">
        <v>0</v>
      </c>
      <c r="L188" s="84" t="b">
        <v>0</v>
      </c>
    </row>
    <row r="189" spans="1:12" ht="15">
      <c r="A189" s="84" t="s">
        <v>2185</v>
      </c>
      <c r="B189" s="84" t="s">
        <v>1360</v>
      </c>
      <c r="C189" s="84">
        <v>4</v>
      </c>
      <c r="D189" s="123">
        <v>0.002748865452266227</v>
      </c>
      <c r="E189" s="123">
        <v>1.9067581995781437</v>
      </c>
      <c r="F189" s="84" t="s">
        <v>2743</v>
      </c>
      <c r="G189" s="84" t="b">
        <v>0</v>
      </c>
      <c r="H189" s="84" t="b">
        <v>0</v>
      </c>
      <c r="I189" s="84" t="b">
        <v>0</v>
      </c>
      <c r="J189" s="84" t="b">
        <v>0</v>
      </c>
      <c r="K189" s="84" t="b">
        <v>0</v>
      </c>
      <c r="L189" s="84" t="b">
        <v>0</v>
      </c>
    </row>
    <row r="190" spans="1:12" ht="15">
      <c r="A190" s="84" t="s">
        <v>1360</v>
      </c>
      <c r="B190" s="84" t="s">
        <v>2662</v>
      </c>
      <c r="C190" s="84">
        <v>4</v>
      </c>
      <c r="D190" s="123">
        <v>0.002748865452266227</v>
      </c>
      <c r="E190" s="123">
        <v>2.5757649805367193</v>
      </c>
      <c r="F190" s="84" t="s">
        <v>2743</v>
      </c>
      <c r="G190" s="84" t="b">
        <v>0</v>
      </c>
      <c r="H190" s="84" t="b">
        <v>0</v>
      </c>
      <c r="I190" s="84" t="b">
        <v>0</v>
      </c>
      <c r="J190" s="84" t="b">
        <v>0</v>
      </c>
      <c r="K190" s="84" t="b">
        <v>0</v>
      </c>
      <c r="L190" s="84" t="b">
        <v>0</v>
      </c>
    </row>
    <row r="191" spans="1:12" ht="15">
      <c r="A191" s="84" t="s">
        <v>2662</v>
      </c>
      <c r="B191" s="84" t="s">
        <v>2622</v>
      </c>
      <c r="C191" s="84">
        <v>4</v>
      </c>
      <c r="D191" s="123">
        <v>0.002748865452266227</v>
      </c>
      <c r="E191" s="123">
        <v>2.6549462265843444</v>
      </c>
      <c r="F191" s="84" t="s">
        <v>2743</v>
      </c>
      <c r="G191" s="84" t="b">
        <v>0</v>
      </c>
      <c r="H191" s="84" t="b">
        <v>0</v>
      </c>
      <c r="I191" s="84" t="b">
        <v>0</v>
      </c>
      <c r="J191" s="84" t="b">
        <v>0</v>
      </c>
      <c r="K191" s="84" t="b">
        <v>0</v>
      </c>
      <c r="L191" s="84" t="b">
        <v>0</v>
      </c>
    </row>
    <row r="192" spans="1:12" ht="15">
      <c r="A192" s="84" t="s">
        <v>2622</v>
      </c>
      <c r="B192" s="84" t="s">
        <v>2663</v>
      </c>
      <c r="C192" s="84">
        <v>4</v>
      </c>
      <c r="D192" s="123">
        <v>0.002748865452266227</v>
      </c>
      <c r="E192" s="123">
        <v>2.6549462265843444</v>
      </c>
      <c r="F192" s="84" t="s">
        <v>2743</v>
      </c>
      <c r="G192" s="84" t="b">
        <v>0</v>
      </c>
      <c r="H192" s="84" t="b">
        <v>0</v>
      </c>
      <c r="I192" s="84" t="b">
        <v>0</v>
      </c>
      <c r="J192" s="84" t="b">
        <v>0</v>
      </c>
      <c r="K192" s="84" t="b">
        <v>0</v>
      </c>
      <c r="L192" s="84" t="b">
        <v>0</v>
      </c>
    </row>
    <row r="193" spans="1:12" ht="15">
      <c r="A193" s="84" t="s">
        <v>2663</v>
      </c>
      <c r="B193" s="84" t="s">
        <v>2664</v>
      </c>
      <c r="C193" s="84">
        <v>4</v>
      </c>
      <c r="D193" s="123">
        <v>0.002748865452266227</v>
      </c>
      <c r="E193" s="123">
        <v>2.7518562395924007</v>
      </c>
      <c r="F193" s="84" t="s">
        <v>2743</v>
      </c>
      <c r="G193" s="84" t="b">
        <v>0</v>
      </c>
      <c r="H193" s="84" t="b">
        <v>0</v>
      </c>
      <c r="I193" s="84" t="b">
        <v>0</v>
      </c>
      <c r="J193" s="84" t="b">
        <v>0</v>
      </c>
      <c r="K193" s="84" t="b">
        <v>0</v>
      </c>
      <c r="L193" s="84" t="b">
        <v>0</v>
      </c>
    </row>
    <row r="194" spans="1:12" ht="15">
      <c r="A194" s="84" t="s">
        <v>2664</v>
      </c>
      <c r="B194" s="84" t="s">
        <v>2596</v>
      </c>
      <c r="C194" s="84">
        <v>4</v>
      </c>
      <c r="D194" s="123">
        <v>0.002748865452266227</v>
      </c>
      <c r="E194" s="123">
        <v>2.5757649805367193</v>
      </c>
      <c r="F194" s="84" t="s">
        <v>2743</v>
      </c>
      <c r="G194" s="84" t="b">
        <v>0</v>
      </c>
      <c r="H194" s="84" t="b">
        <v>0</v>
      </c>
      <c r="I194" s="84" t="b">
        <v>0</v>
      </c>
      <c r="J194" s="84" t="b">
        <v>0</v>
      </c>
      <c r="K194" s="84" t="b">
        <v>0</v>
      </c>
      <c r="L194" s="84" t="b">
        <v>0</v>
      </c>
    </row>
    <row r="195" spans="1:12" ht="15">
      <c r="A195" s="84" t="s">
        <v>2596</v>
      </c>
      <c r="B195" s="84" t="s">
        <v>2665</v>
      </c>
      <c r="C195" s="84">
        <v>4</v>
      </c>
      <c r="D195" s="123">
        <v>0.002748865452266227</v>
      </c>
      <c r="E195" s="123">
        <v>2.5757649805367193</v>
      </c>
      <c r="F195" s="84" t="s">
        <v>2743</v>
      </c>
      <c r="G195" s="84" t="b">
        <v>0</v>
      </c>
      <c r="H195" s="84" t="b">
        <v>0</v>
      </c>
      <c r="I195" s="84" t="b">
        <v>0</v>
      </c>
      <c r="J195" s="84" t="b">
        <v>0</v>
      </c>
      <c r="K195" s="84" t="b">
        <v>0</v>
      </c>
      <c r="L195" s="84" t="b">
        <v>0</v>
      </c>
    </row>
    <row r="196" spans="1:12" ht="15">
      <c r="A196" s="84" t="s">
        <v>2665</v>
      </c>
      <c r="B196" s="84" t="s">
        <v>2666</v>
      </c>
      <c r="C196" s="84">
        <v>4</v>
      </c>
      <c r="D196" s="123">
        <v>0.002748865452266227</v>
      </c>
      <c r="E196" s="123">
        <v>2.7518562395924007</v>
      </c>
      <c r="F196" s="84" t="s">
        <v>2743</v>
      </c>
      <c r="G196" s="84" t="b">
        <v>0</v>
      </c>
      <c r="H196" s="84" t="b">
        <v>0</v>
      </c>
      <c r="I196" s="84" t="b">
        <v>0</v>
      </c>
      <c r="J196" s="84" t="b">
        <v>0</v>
      </c>
      <c r="K196" s="84" t="b">
        <v>0</v>
      </c>
      <c r="L196" s="84" t="b">
        <v>0</v>
      </c>
    </row>
    <row r="197" spans="1:12" ht="15">
      <c r="A197" s="84" t="s">
        <v>2182</v>
      </c>
      <c r="B197" s="84" t="s">
        <v>2668</v>
      </c>
      <c r="C197" s="84">
        <v>3</v>
      </c>
      <c r="D197" s="123">
        <v>0.0022144481963439423</v>
      </c>
      <c r="E197" s="123">
        <v>2.0316969361864436</v>
      </c>
      <c r="F197" s="84" t="s">
        <v>2743</v>
      </c>
      <c r="G197" s="84" t="b">
        <v>0</v>
      </c>
      <c r="H197" s="84" t="b">
        <v>0</v>
      </c>
      <c r="I197" s="84" t="b">
        <v>0</v>
      </c>
      <c r="J197" s="84" t="b">
        <v>0</v>
      </c>
      <c r="K197" s="84" t="b">
        <v>0</v>
      </c>
      <c r="L197" s="84" t="b">
        <v>0</v>
      </c>
    </row>
    <row r="198" spans="1:12" ht="15">
      <c r="A198" s="84" t="s">
        <v>2668</v>
      </c>
      <c r="B198" s="84" t="s">
        <v>2669</v>
      </c>
      <c r="C198" s="84">
        <v>3</v>
      </c>
      <c r="D198" s="123">
        <v>0.0022144481963439423</v>
      </c>
      <c r="E198" s="123">
        <v>2.8767949762007006</v>
      </c>
      <c r="F198" s="84" t="s">
        <v>2743</v>
      </c>
      <c r="G198" s="84" t="b">
        <v>0</v>
      </c>
      <c r="H198" s="84" t="b">
        <v>0</v>
      </c>
      <c r="I198" s="84" t="b">
        <v>0</v>
      </c>
      <c r="J198" s="84" t="b">
        <v>0</v>
      </c>
      <c r="K198" s="84" t="b">
        <v>0</v>
      </c>
      <c r="L198" s="84" t="b">
        <v>0</v>
      </c>
    </row>
    <row r="199" spans="1:12" ht="15">
      <c r="A199" s="84" t="s">
        <v>2669</v>
      </c>
      <c r="B199" s="84" t="s">
        <v>2162</v>
      </c>
      <c r="C199" s="84">
        <v>3</v>
      </c>
      <c r="D199" s="123">
        <v>0.0022144481963439423</v>
      </c>
      <c r="E199" s="123">
        <v>1.7306669405224626</v>
      </c>
      <c r="F199" s="84" t="s">
        <v>2743</v>
      </c>
      <c r="G199" s="84" t="b">
        <v>0</v>
      </c>
      <c r="H199" s="84" t="b">
        <v>0</v>
      </c>
      <c r="I199" s="84" t="b">
        <v>0</v>
      </c>
      <c r="J199" s="84" t="b">
        <v>0</v>
      </c>
      <c r="K199" s="84" t="b">
        <v>0</v>
      </c>
      <c r="L199" s="84" t="b">
        <v>0</v>
      </c>
    </row>
    <row r="200" spans="1:12" ht="15">
      <c r="A200" s="84" t="s">
        <v>2161</v>
      </c>
      <c r="B200" s="84" t="s">
        <v>2670</v>
      </c>
      <c r="C200" s="84">
        <v>3</v>
      </c>
      <c r="D200" s="123">
        <v>0.0022144481963439423</v>
      </c>
      <c r="E200" s="123">
        <v>1.5830642192782187</v>
      </c>
      <c r="F200" s="84" t="s">
        <v>2743</v>
      </c>
      <c r="G200" s="84" t="b">
        <v>0</v>
      </c>
      <c r="H200" s="84" t="b">
        <v>0</v>
      </c>
      <c r="I200" s="84" t="b">
        <v>0</v>
      </c>
      <c r="J200" s="84" t="b">
        <v>0</v>
      </c>
      <c r="K200" s="84" t="b">
        <v>0</v>
      </c>
      <c r="L200" s="84" t="b">
        <v>0</v>
      </c>
    </row>
    <row r="201" spans="1:12" ht="15">
      <c r="A201" s="84" t="s">
        <v>2670</v>
      </c>
      <c r="B201" s="84" t="s">
        <v>2671</v>
      </c>
      <c r="C201" s="84">
        <v>3</v>
      </c>
      <c r="D201" s="123">
        <v>0.0022144481963439423</v>
      </c>
      <c r="E201" s="123">
        <v>2.8767949762007006</v>
      </c>
      <c r="F201" s="84" t="s">
        <v>2743</v>
      </c>
      <c r="G201" s="84" t="b">
        <v>0</v>
      </c>
      <c r="H201" s="84" t="b">
        <v>0</v>
      </c>
      <c r="I201" s="84" t="b">
        <v>0</v>
      </c>
      <c r="J201" s="84" t="b">
        <v>0</v>
      </c>
      <c r="K201" s="84" t="b">
        <v>0</v>
      </c>
      <c r="L201" s="84" t="b">
        <v>0</v>
      </c>
    </row>
    <row r="202" spans="1:12" ht="15">
      <c r="A202" s="84" t="s">
        <v>2671</v>
      </c>
      <c r="B202" s="84" t="s">
        <v>2672</v>
      </c>
      <c r="C202" s="84">
        <v>3</v>
      </c>
      <c r="D202" s="123">
        <v>0.0022144481963439423</v>
      </c>
      <c r="E202" s="123">
        <v>2.8767949762007006</v>
      </c>
      <c r="F202" s="84" t="s">
        <v>2743</v>
      </c>
      <c r="G202" s="84" t="b">
        <v>0</v>
      </c>
      <c r="H202" s="84" t="b">
        <v>0</v>
      </c>
      <c r="I202" s="84" t="b">
        <v>0</v>
      </c>
      <c r="J202" s="84" t="b">
        <v>0</v>
      </c>
      <c r="K202" s="84" t="b">
        <v>0</v>
      </c>
      <c r="L202" s="84" t="b">
        <v>0</v>
      </c>
    </row>
    <row r="203" spans="1:12" ht="15">
      <c r="A203" s="84" t="s">
        <v>2672</v>
      </c>
      <c r="B203" s="84" t="s">
        <v>2673</v>
      </c>
      <c r="C203" s="84">
        <v>3</v>
      </c>
      <c r="D203" s="123">
        <v>0.0022144481963439423</v>
      </c>
      <c r="E203" s="123">
        <v>2.8767949762007006</v>
      </c>
      <c r="F203" s="84" t="s">
        <v>2743</v>
      </c>
      <c r="G203" s="84" t="b">
        <v>0</v>
      </c>
      <c r="H203" s="84" t="b">
        <v>0</v>
      </c>
      <c r="I203" s="84" t="b">
        <v>0</v>
      </c>
      <c r="J203" s="84" t="b">
        <v>0</v>
      </c>
      <c r="K203" s="84" t="b">
        <v>0</v>
      </c>
      <c r="L203" s="84" t="b">
        <v>0</v>
      </c>
    </row>
    <row r="204" spans="1:12" ht="15">
      <c r="A204" s="84" t="s">
        <v>2673</v>
      </c>
      <c r="B204" s="84" t="s">
        <v>2674</v>
      </c>
      <c r="C204" s="84">
        <v>3</v>
      </c>
      <c r="D204" s="123">
        <v>0.0022144481963439423</v>
      </c>
      <c r="E204" s="123">
        <v>2.8767949762007006</v>
      </c>
      <c r="F204" s="84" t="s">
        <v>2743</v>
      </c>
      <c r="G204" s="84" t="b">
        <v>0</v>
      </c>
      <c r="H204" s="84" t="b">
        <v>0</v>
      </c>
      <c r="I204" s="84" t="b">
        <v>0</v>
      </c>
      <c r="J204" s="84" t="b">
        <v>0</v>
      </c>
      <c r="K204" s="84" t="b">
        <v>0</v>
      </c>
      <c r="L204" s="84" t="b">
        <v>0</v>
      </c>
    </row>
    <row r="205" spans="1:12" ht="15">
      <c r="A205" s="84" t="s">
        <v>2674</v>
      </c>
      <c r="B205" s="84" t="s">
        <v>2675</v>
      </c>
      <c r="C205" s="84">
        <v>3</v>
      </c>
      <c r="D205" s="123">
        <v>0.0022144481963439423</v>
      </c>
      <c r="E205" s="123">
        <v>2.8767949762007006</v>
      </c>
      <c r="F205" s="84" t="s">
        <v>2743</v>
      </c>
      <c r="G205" s="84" t="b">
        <v>0</v>
      </c>
      <c r="H205" s="84" t="b">
        <v>0</v>
      </c>
      <c r="I205" s="84" t="b">
        <v>0</v>
      </c>
      <c r="J205" s="84" t="b">
        <v>0</v>
      </c>
      <c r="K205" s="84" t="b">
        <v>0</v>
      </c>
      <c r="L205" s="84" t="b">
        <v>0</v>
      </c>
    </row>
    <row r="206" spans="1:12" ht="15">
      <c r="A206" s="84" t="s">
        <v>2675</v>
      </c>
      <c r="B206" s="84" t="s">
        <v>2676</v>
      </c>
      <c r="C206" s="84">
        <v>3</v>
      </c>
      <c r="D206" s="123">
        <v>0.0022144481963439423</v>
      </c>
      <c r="E206" s="123">
        <v>2.8767949762007006</v>
      </c>
      <c r="F206" s="84" t="s">
        <v>2743</v>
      </c>
      <c r="G206" s="84" t="b">
        <v>0</v>
      </c>
      <c r="H206" s="84" t="b">
        <v>0</v>
      </c>
      <c r="I206" s="84" t="b">
        <v>0</v>
      </c>
      <c r="J206" s="84" t="b">
        <v>0</v>
      </c>
      <c r="K206" s="84" t="b">
        <v>0</v>
      </c>
      <c r="L206" s="84" t="b">
        <v>0</v>
      </c>
    </row>
    <row r="207" spans="1:12" ht="15">
      <c r="A207" s="84" t="s">
        <v>329</v>
      </c>
      <c r="B207" s="84" t="s">
        <v>2162</v>
      </c>
      <c r="C207" s="84">
        <v>3</v>
      </c>
      <c r="D207" s="123">
        <v>0.0022144481963439423</v>
      </c>
      <c r="E207" s="123">
        <v>1.207788195242125</v>
      </c>
      <c r="F207" s="84" t="s">
        <v>2743</v>
      </c>
      <c r="G207" s="84" t="b">
        <v>0</v>
      </c>
      <c r="H207" s="84" t="b">
        <v>0</v>
      </c>
      <c r="I207" s="84" t="b">
        <v>0</v>
      </c>
      <c r="J207" s="84" t="b">
        <v>0</v>
      </c>
      <c r="K207" s="84" t="b">
        <v>0</v>
      </c>
      <c r="L207" s="84" t="b">
        <v>0</v>
      </c>
    </row>
    <row r="208" spans="1:12" ht="15">
      <c r="A208" s="84" t="s">
        <v>329</v>
      </c>
      <c r="B208" s="84" t="s">
        <v>2562</v>
      </c>
      <c r="C208" s="84">
        <v>3</v>
      </c>
      <c r="D208" s="123">
        <v>0.0022144481963439423</v>
      </c>
      <c r="E208" s="123">
        <v>1.8310374856400253</v>
      </c>
      <c r="F208" s="84" t="s">
        <v>2743</v>
      </c>
      <c r="G208" s="84" t="b">
        <v>0</v>
      </c>
      <c r="H208" s="84" t="b">
        <v>0</v>
      </c>
      <c r="I208" s="84" t="b">
        <v>0</v>
      </c>
      <c r="J208" s="84" t="b">
        <v>0</v>
      </c>
      <c r="K208" s="84" t="b">
        <v>0</v>
      </c>
      <c r="L208" s="84" t="b">
        <v>0</v>
      </c>
    </row>
    <row r="209" spans="1:12" ht="15">
      <c r="A209" s="84" t="s">
        <v>2631</v>
      </c>
      <c r="B209" s="84" t="s">
        <v>2678</v>
      </c>
      <c r="C209" s="84">
        <v>3</v>
      </c>
      <c r="D209" s="123">
        <v>0.0022144481963439423</v>
      </c>
      <c r="E209" s="123">
        <v>2.7518562395924007</v>
      </c>
      <c r="F209" s="84" t="s">
        <v>2743</v>
      </c>
      <c r="G209" s="84" t="b">
        <v>0</v>
      </c>
      <c r="H209" s="84" t="b">
        <v>0</v>
      </c>
      <c r="I209" s="84" t="b">
        <v>0</v>
      </c>
      <c r="J209" s="84" t="b">
        <v>0</v>
      </c>
      <c r="K209" s="84" t="b">
        <v>0</v>
      </c>
      <c r="L209" s="84" t="b">
        <v>0</v>
      </c>
    </row>
    <row r="210" spans="1:12" ht="15">
      <c r="A210" s="84" t="s">
        <v>2168</v>
      </c>
      <c r="B210" s="84" t="s">
        <v>2187</v>
      </c>
      <c r="C210" s="84">
        <v>3</v>
      </c>
      <c r="D210" s="123">
        <v>0.0022144481963439423</v>
      </c>
      <c r="E210" s="123">
        <v>1.144401216377732</v>
      </c>
      <c r="F210" s="84" t="s">
        <v>2743</v>
      </c>
      <c r="G210" s="84" t="b">
        <v>0</v>
      </c>
      <c r="H210" s="84" t="b">
        <v>0</v>
      </c>
      <c r="I210" s="84" t="b">
        <v>0</v>
      </c>
      <c r="J210" s="84" t="b">
        <v>0</v>
      </c>
      <c r="K210" s="84" t="b">
        <v>0</v>
      </c>
      <c r="L210" s="84" t="b">
        <v>0</v>
      </c>
    </row>
    <row r="211" spans="1:12" ht="15">
      <c r="A211" s="84" t="s">
        <v>328</v>
      </c>
      <c r="B211" s="84" t="s">
        <v>2166</v>
      </c>
      <c r="C211" s="84">
        <v>3</v>
      </c>
      <c r="D211" s="123">
        <v>0.0022144481963439423</v>
      </c>
      <c r="E211" s="123">
        <v>2.123467309542089</v>
      </c>
      <c r="F211" s="84" t="s">
        <v>2743</v>
      </c>
      <c r="G211" s="84" t="b">
        <v>0</v>
      </c>
      <c r="H211" s="84" t="b">
        <v>0</v>
      </c>
      <c r="I211" s="84" t="b">
        <v>0</v>
      </c>
      <c r="J211" s="84" t="b">
        <v>1</v>
      </c>
      <c r="K211" s="84" t="b">
        <v>0</v>
      </c>
      <c r="L211" s="84" t="b">
        <v>0</v>
      </c>
    </row>
    <row r="212" spans="1:12" ht="15">
      <c r="A212" s="84" t="s">
        <v>2638</v>
      </c>
      <c r="B212" s="84" t="s">
        <v>2679</v>
      </c>
      <c r="C212" s="84">
        <v>3</v>
      </c>
      <c r="D212" s="123">
        <v>0.0022144481963439423</v>
      </c>
      <c r="E212" s="123">
        <v>2.7518562395924007</v>
      </c>
      <c r="F212" s="84" t="s">
        <v>2743</v>
      </c>
      <c r="G212" s="84" t="b">
        <v>0</v>
      </c>
      <c r="H212" s="84" t="b">
        <v>0</v>
      </c>
      <c r="I212" s="84" t="b">
        <v>0</v>
      </c>
      <c r="J212" s="84" t="b">
        <v>0</v>
      </c>
      <c r="K212" s="84" t="b">
        <v>0</v>
      </c>
      <c r="L212" s="84" t="b">
        <v>0</v>
      </c>
    </row>
    <row r="213" spans="1:12" ht="15">
      <c r="A213" s="84" t="s">
        <v>320</v>
      </c>
      <c r="B213" s="84" t="s">
        <v>2639</v>
      </c>
      <c r="C213" s="84">
        <v>3</v>
      </c>
      <c r="D213" s="123">
        <v>0.0022144481963439423</v>
      </c>
      <c r="E213" s="123">
        <v>1.5477362569364759</v>
      </c>
      <c r="F213" s="84" t="s">
        <v>2743</v>
      </c>
      <c r="G213" s="84" t="b">
        <v>0</v>
      </c>
      <c r="H213" s="84" t="b">
        <v>0</v>
      </c>
      <c r="I213" s="84" t="b">
        <v>0</v>
      </c>
      <c r="J213" s="84" t="b">
        <v>0</v>
      </c>
      <c r="K213" s="84" t="b">
        <v>0</v>
      </c>
      <c r="L213" s="84" t="b">
        <v>0</v>
      </c>
    </row>
    <row r="214" spans="1:12" ht="15">
      <c r="A214" s="84" t="s">
        <v>475</v>
      </c>
      <c r="B214" s="84" t="s">
        <v>2686</v>
      </c>
      <c r="C214" s="84">
        <v>3</v>
      </c>
      <c r="D214" s="123">
        <v>0.0022144481963439423</v>
      </c>
      <c r="E214" s="123">
        <v>1.3761926256315153</v>
      </c>
      <c r="F214" s="84" t="s">
        <v>2743</v>
      </c>
      <c r="G214" s="84" t="b">
        <v>0</v>
      </c>
      <c r="H214" s="84" t="b">
        <v>0</v>
      </c>
      <c r="I214" s="84" t="b">
        <v>0</v>
      </c>
      <c r="J214" s="84" t="b">
        <v>0</v>
      </c>
      <c r="K214" s="84" t="b">
        <v>0</v>
      </c>
      <c r="L214" s="84" t="b">
        <v>0</v>
      </c>
    </row>
    <row r="215" spans="1:12" ht="15">
      <c r="A215" s="84" t="s">
        <v>2547</v>
      </c>
      <c r="B215" s="84" t="s">
        <v>2646</v>
      </c>
      <c r="C215" s="84">
        <v>3</v>
      </c>
      <c r="D215" s="123">
        <v>0.0022144481963439423</v>
      </c>
      <c r="E215" s="123">
        <v>1.9985285729337892</v>
      </c>
      <c r="F215" s="84" t="s">
        <v>2743</v>
      </c>
      <c r="G215" s="84" t="b">
        <v>0</v>
      </c>
      <c r="H215" s="84" t="b">
        <v>0</v>
      </c>
      <c r="I215" s="84" t="b">
        <v>0</v>
      </c>
      <c r="J215" s="84" t="b">
        <v>0</v>
      </c>
      <c r="K215" s="84" t="b">
        <v>0</v>
      </c>
      <c r="L215" s="84" t="b">
        <v>0</v>
      </c>
    </row>
    <row r="216" spans="1:12" ht="15">
      <c r="A216" s="84" t="s">
        <v>2646</v>
      </c>
      <c r="B216" s="84" t="s">
        <v>2687</v>
      </c>
      <c r="C216" s="84">
        <v>3</v>
      </c>
      <c r="D216" s="123">
        <v>0.0022144481963439423</v>
      </c>
      <c r="E216" s="123">
        <v>2.8767949762007006</v>
      </c>
      <c r="F216" s="84" t="s">
        <v>2743</v>
      </c>
      <c r="G216" s="84" t="b">
        <v>0</v>
      </c>
      <c r="H216" s="84" t="b">
        <v>0</v>
      </c>
      <c r="I216" s="84" t="b">
        <v>0</v>
      </c>
      <c r="J216" s="84" t="b">
        <v>0</v>
      </c>
      <c r="K216" s="84" t="b">
        <v>0</v>
      </c>
      <c r="L216" s="84" t="b">
        <v>0</v>
      </c>
    </row>
    <row r="217" spans="1:12" ht="15">
      <c r="A217" s="84" t="s">
        <v>2687</v>
      </c>
      <c r="B217" s="84" t="s">
        <v>2688</v>
      </c>
      <c r="C217" s="84">
        <v>3</v>
      </c>
      <c r="D217" s="123">
        <v>0.0022144481963439423</v>
      </c>
      <c r="E217" s="123">
        <v>2.8767949762007006</v>
      </c>
      <c r="F217" s="84" t="s">
        <v>2743</v>
      </c>
      <c r="G217" s="84" t="b">
        <v>0</v>
      </c>
      <c r="H217" s="84" t="b">
        <v>0</v>
      </c>
      <c r="I217" s="84" t="b">
        <v>0</v>
      </c>
      <c r="J217" s="84" t="b">
        <v>0</v>
      </c>
      <c r="K217" s="84" t="b">
        <v>0</v>
      </c>
      <c r="L217" s="84" t="b">
        <v>0</v>
      </c>
    </row>
    <row r="218" spans="1:12" ht="15">
      <c r="A218" s="84" t="s">
        <v>2688</v>
      </c>
      <c r="B218" s="84" t="s">
        <v>2196</v>
      </c>
      <c r="C218" s="84">
        <v>3</v>
      </c>
      <c r="D218" s="123">
        <v>0.0022144481963439423</v>
      </c>
      <c r="E218" s="123">
        <v>2.149796248264438</v>
      </c>
      <c r="F218" s="84" t="s">
        <v>2743</v>
      </c>
      <c r="G218" s="84" t="b">
        <v>0</v>
      </c>
      <c r="H218" s="84" t="b">
        <v>0</v>
      </c>
      <c r="I218" s="84" t="b">
        <v>0</v>
      </c>
      <c r="J218" s="84" t="b">
        <v>0</v>
      </c>
      <c r="K218" s="84" t="b">
        <v>0</v>
      </c>
      <c r="L218" s="84" t="b">
        <v>0</v>
      </c>
    </row>
    <row r="219" spans="1:12" ht="15">
      <c r="A219" s="84" t="s">
        <v>2196</v>
      </c>
      <c r="B219" s="84" t="s">
        <v>2165</v>
      </c>
      <c r="C219" s="84">
        <v>3</v>
      </c>
      <c r="D219" s="123">
        <v>0.0022144481963439423</v>
      </c>
      <c r="E219" s="123">
        <v>1.1635845327500716</v>
      </c>
      <c r="F219" s="84" t="s">
        <v>2743</v>
      </c>
      <c r="G219" s="84" t="b">
        <v>0</v>
      </c>
      <c r="H219" s="84" t="b">
        <v>0</v>
      </c>
      <c r="I219" s="84" t="b">
        <v>0</v>
      </c>
      <c r="J219" s="84" t="b">
        <v>0</v>
      </c>
      <c r="K219" s="84" t="b">
        <v>0</v>
      </c>
      <c r="L219" s="84" t="b">
        <v>0</v>
      </c>
    </row>
    <row r="220" spans="1:12" ht="15">
      <c r="A220" s="84" t="s">
        <v>2691</v>
      </c>
      <c r="B220" s="84" t="s">
        <v>475</v>
      </c>
      <c r="C220" s="84">
        <v>3</v>
      </c>
      <c r="D220" s="123">
        <v>0.0022144481963439423</v>
      </c>
      <c r="E220" s="123">
        <v>1.207788195242125</v>
      </c>
      <c r="F220" s="84" t="s">
        <v>2743</v>
      </c>
      <c r="G220" s="84" t="b">
        <v>0</v>
      </c>
      <c r="H220" s="84" t="b">
        <v>0</v>
      </c>
      <c r="I220" s="84" t="b">
        <v>0</v>
      </c>
      <c r="J220" s="84" t="b">
        <v>0</v>
      </c>
      <c r="K220" s="84" t="b">
        <v>0</v>
      </c>
      <c r="L220" s="84" t="b">
        <v>0</v>
      </c>
    </row>
    <row r="221" spans="1:12" ht="15">
      <c r="A221" s="84" t="s">
        <v>475</v>
      </c>
      <c r="B221" s="84" t="s">
        <v>2131</v>
      </c>
      <c r="C221" s="84">
        <v>3</v>
      </c>
      <c r="D221" s="123">
        <v>0.0022144481963439423</v>
      </c>
      <c r="E221" s="123">
        <v>1.1543438760151588</v>
      </c>
      <c r="F221" s="84" t="s">
        <v>2743</v>
      </c>
      <c r="G221" s="84" t="b">
        <v>0</v>
      </c>
      <c r="H221" s="84" t="b">
        <v>0</v>
      </c>
      <c r="I221" s="84" t="b">
        <v>0</v>
      </c>
      <c r="J221" s="84" t="b">
        <v>0</v>
      </c>
      <c r="K221" s="84" t="b">
        <v>0</v>
      </c>
      <c r="L221" s="84" t="b">
        <v>0</v>
      </c>
    </row>
    <row r="222" spans="1:12" ht="15">
      <c r="A222" s="84" t="s">
        <v>346</v>
      </c>
      <c r="B222" s="84" t="s">
        <v>341</v>
      </c>
      <c r="C222" s="84">
        <v>3</v>
      </c>
      <c r="D222" s="123">
        <v>0.0022144481963439423</v>
      </c>
      <c r="E222" s="123">
        <v>2.6269175029841008</v>
      </c>
      <c r="F222" s="84" t="s">
        <v>2743</v>
      </c>
      <c r="G222" s="84" t="b">
        <v>0</v>
      </c>
      <c r="H222" s="84" t="b">
        <v>0</v>
      </c>
      <c r="I222" s="84" t="b">
        <v>0</v>
      </c>
      <c r="J222" s="84" t="b">
        <v>0</v>
      </c>
      <c r="K222" s="84" t="b">
        <v>0</v>
      </c>
      <c r="L222" s="84" t="b">
        <v>0</v>
      </c>
    </row>
    <row r="223" spans="1:12" ht="15">
      <c r="A223" s="84" t="s">
        <v>2127</v>
      </c>
      <c r="B223" s="84" t="s">
        <v>2562</v>
      </c>
      <c r="C223" s="84">
        <v>3</v>
      </c>
      <c r="D223" s="123">
        <v>0.0022144481963439423</v>
      </c>
      <c r="E223" s="123">
        <v>1.6849094499617874</v>
      </c>
      <c r="F223" s="84" t="s">
        <v>2743</v>
      </c>
      <c r="G223" s="84" t="b">
        <v>0</v>
      </c>
      <c r="H223" s="84" t="b">
        <v>0</v>
      </c>
      <c r="I223" s="84" t="b">
        <v>0</v>
      </c>
      <c r="J223" s="84" t="b">
        <v>0</v>
      </c>
      <c r="K223" s="84" t="b">
        <v>0</v>
      </c>
      <c r="L223" s="84" t="b">
        <v>0</v>
      </c>
    </row>
    <row r="224" spans="1:12" ht="15">
      <c r="A224" s="84" t="s">
        <v>2562</v>
      </c>
      <c r="B224" s="84" t="s">
        <v>2693</v>
      </c>
      <c r="C224" s="84">
        <v>3</v>
      </c>
      <c r="D224" s="123">
        <v>0.0022144481963439423</v>
      </c>
      <c r="E224" s="123">
        <v>2.312523545762138</v>
      </c>
      <c r="F224" s="84" t="s">
        <v>2743</v>
      </c>
      <c r="G224" s="84" t="b">
        <v>0</v>
      </c>
      <c r="H224" s="84" t="b">
        <v>0</v>
      </c>
      <c r="I224" s="84" t="b">
        <v>0</v>
      </c>
      <c r="J224" s="84" t="b">
        <v>0</v>
      </c>
      <c r="K224" s="84" t="b">
        <v>0</v>
      </c>
      <c r="L224" s="84" t="b">
        <v>0</v>
      </c>
    </row>
    <row r="225" spans="1:12" ht="15">
      <c r="A225" s="84" t="s">
        <v>2693</v>
      </c>
      <c r="B225" s="84" t="s">
        <v>2694</v>
      </c>
      <c r="C225" s="84">
        <v>3</v>
      </c>
      <c r="D225" s="123">
        <v>0.0022144481963439423</v>
      </c>
      <c r="E225" s="123">
        <v>2.8767949762007006</v>
      </c>
      <c r="F225" s="84" t="s">
        <v>2743</v>
      </c>
      <c r="G225" s="84" t="b">
        <v>0</v>
      </c>
      <c r="H225" s="84" t="b">
        <v>0</v>
      </c>
      <c r="I225" s="84" t="b">
        <v>0</v>
      </c>
      <c r="J225" s="84" t="b">
        <v>0</v>
      </c>
      <c r="K225" s="84" t="b">
        <v>0</v>
      </c>
      <c r="L225" s="84" t="b">
        <v>0</v>
      </c>
    </row>
    <row r="226" spans="1:12" ht="15">
      <c r="A226" s="84" t="s">
        <v>2694</v>
      </c>
      <c r="B226" s="84" t="s">
        <v>2180</v>
      </c>
      <c r="C226" s="84">
        <v>3</v>
      </c>
      <c r="D226" s="123">
        <v>0.0022144481963439423</v>
      </c>
      <c r="E226" s="123">
        <v>2.5088181909061062</v>
      </c>
      <c r="F226" s="84" t="s">
        <v>2743</v>
      </c>
      <c r="G226" s="84" t="b">
        <v>0</v>
      </c>
      <c r="H226" s="84" t="b">
        <v>0</v>
      </c>
      <c r="I226" s="84" t="b">
        <v>0</v>
      </c>
      <c r="J226" s="84" t="b">
        <v>0</v>
      </c>
      <c r="K226" s="84" t="b">
        <v>0</v>
      </c>
      <c r="L226" s="84" t="b">
        <v>0</v>
      </c>
    </row>
    <row r="227" spans="1:12" ht="15">
      <c r="A227" s="84" t="s">
        <v>2182</v>
      </c>
      <c r="B227" s="84" t="s">
        <v>2133</v>
      </c>
      <c r="C227" s="84">
        <v>3</v>
      </c>
      <c r="D227" s="123">
        <v>0.0022144481963439423</v>
      </c>
      <c r="E227" s="123">
        <v>1.9067581995781437</v>
      </c>
      <c r="F227" s="84" t="s">
        <v>2743</v>
      </c>
      <c r="G227" s="84" t="b">
        <v>0</v>
      </c>
      <c r="H227" s="84" t="b">
        <v>0</v>
      </c>
      <c r="I227" s="84" t="b">
        <v>0</v>
      </c>
      <c r="J227" s="84" t="b">
        <v>0</v>
      </c>
      <c r="K227" s="84" t="b">
        <v>0</v>
      </c>
      <c r="L227" s="84" t="b">
        <v>0</v>
      </c>
    </row>
    <row r="228" spans="1:12" ht="15">
      <c r="A228" s="84" t="s">
        <v>2133</v>
      </c>
      <c r="B228" s="84" t="s">
        <v>2130</v>
      </c>
      <c r="C228" s="84">
        <v>3</v>
      </c>
      <c r="D228" s="123">
        <v>0.0022144481963439423</v>
      </c>
      <c r="E228" s="123">
        <v>2.3838794542978063</v>
      </c>
      <c r="F228" s="84" t="s">
        <v>2743</v>
      </c>
      <c r="G228" s="84" t="b">
        <v>0</v>
      </c>
      <c r="H228" s="84" t="b">
        <v>0</v>
      </c>
      <c r="I228" s="84" t="b">
        <v>0</v>
      </c>
      <c r="J228" s="84" t="b">
        <v>0</v>
      </c>
      <c r="K228" s="84" t="b">
        <v>0</v>
      </c>
      <c r="L228" s="84" t="b">
        <v>0</v>
      </c>
    </row>
    <row r="229" spans="1:12" ht="15">
      <c r="A229" s="84" t="s">
        <v>2132</v>
      </c>
      <c r="B229" s="84" t="s">
        <v>2648</v>
      </c>
      <c r="C229" s="84">
        <v>3</v>
      </c>
      <c r="D229" s="123">
        <v>0.0022144481963439423</v>
      </c>
      <c r="E229" s="123">
        <v>2.6269175029841008</v>
      </c>
      <c r="F229" s="84" t="s">
        <v>2743</v>
      </c>
      <c r="G229" s="84" t="b">
        <v>0</v>
      </c>
      <c r="H229" s="84" t="b">
        <v>0</v>
      </c>
      <c r="I229" s="84" t="b">
        <v>0</v>
      </c>
      <c r="J229" s="84" t="b">
        <v>1</v>
      </c>
      <c r="K229" s="84" t="b">
        <v>0</v>
      </c>
      <c r="L229" s="84" t="b">
        <v>0</v>
      </c>
    </row>
    <row r="230" spans="1:12" ht="15">
      <c r="A230" s="84" t="s">
        <v>2648</v>
      </c>
      <c r="B230" s="84" t="s">
        <v>2695</v>
      </c>
      <c r="C230" s="84">
        <v>3</v>
      </c>
      <c r="D230" s="123">
        <v>0.0022144481963439423</v>
      </c>
      <c r="E230" s="123">
        <v>2.7518562395924007</v>
      </c>
      <c r="F230" s="84" t="s">
        <v>2743</v>
      </c>
      <c r="G230" s="84" t="b">
        <v>1</v>
      </c>
      <c r="H230" s="84" t="b">
        <v>0</v>
      </c>
      <c r="I230" s="84" t="b">
        <v>0</v>
      </c>
      <c r="J230" s="84" t="b">
        <v>0</v>
      </c>
      <c r="K230" s="84" t="b">
        <v>0</v>
      </c>
      <c r="L230" s="84" t="b">
        <v>0</v>
      </c>
    </row>
    <row r="231" spans="1:12" ht="15">
      <c r="A231" s="84" t="s">
        <v>280</v>
      </c>
      <c r="B231" s="84" t="s">
        <v>2127</v>
      </c>
      <c r="C231" s="84">
        <v>3</v>
      </c>
      <c r="D231" s="123">
        <v>0.0022144481963439423</v>
      </c>
      <c r="E231" s="123">
        <v>2.149796248264438</v>
      </c>
      <c r="F231" s="84" t="s">
        <v>2743</v>
      </c>
      <c r="G231" s="84" t="b">
        <v>0</v>
      </c>
      <c r="H231" s="84" t="b">
        <v>0</v>
      </c>
      <c r="I231" s="84" t="b">
        <v>0</v>
      </c>
      <c r="J231" s="84" t="b">
        <v>0</v>
      </c>
      <c r="K231" s="84" t="b">
        <v>0</v>
      </c>
      <c r="L231" s="84" t="b">
        <v>0</v>
      </c>
    </row>
    <row r="232" spans="1:12" ht="15">
      <c r="A232" s="84" t="s">
        <v>2161</v>
      </c>
      <c r="B232" s="84" t="s">
        <v>2182</v>
      </c>
      <c r="C232" s="84">
        <v>3</v>
      </c>
      <c r="D232" s="123">
        <v>0.0022144481963439423</v>
      </c>
      <c r="E232" s="123">
        <v>0.7591554783339001</v>
      </c>
      <c r="F232" s="84" t="s">
        <v>2743</v>
      </c>
      <c r="G232" s="84" t="b">
        <v>0</v>
      </c>
      <c r="H232" s="84" t="b">
        <v>0</v>
      </c>
      <c r="I232" s="84" t="b">
        <v>0</v>
      </c>
      <c r="J232" s="84" t="b">
        <v>0</v>
      </c>
      <c r="K232" s="84" t="b">
        <v>0</v>
      </c>
      <c r="L232" s="84" t="b">
        <v>0</v>
      </c>
    </row>
    <row r="233" spans="1:12" ht="15">
      <c r="A233" s="84" t="s">
        <v>2654</v>
      </c>
      <c r="B233" s="84" t="s">
        <v>2127</v>
      </c>
      <c r="C233" s="84">
        <v>3</v>
      </c>
      <c r="D233" s="123">
        <v>0.0022144481963439423</v>
      </c>
      <c r="E233" s="123">
        <v>2.149796248264438</v>
      </c>
      <c r="F233" s="84" t="s">
        <v>2743</v>
      </c>
      <c r="G233" s="84" t="b">
        <v>0</v>
      </c>
      <c r="H233" s="84" t="b">
        <v>0</v>
      </c>
      <c r="I233" s="84" t="b">
        <v>0</v>
      </c>
      <c r="J233" s="84" t="b">
        <v>0</v>
      </c>
      <c r="K233" s="84" t="b">
        <v>0</v>
      </c>
      <c r="L233" s="84" t="b">
        <v>0</v>
      </c>
    </row>
    <row r="234" spans="1:12" ht="15">
      <c r="A234" s="84" t="s">
        <v>320</v>
      </c>
      <c r="B234" s="84" t="s">
        <v>2656</v>
      </c>
      <c r="C234" s="84">
        <v>3</v>
      </c>
      <c r="D234" s="123">
        <v>0.0022144481963439423</v>
      </c>
      <c r="E234" s="123">
        <v>1.5477362569364759</v>
      </c>
      <c r="F234" s="84" t="s">
        <v>2743</v>
      </c>
      <c r="G234" s="84" t="b">
        <v>0</v>
      </c>
      <c r="H234" s="84" t="b">
        <v>0</v>
      </c>
      <c r="I234" s="84" t="b">
        <v>0</v>
      </c>
      <c r="J234" s="84" t="b">
        <v>0</v>
      </c>
      <c r="K234" s="84" t="b">
        <v>1</v>
      </c>
      <c r="L234" s="84" t="b">
        <v>0</v>
      </c>
    </row>
    <row r="235" spans="1:12" ht="15">
      <c r="A235" s="84" t="s">
        <v>475</v>
      </c>
      <c r="B235" s="84" t="s">
        <v>2168</v>
      </c>
      <c r="C235" s="84">
        <v>3</v>
      </c>
      <c r="D235" s="123">
        <v>0.0022144481963439423</v>
      </c>
      <c r="E235" s="123">
        <v>0.42195011619219036</v>
      </c>
      <c r="F235" s="84" t="s">
        <v>2743</v>
      </c>
      <c r="G235" s="84" t="b">
        <v>0</v>
      </c>
      <c r="H235" s="84" t="b">
        <v>0</v>
      </c>
      <c r="I235" s="84" t="b">
        <v>0</v>
      </c>
      <c r="J235" s="84" t="b">
        <v>0</v>
      </c>
      <c r="K235" s="84" t="b">
        <v>0</v>
      </c>
      <c r="L235" s="84" t="b">
        <v>0</v>
      </c>
    </row>
    <row r="236" spans="1:12" ht="15">
      <c r="A236" s="84" t="s">
        <v>2187</v>
      </c>
      <c r="B236" s="84" t="s">
        <v>2186</v>
      </c>
      <c r="C236" s="84">
        <v>3</v>
      </c>
      <c r="D236" s="123">
        <v>0.0022144481963439423</v>
      </c>
      <c r="E236" s="123">
        <v>1.3453160591584454</v>
      </c>
      <c r="F236" s="84" t="s">
        <v>2743</v>
      </c>
      <c r="G236" s="84" t="b">
        <v>0</v>
      </c>
      <c r="H236" s="84" t="b">
        <v>0</v>
      </c>
      <c r="I236" s="84" t="b">
        <v>0</v>
      </c>
      <c r="J236" s="84" t="b">
        <v>0</v>
      </c>
      <c r="K236" s="84" t="b">
        <v>0</v>
      </c>
      <c r="L236" s="84" t="b">
        <v>0</v>
      </c>
    </row>
    <row r="237" spans="1:12" ht="15">
      <c r="A237" s="84" t="s">
        <v>247</v>
      </c>
      <c r="B237" s="84" t="s">
        <v>2619</v>
      </c>
      <c r="C237" s="84">
        <v>3</v>
      </c>
      <c r="D237" s="123">
        <v>0.0022144481963439423</v>
      </c>
      <c r="E237" s="123">
        <v>2.7518562395924007</v>
      </c>
      <c r="F237" s="84" t="s">
        <v>2743</v>
      </c>
      <c r="G237" s="84" t="b">
        <v>0</v>
      </c>
      <c r="H237" s="84" t="b">
        <v>0</v>
      </c>
      <c r="I237" s="84" t="b">
        <v>0</v>
      </c>
      <c r="J237" s="84" t="b">
        <v>1</v>
      </c>
      <c r="K237" s="84" t="b">
        <v>0</v>
      </c>
      <c r="L237" s="84" t="b">
        <v>0</v>
      </c>
    </row>
    <row r="238" spans="1:12" ht="15">
      <c r="A238" s="84" t="s">
        <v>2666</v>
      </c>
      <c r="B238" s="84" t="s">
        <v>2553</v>
      </c>
      <c r="C238" s="84">
        <v>3</v>
      </c>
      <c r="D238" s="123">
        <v>0.0022144481963439423</v>
      </c>
      <c r="E238" s="123">
        <v>2.082849458633825</v>
      </c>
      <c r="F238" s="84" t="s">
        <v>2743</v>
      </c>
      <c r="G238" s="84" t="b">
        <v>0</v>
      </c>
      <c r="H238" s="84" t="b">
        <v>0</v>
      </c>
      <c r="I238" s="84" t="b">
        <v>0</v>
      </c>
      <c r="J238" s="84" t="b">
        <v>0</v>
      </c>
      <c r="K238" s="84" t="b">
        <v>0</v>
      </c>
      <c r="L238" s="84" t="b">
        <v>0</v>
      </c>
    </row>
    <row r="239" spans="1:12" ht="15">
      <c r="A239" s="84" t="s">
        <v>2564</v>
      </c>
      <c r="B239" s="84" t="s">
        <v>2615</v>
      </c>
      <c r="C239" s="84">
        <v>3</v>
      </c>
      <c r="D239" s="123">
        <v>0.0022144481963439423</v>
      </c>
      <c r="E239" s="123">
        <v>2.0906747961457817</v>
      </c>
      <c r="F239" s="84" t="s">
        <v>2743</v>
      </c>
      <c r="G239" s="84" t="b">
        <v>0</v>
      </c>
      <c r="H239" s="84" t="b">
        <v>0</v>
      </c>
      <c r="I239" s="84" t="b">
        <v>0</v>
      </c>
      <c r="J239" s="84" t="b">
        <v>0</v>
      </c>
      <c r="K239" s="84" t="b">
        <v>0</v>
      </c>
      <c r="L239" s="84" t="b">
        <v>0</v>
      </c>
    </row>
    <row r="240" spans="1:12" ht="15">
      <c r="A240" s="84" t="s">
        <v>2696</v>
      </c>
      <c r="B240" s="84" t="s">
        <v>2697</v>
      </c>
      <c r="C240" s="84">
        <v>3</v>
      </c>
      <c r="D240" s="123">
        <v>0.0022144481963439423</v>
      </c>
      <c r="E240" s="123">
        <v>2.8767949762007006</v>
      </c>
      <c r="F240" s="84" t="s">
        <v>2743</v>
      </c>
      <c r="G240" s="84" t="b">
        <v>0</v>
      </c>
      <c r="H240" s="84" t="b">
        <v>0</v>
      </c>
      <c r="I240" s="84" t="b">
        <v>0</v>
      </c>
      <c r="J240" s="84" t="b">
        <v>0</v>
      </c>
      <c r="K240" s="84" t="b">
        <v>0</v>
      </c>
      <c r="L240" s="84" t="b">
        <v>0</v>
      </c>
    </row>
    <row r="241" spans="1:12" ht="15">
      <c r="A241" s="84" t="s">
        <v>2578</v>
      </c>
      <c r="B241" s="84" t="s">
        <v>2699</v>
      </c>
      <c r="C241" s="84">
        <v>2</v>
      </c>
      <c r="D241" s="123">
        <v>0.0016198709614889887</v>
      </c>
      <c r="E241" s="123">
        <v>2.5088181909061062</v>
      </c>
      <c r="F241" s="84" t="s">
        <v>2743</v>
      </c>
      <c r="G241" s="84" t="b">
        <v>0</v>
      </c>
      <c r="H241" s="84" t="b">
        <v>0</v>
      </c>
      <c r="I241" s="84" t="b">
        <v>0</v>
      </c>
      <c r="J241" s="84" t="b">
        <v>0</v>
      </c>
      <c r="K241" s="84" t="b">
        <v>0</v>
      </c>
      <c r="L241" s="84" t="b">
        <v>0</v>
      </c>
    </row>
    <row r="242" spans="1:12" ht="15">
      <c r="A242" s="84" t="s">
        <v>2699</v>
      </c>
      <c r="B242" s="84" t="s">
        <v>2206</v>
      </c>
      <c r="C242" s="84">
        <v>2</v>
      </c>
      <c r="D242" s="123">
        <v>0.0016198709614889887</v>
      </c>
      <c r="E242" s="123">
        <v>2.5088181909061062</v>
      </c>
      <c r="F242" s="84" t="s">
        <v>2743</v>
      </c>
      <c r="G242" s="84" t="b">
        <v>0</v>
      </c>
      <c r="H242" s="84" t="b">
        <v>0</v>
      </c>
      <c r="I242" s="84" t="b">
        <v>0</v>
      </c>
      <c r="J242" s="84" t="b">
        <v>1</v>
      </c>
      <c r="K242" s="84" t="b">
        <v>0</v>
      </c>
      <c r="L242" s="84" t="b">
        <v>0</v>
      </c>
    </row>
    <row r="243" spans="1:12" ht="15">
      <c r="A243" s="84" t="s">
        <v>2206</v>
      </c>
      <c r="B243" s="84" t="s">
        <v>2700</v>
      </c>
      <c r="C243" s="84">
        <v>2</v>
      </c>
      <c r="D243" s="123">
        <v>0.0016198709614889887</v>
      </c>
      <c r="E243" s="123">
        <v>2.5088181909061062</v>
      </c>
      <c r="F243" s="84" t="s">
        <v>2743</v>
      </c>
      <c r="G243" s="84" t="b">
        <v>1</v>
      </c>
      <c r="H243" s="84" t="b">
        <v>0</v>
      </c>
      <c r="I243" s="84" t="b">
        <v>0</v>
      </c>
      <c r="J243" s="84" t="b">
        <v>0</v>
      </c>
      <c r="K243" s="84" t="b">
        <v>0</v>
      </c>
      <c r="L243" s="84" t="b">
        <v>0</v>
      </c>
    </row>
    <row r="244" spans="1:12" ht="15">
      <c r="A244" s="84" t="s">
        <v>2700</v>
      </c>
      <c r="B244" s="84" t="s">
        <v>2701</v>
      </c>
      <c r="C244" s="84">
        <v>2</v>
      </c>
      <c r="D244" s="123">
        <v>0.0016198709614889887</v>
      </c>
      <c r="E244" s="123">
        <v>3.052886235256382</v>
      </c>
      <c r="F244" s="84" t="s">
        <v>2743</v>
      </c>
      <c r="G244" s="84" t="b">
        <v>0</v>
      </c>
      <c r="H244" s="84" t="b">
        <v>0</v>
      </c>
      <c r="I244" s="84" t="b">
        <v>0</v>
      </c>
      <c r="J244" s="84" t="b">
        <v>0</v>
      </c>
      <c r="K244" s="84" t="b">
        <v>0</v>
      </c>
      <c r="L244" s="84" t="b">
        <v>0</v>
      </c>
    </row>
    <row r="245" spans="1:12" ht="15">
      <c r="A245" s="84" t="s">
        <v>2701</v>
      </c>
      <c r="B245" s="84" t="s">
        <v>2611</v>
      </c>
      <c r="C245" s="84">
        <v>2</v>
      </c>
      <c r="D245" s="123">
        <v>0.0016198709614889887</v>
      </c>
      <c r="E245" s="123">
        <v>2.6549462265843444</v>
      </c>
      <c r="F245" s="84" t="s">
        <v>2743</v>
      </c>
      <c r="G245" s="84" t="b">
        <v>0</v>
      </c>
      <c r="H245" s="84" t="b">
        <v>0</v>
      </c>
      <c r="I245" s="84" t="b">
        <v>0</v>
      </c>
      <c r="J245" s="84" t="b">
        <v>1</v>
      </c>
      <c r="K245" s="84" t="b">
        <v>0</v>
      </c>
      <c r="L245" s="84" t="b">
        <v>0</v>
      </c>
    </row>
    <row r="246" spans="1:12" ht="15">
      <c r="A246" s="84" t="s">
        <v>2611</v>
      </c>
      <c r="B246" s="84" t="s">
        <v>2162</v>
      </c>
      <c r="C246" s="84">
        <v>2</v>
      </c>
      <c r="D246" s="123">
        <v>0.0016198709614889887</v>
      </c>
      <c r="E246" s="123">
        <v>1.332726931850425</v>
      </c>
      <c r="F246" s="84" t="s">
        <v>2743</v>
      </c>
      <c r="G246" s="84" t="b">
        <v>1</v>
      </c>
      <c r="H246" s="84" t="b">
        <v>0</v>
      </c>
      <c r="I246" s="84" t="b">
        <v>0</v>
      </c>
      <c r="J246" s="84" t="b">
        <v>0</v>
      </c>
      <c r="K246" s="84" t="b">
        <v>0</v>
      </c>
      <c r="L246" s="84" t="b">
        <v>0</v>
      </c>
    </row>
    <row r="247" spans="1:12" ht="15">
      <c r="A247" s="84" t="s">
        <v>2161</v>
      </c>
      <c r="B247" s="84" t="s">
        <v>2128</v>
      </c>
      <c r="C247" s="84">
        <v>2</v>
      </c>
      <c r="D247" s="123">
        <v>0.0016198709614889887</v>
      </c>
      <c r="E247" s="123">
        <v>0.8840942149422001</v>
      </c>
      <c r="F247" s="84" t="s">
        <v>2743</v>
      </c>
      <c r="G247" s="84" t="b">
        <v>0</v>
      </c>
      <c r="H247" s="84" t="b">
        <v>0</v>
      </c>
      <c r="I247" s="84" t="b">
        <v>0</v>
      </c>
      <c r="J247" s="84" t="b">
        <v>0</v>
      </c>
      <c r="K247" s="84" t="b">
        <v>0</v>
      </c>
      <c r="L247" s="84" t="b">
        <v>0</v>
      </c>
    </row>
    <row r="248" spans="1:12" ht="15">
      <c r="A248" s="84" t="s">
        <v>329</v>
      </c>
      <c r="B248" s="84" t="s">
        <v>2182</v>
      </c>
      <c r="C248" s="84">
        <v>2</v>
      </c>
      <c r="D248" s="123">
        <v>0.0016198709614889887</v>
      </c>
      <c r="E248" s="123">
        <v>1.353916230920363</v>
      </c>
      <c r="F248" s="84" t="s">
        <v>2743</v>
      </c>
      <c r="G248" s="84" t="b">
        <v>0</v>
      </c>
      <c r="H248" s="84" t="b">
        <v>0</v>
      </c>
      <c r="I248" s="84" t="b">
        <v>0</v>
      </c>
      <c r="J248" s="84" t="b">
        <v>0</v>
      </c>
      <c r="K248" s="84" t="b">
        <v>0</v>
      </c>
      <c r="L248" s="84" t="b">
        <v>0</v>
      </c>
    </row>
    <row r="249" spans="1:12" ht="15">
      <c r="A249" s="84" t="s">
        <v>2676</v>
      </c>
      <c r="B249" s="84" t="s">
        <v>2702</v>
      </c>
      <c r="C249" s="84">
        <v>2</v>
      </c>
      <c r="D249" s="123">
        <v>0.0016198709614889887</v>
      </c>
      <c r="E249" s="123">
        <v>2.8767949762007006</v>
      </c>
      <c r="F249" s="84" t="s">
        <v>2743</v>
      </c>
      <c r="G249" s="84" t="b">
        <v>0</v>
      </c>
      <c r="H249" s="84" t="b">
        <v>0</v>
      </c>
      <c r="I249" s="84" t="b">
        <v>0</v>
      </c>
      <c r="J249" s="84" t="b">
        <v>0</v>
      </c>
      <c r="K249" s="84" t="b">
        <v>0</v>
      </c>
      <c r="L249" s="84" t="b">
        <v>0</v>
      </c>
    </row>
    <row r="250" spans="1:12" ht="15">
      <c r="A250" s="84" t="s">
        <v>2677</v>
      </c>
      <c r="B250" s="84" t="s">
        <v>2703</v>
      </c>
      <c r="C250" s="84">
        <v>2</v>
      </c>
      <c r="D250" s="123">
        <v>0.0016198709614889887</v>
      </c>
      <c r="E250" s="123">
        <v>2.8767949762007006</v>
      </c>
      <c r="F250" s="84" t="s">
        <v>2743</v>
      </c>
      <c r="G250" s="84" t="b">
        <v>0</v>
      </c>
      <c r="H250" s="84" t="b">
        <v>0</v>
      </c>
      <c r="I250" s="84" t="b">
        <v>0</v>
      </c>
      <c r="J250" s="84" t="b">
        <v>0</v>
      </c>
      <c r="K250" s="84" t="b">
        <v>0</v>
      </c>
      <c r="L250" s="84" t="b">
        <v>0</v>
      </c>
    </row>
    <row r="251" spans="1:12" ht="15">
      <c r="A251" s="84" t="s">
        <v>2703</v>
      </c>
      <c r="B251" s="84" t="s">
        <v>2704</v>
      </c>
      <c r="C251" s="84">
        <v>2</v>
      </c>
      <c r="D251" s="123">
        <v>0.0016198709614889887</v>
      </c>
      <c r="E251" s="123">
        <v>3.052886235256382</v>
      </c>
      <c r="F251" s="84" t="s">
        <v>2743</v>
      </c>
      <c r="G251" s="84" t="b">
        <v>0</v>
      </c>
      <c r="H251" s="84" t="b">
        <v>0</v>
      </c>
      <c r="I251" s="84" t="b">
        <v>0</v>
      </c>
      <c r="J251" s="84" t="b">
        <v>0</v>
      </c>
      <c r="K251" s="84" t="b">
        <v>0</v>
      </c>
      <c r="L251" s="84" t="b">
        <v>0</v>
      </c>
    </row>
    <row r="252" spans="1:12" ht="15">
      <c r="A252" s="84" t="s">
        <v>2704</v>
      </c>
      <c r="B252" s="84" t="s">
        <v>2705</v>
      </c>
      <c r="C252" s="84">
        <v>2</v>
      </c>
      <c r="D252" s="123">
        <v>0.0016198709614889887</v>
      </c>
      <c r="E252" s="123">
        <v>3.052886235256382</v>
      </c>
      <c r="F252" s="84" t="s">
        <v>2743</v>
      </c>
      <c r="G252" s="84" t="b">
        <v>0</v>
      </c>
      <c r="H252" s="84" t="b">
        <v>0</v>
      </c>
      <c r="I252" s="84" t="b">
        <v>0</v>
      </c>
      <c r="J252" s="84" t="b">
        <v>0</v>
      </c>
      <c r="K252" s="84" t="b">
        <v>0</v>
      </c>
      <c r="L252" s="84" t="b">
        <v>0</v>
      </c>
    </row>
    <row r="253" spans="1:12" ht="15">
      <c r="A253" s="84" t="s">
        <v>2705</v>
      </c>
      <c r="B253" s="84" t="s">
        <v>2706</v>
      </c>
      <c r="C253" s="84">
        <v>2</v>
      </c>
      <c r="D253" s="123">
        <v>0.0016198709614889887</v>
      </c>
      <c r="E253" s="123">
        <v>3.052886235256382</v>
      </c>
      <c r="F253" s="84" t="s">
        <v>2743</v>
      </c>
      <c r="G253" s="84" t="b">
        <v>0</v>
      </c>
      <c r="H253" s="84" t="b">
        <v>0</v>
      </c>
      <c r="I253" s="84" t="b">
        <v>0</v>
      </c>
      <c r="J253" s="84" t="b">
        <v>0</v>
      </c>
      <c r="K253" s="84" t="b">
        <v>0</v>
      </c>
      <c r="L253" s="84" t="b">
        <v>0</v>
      </c>
    </row>
    <row r="254" spans="1:12" ht="15">
      <c r="A254" s="84" t="s">
        <v>2706</v>
      </c>
      <c r="B254" s="84" t="s">
        <v>2707</v>
      </c>
      <c r="C254" s="84">
        <v>2</v>
      </c>
      <c r="D254" s="123">
        <v>0.0016198709614889887</v>
      </c>
      <c r="E254" s="123">
        <v>3.052886235256382</v>
      </c>
      <c r="F254" s="84" t="s">
        <v>2743</v>
      </c>
      <c r="G254" s="84" t="b">
        <v>0</v>
      </c>
      <c r="H254" s="84" t="b">
        <v>0</v>
      </c>
      <c r="I254" s="84" t="b">
        <v>0</v>
      </c>
      <c r="J254" s="84" t="b">
        <v>0</v>
      </c>
      <c r="K254" s="84" t="b">
        <v>0</v>
      </c>
      <c r="L254" s="84" t="b">
        <v>0</v>
      </c>
    </row>
    <row r="255" spans="1:12" ht="15">
      <c r="A255" s="84" t="s">
        <v>2707</v>
      </c>
      <c r="B255" s="84" t="s">
        <v>475</v>
      </c>
      <c r="C255" s="84">
        <v>2</v>
      </c>
      <c r="D255" s="123">
        <v>0.0016198709614889887</v>
      </c>
      <c r="E255" s="123">
        <v>1.207788195242125</v>
      </c>
      <c r="F255" s="84" t="s">
        <v>2743</v>
      </c>
      <c r="G255" s="84" t="b">
        <v>0</v>
      </c>
      <c r="H255" s="84" t="b">
        <v>0</v>
      </c>
      <c r="I255" s="84" t="b">
        <v>0</v>
      </c>
      <c r="J255" s="84" t="b">
        <v>0</v>
      </c>
      <c r="K255" s="84" t="b">
        <v>0</v>
      </c>
      <c r="L255" s="84" t="b">
        <v>0</v>
      </c>
    </row>
    <row r="256" spans="1:12" ht="15">
      <c r="A256" s="84" t="s">
        <v>2211</v>
      </c>
      <c r="B256" s="84" t="s">
        <v>2212</v>
      </c>
      <c r="C256" s="84">
        <v>2</v>
      </c>
      <c r="D256" s="123">
        <v>0.0016198709614889887</v>
      </c>
      <c r="E256" s="123">
        <v>2.7518562395924007</v>
      </c>
      <c r="F256" s="84" t="s">
        <v>2743</v>
      </c>
      <c r="G256" s="84" t="b">
        <v>1</v>
      </c>
      <c r="H256" s="84" t="b">
        <v>0</v>
      </c>
      <c r="I256" s="84" t="b">
        <v>0</v>
      </c>
      <c r="J256" s="84" t="b">
        <v>0</v>
      </c>
      <c r="K256" s="84" t="b">
        <v>0</v>
      </c>
      <c r="L256" s="84" t="b">
        <v>0</v>
      </c>
    </row>
    <row r="257" spans="1:12" ht="15">
      <c r="A257" s="84" t="s">
        <v>2212</v>
      </c>
      <c r="B257" s="84" t="s">
        <v>2213</v>
      </c>
      <c r="C257" s="84">
        <v>2</v>
      </c>
      <c r="D257" s="123">
        <v>0.0016198709614889887</v>
      </c>
      <c r="E257" s="123">
        <v>2.6549462265843444</v>
      </c>
      <c r="F257" s="84" t="s">
        <v>2743</v>
      </c>
      <c r="G257" s="84" t="b">
        <v>0</v>
      </c>
      <c r="H257" s="84" t="b">
        <v>0</v>
      </c>
      <c r="I257" s="84" t="b">
        <v>0</v>
      </c>
      <c r="J257" s="84" t="b">
        <v>0</v>
      </c>
      <c r="K257" s="84" t="b">
        <v>0</v>
      </c>
      <c r="L257" s="84" t="b">
        <v>0</v>
      </c>
    </row>
    <row r="258" spans="1:12" ht="15">
      <c r="A258" s="84" t="s">
        <v>2213</v>
      </c>
      <c r="B258" s="84" t="s">
        <v>2214</v>
      </c>
      <c r="C258" s="84">
        <v>2</v>
      </c>
      <c r="D258" s="123">
        <v>0.0016198709614889887</v>
      </c>
      <c r="E258" s="123">
        <v>2.6549462265843444</v>
      </c>
      <c r="F258" s="84" t="s">
        <v>2743</v>
      </c>
      <c r="G258" s="84" t="b">
        <v>0</v>
      </c>
      <c r="H258" s="84" t="b">
        <v>0</v>
      </c>
      <c r="I258" s="84" t="b">
        <v>0</v>
      </c>
      <c r="J258" s="84" t="b">
        <v>0</v>
      </c>
      <c r="K258" s="84" t="b">
        <v>0</v>
      </c>
      <c r="L258" s="84" t="b">
        <v>0</v>
      </c>
    </row>
    <row r="259" spans="1:12" ht="15">
      <c r="A259" s="84" t="s">
        <v>2214</v>
      </c>
      <c r="B259" s="84" t="s">
        <v>2215</v>
      </c>
      <c r="C259" s="84">
        <v>2</v>
      </c>
      <c r="D259" s="123">
        <v>0.0016198709614889887</v>
      </c>
      <c r="E259" s="123">
        <v>2.399673721481038</v>
      </c>
      <c r="F259" s="84" t="s">
        <v>2743</v>
      </c>
      <c r="G259" s="84" t="b">
        <v>0</v>
      </c>
      <c r="H259" s="84" t="b">
        <v>0</v>
      </c>
      <c r="I259" s="84" t="b">
        <v>0</v>
      </c>
      <c r="J259" s="84" t="b">
        <v>0</v>
      </c>
      <c r="K259" s="84" t="b">
        <v>0</v>
      </c>
      <c r="L259" s="84" t="b">
        <v>0</v>
      </c>
    </row>
    <row r="260" spans="1:12" ht="15">
      <c r="A260" s="84" t="s">
        <v>2216</v>
      </c>
      <c r="B260" s="84" t="s">
        <v>2217</v>
      </c>
      <c r="C260" s="84">
        <v>2</v>
      </c>
      <c r="D260" s="123">
        <v>0.0016198709614889887</v>
      </c>
      <c r="E260" s="123">
        <v>1.8098481865700873</v>
      </c>
      <c r="F260" s="84" t="s">
        <v>2743</v>
      </c>
      <c r="G260" s="84" t="b">
        <v>0</v>
      </c>
      <c r="H260" s="84" t="b">
        <v>0</v>
      </c>
      <c r="I260" s="84" t="b">
        <v>0</v>
      </c>
      <c r="J260" s="84" t="b">
        <v>0</v>
      </c>
      <c r="K260" s="84" t="b">
        <v>0</v>
      </c>
      <c r="L260" s="84" t="b">
        <v>0</v>
      </c>
    </row>
    <row r="261" spans="1:12" ht="15">
      <c r="A261" s="84" t="s">
        <v>2217</v>
      </c>
      <c r="B261" s="84" t="s">
        <v>2218</v>
      </c>
      <c r="C261" s="84">
        <v>2</v>
      </c>
      <c r="D261" s="123">
        <v>0.0016198709614889887</v>
      </c>
      <c r="E261" s="123">
        <v>2.223582462425357</v>
      </c>
      <c r="F261" s="84" t="s">
        <v>2743</v>
      </c>
      <c r="G261" s="84" t="b">
        <v>0</v>
      </c>
      <c r="H261" s="84" t="b">
        <v>0</v>
      </c>
      <c r="I261" s="84" t="b">
        <v>0</v>
      </c>
      <c r="J261" s="84" t="b">
        <v>0</v>
      </c>
      <c r="K261" s="84" t="b">
        <v>0</v>
      </c>
      <c r="L261" s="84" t="b">
        <v>0</v>
      </c>
    </row>
    <row r="262" spans="1:12" ht="15">
      <c r="A262" s="84" t="s">
        <v>2218</v>
      </c>
      <c r="B262" s="84" t="s">
        <v>2184</v>
      </c>
      <c r="C262" s="84">
        <v>2</v>
      </c>
      <c r="D262" s="123">
        <v>0.0016198709614889887</v>
      </c>
      <c r="E262" s="123">
        <v>2.063881619557845</v>
      </c>
      <c r="F262" s="84" t="s">
        <v>2743</v>
      </c>
      <c r="G262" s="84" t="b">
        <v>0</v>
      </c>
      <c r="H262" s="84" t="b">
        <v>0</v>
      </c>
      <c r="I262" s="84" t="b">
        <v>0</v>
      </c>
      <c r="J262" s="84" t="b">
        <v>0</v>
      </c>
      <c r="K262" s="84" t="b">
        <v>0</v>
      </c>
      <c r="L262" s="84" t="b">
        <v>0</v>
      </c>
    </row>
    <row r="263" spans="1:12" ht="15">
      <c r="A263" s="84" t="s">
        <v>2185</v>
      </c>
      <c r="B263" s="84" t="s">
        <v>2210</v>
      </c>
      <c r="C263" s="84">
        <v>2</v>
      </c>
      <c r="D263" s="123">
        <v>0.0016198709614889887</v>
      </c>
      <c r="E263" s="123">
        <v>1.973704989208757</v>
      </c>
      <c r="F263" s="84" t="s">
        <v>2743</v>
      </c>
      <c r="G263" s="84" t="b">
        <v>0</v>
      </c>
      <c r="H263" s="84" t="b">
        <v>0</v>
      </c>
      <c r="I263" s="84" t="b">
        <v>0</v>
      </c>
      <c r="J263" s="84" t="b">
        <v>0</v>
      </c>
      <c r="K263" s="84" t="b">
        <v>0</v>
      </c>
      <c r="L263" s="84" t="b">
        <v>0</v>
      </c>
    </row>
    <row r="264" spans="1:12" ht="15">
      <c r="A264" s="84" t="s">
        <v>2210</v>
      </c>
      <c r="B264" s="84" t="s">
        <v>2685</v>
      </c>
      <c r="C264" s="84">
        <v>2</v>
      </c>
      <c r="D264" s="123">
        <v>0.0016198709614889887</v>
      </c>
      <c r="E264" s="123">
        <v>2.7007037171450192</v>
      </c>
      <c r="F264" s="84" t="s">
        <v>2743</v>
      </c>
      <c r="G264" s="84" t="b">
        <v>0</v>
      </c>
      <c r="H264" s="84" t="b">
        <v>0</v>
      </c>
      <c r="I264" s="84" t="b">
        <v>0</v>
      </c>
      <c r="J264" s="84" t="b">
        <v>0</v>
      </c>
      <c r="K264" s="84" t="b">
        <v>0</v>
      </c>
      <c r="L264" s="84" t="b">
        <v>0</v>
      </c>
    </row>
    <row r="265" spans="1:12" ht="15">
      <c r="A265" s="84" t="s">
        <v>299</v>
      </c>
      <c r="B265" s="84" t="s">
        <v>2547</v>
      </c>
      <c r="C265" s="84">
        <v>2</v>
      </c>
      <c r="D265" s="123">
        <v>0.0016198709614889887</v>
      </c>
      <c r="E265" s="123">
        <v>2.149796248264438</v>
      </c>
      <c r="F265" s="84" t="s">
        <v>2743</v>
      </c>
      <c r="G265" s="84" t="b">
        <v>0</v>
      </c>
      <c r="H265" s="84" t="b">
        <v>0</v>
      </c>
      <c r="I265" s="84" t="b">
        <v>0</v>
      </c>
      <c r="J265" s="84" t="b">
        <v>0</v>
      </c>
      <c r="K265" s="84" t="b">
        <v>0</v>
      </c>
      <c r="L265" s="84" t="b">
        <v>0</v>
      </c>
    </row>
    <row r="266" spans="1:12" ht="15">
      <c r="A266" s="84" t="s">
        <v>2647</v>
      </c>
      <c r="B266" s="84" t="s">
        <v>2211</v>
      </c>
      <c r="C266" s="84">
        <v>2</v>
      </c>
      <c r="D266" s="123">
        <v>0.0016198709614889887</v>
      </c>
      <c r="E266" s="123">
        <v>2.5757649805367193</v>
      </c>
      <c r="F266" s="84" t="s">
        <v>2743</v>
      </c>
      <c r="G266" s="84" t="b">
        <v>1</v>
      </c>
      <c r="H266" s="84" t="b">
        <v>0</v>
      </c>
      <c r="I266" s="84" t="b">
        <v>0</v>
      </c>
      <c r="J266" s="84" t="b">
        <v>1</v>
      </c>
      <c r="K266" s="84" t="b">
        <v>0</v>
      </c>
      <c r="L266" s="84" t="b">
        <v>0</v>
      </c>
    </row>
    <row r="267" spans="1:12" ht="15">
      <c r="A267" s="84" t="s">
        <v>2708</v>
      </c>
      <c r="B267" s="84" t="s">
        <v>2709</v>
      </c>
      <c r="C267" s="84">
        <v>2</v>
      </c>
      <c r="D267" s="123">
        <v>0.0016198709614889887</v>
      </c>
      <c r="E267" s="123">
        <v>3.052886235256382</v>
      </c>
      <c r="F267" s="84" t="s">
        <v>2743</v>
      </c>
      <c r="G267" s="84" t="b">
        <v>0</v>
      </c>
      <c r="H267" s="84" t="b">
        <v>0</v>
      </c>
      <c r="I267" s="84" t="b">
        <v>0</v>
      </c>
      <c r="J267" s="84" t="b">
        <v>0</v>
      </c>
      <c r="K267" s="84" t="b">
        <v>0</v>
      </c>
      <c r="L267" s="84" t="b">
        <v>0</v>
      </c>
    </row>
    <row r="268" spans="1:12" ht="15">
      <c r="A268" s="84" t="s">
        <v>2709</v>
      </c>
      <c r="B268" s="84" t="s">
        <v>2167</v>
      </c>
      <c r="C268" s="84">
        <v>2</v>
      </c>
      <c r="D268" s="123">
        <v>0.0016198709614889887</v>
      </c>
      <c r="E268" s="123">
        <v>2.149796248264438</v>
      </c>
      <c r="F268" s="84" t="s">
        <v>2743</v>
      </c>
      <c r="G268" s="84" t="b">
        <v>0</v>
      </c>
      <c r="H268" s="84" t="b">
        <v>0</v>
      </c>
      <c r="I268" s="84" t="b">
        <v>0</v>
      </c>
      <c r="J268" s="84" t="b">
        <v>0</v>
      </c>
      <c r="K268" s="84" t="b">
        <v>0</v>
      </c>
      <c r="L268" s="84" t="b">
        <v>0</v>
      </c>
    </row>
    <row r="269" spans="1:12" ht="15">
      <c r="A269" s="84" t="s">
        <v>2165</v>
      </c>
      <c r="B269" s="84" t="s">
        <v>2691</v>
      </c>
      <c r="C269" s="84">
        <v>2</v>
      </c>
      <c r="D269" s="123">
        <v>0.0016198709614889887</v>
      </c>
      <c r="E269" s="123">
        <v>1.6864632780304092</v>
      </c>
      <c r="F269" s="84" t="s">
        <v>2743</v>
      </c>
      <c r="G269" s="84" t="b">
        <v>0</v>
      </c>
      <c r="H269" s="84" t="b">
        <v>0</v>
      </c>
      <c r="I269" s="84" t="b">
        <v>0</v>
      </c>
      <c r="J269" s="84" t="b">
        <v>0</v>
      </c>
      <c r="K269" s="84" t="b">
        <v>0</v>
      </c>
      <c r="L269" s="84" t="b">
        <v>0</v>
      </c>
    </row>
    <row r="270" spans="1:12" ht="15">
      <c r="A270" s="84" t="s">
        <v>475</v>
      </c>
      <c r="B270" s="84" t="s">
        <v>2551</v>
      </c>
      <c r="C270" s="84">
        <v>2</v>
      </c>
      <c r="D270" s="123">
        <v>0.0016198709614889887</v>
      </c>
      <c r="E270" s="123">
        <v>0.5011313622398152</v>
      </c>
      <c r="F270" s="84" t="s">
        <v>2743</v>
      </c>
      <c r="G270" s="84" t="b">
        <v>0</v>
      </c>
      <c r="H270" s="84" t="b">
        <v>0</v>
      </c>
      <c r="I270" s="84" t="b">
        <v>0</v>
      </c>
      <c r="J270" s="84" t="b">
        <v>0</v>
      </c>
      <c r="K270" s="84" t="b">
        <v>0</v>
      </c>
      <c r="L270" s="84" t="b">
        <v>0</v>
      </c>
    </row>
    <row r="271" spans="1:12" ht="15">
      <c r="A271" s="84" t="s">
        <v>341</v>
      </c>
      <c r="B271" s="84" t="s">
        <v>342</v>
      </c>
      <c r="C271" s="84">
        <v>2</v>
      </c>
      <c r="D271" s="123">
        <v>0.0016198709614889887</v>
      </c>
      <c r="E271" s="123">
        <v>2.5757649805367193</v>
      </c>
      <c r="F271" s="84" t="s">
        <v>2743</v>
      </c>
      <c r="G271" s="84" t="b">
        <v>0</v>
      </c>
      <c r="H271" s="84" t="b">
        <v>0</v>
      </c>
      <c r="I271" s="84" t="b">
        <v>0</v>
      </c>
      <c r="J271" s="84" t="b">
        <v>0</v>
      </c>
      <c r="K271" s="84" t="b">
        <v>0</v>
      </c>
      <c r="L271" s="84" t="b">
        <v>0</v>
      </c>
    </row>
    <row r="272" spans="1:12" ht="15">
      <c r="A272" s="84" t="s">
        <v>342</v>
      </c>
      <c r="B272" s="84" t="s">
        <v>347</v>
      </c>
      <c r="C272" s="84">
        <v>2</v>
      </c>
      <c r="D272" s="123">
        <v>0.0016198709614889887</v>
      </c>
      <c r="E272" s="123">
        <v>2.5757649805367193</v>
      </c>
      <c r="F272" s="84" t="s">
        <v>2743</v>
      </c>
      <c r="G272" s="84" t="b">
        <v>0</v>
      </c>
      <c r="H272" s="84" t="b">
        <v>0</v>
      </c>
      <c r="I272" s="84" t="b">
        <v>0</v>
      </c>
      <c r="J272" s="84" t="b">
        <v>0</v>
      </c>
      <c r="K272" s="84" t="b">
        <v>0</v>
      </c>
      <c r="L272" s="84" t="b">
        <v>0</v>
      </c>
    </row>
    <row r="273" spans="1:12" ht="15">
      <c r="A273" s="84" t="s">
        <v>2134</v>
      </c>
      <c r="B273" s="84" t="s">
        <v>475</v>
      </c>
      <c r="C273" s="84">
        <v>2</v>
      </c>
      <c r="D273" s="123">
        <v>0.0016198709614889887</v>
      </c>
      <c r="E273" s="123">
        <v>0.9067581995781439</v>
      </c>
      <c r="F273" s="84" t="s">
        <v>2743</v>
      </c>
      <c r="G273" s="84" t="b">
        <v>0</v>
      </c>
      <c r="H273" s="84" t="b">
        <v>0</v>
      </c>
      <c r="I273" s="84" t="b">
        <v>0</v>
      </c>
      <c r="J273" s="84" t="b">
        <v>0</v>
      </c>
      <c r="K273" s="84" t="b">
        <v>0</v>
      </c>
      <c r="L273" s="84" t="b">
        <v>0</v>
      </c>
    </row>
    <row r="274" spans="1:12" ht="15">
      <c r="A274" s="84" t="s">
        <v>2127</v>
      </c>
      <c r="B274" s="84" t="s">
        <v>2180</v>
      </c>
      <c r="C274" s="84">
        <v>2</v>
      </c>
      <c r="D274" s="123">
        <v>0.0016198709614889887</v>
      </c>
      <c r="E274" s="123">
        <v>1.6637201508918493</v>
      </c>
      <c r="F274" s="84" t="s">
        <v>2743</v>
      </c>
      <c r="G274" s="84" t="b">
        <v>0</v>
      </c>
      <c r="H274" s="84" t="b">
        <v>0</v>
      </c>
      <c r="I274" s="84" t="b">
        <v>0</v>
      </c>
      <c r="J274" s="84" t="b">
        <v>0</v>
      </c>
      <c r="K274" s="84" t="b">
        <v>0</v>
      </c>
      <c r="L274" s="84" t="b">
        <v>0</v>
      </c>
    </row>
    <row r="275" spans="1:12" ht="15">
      <c r="A275" s="84" t="s">
        <v>2182</v>
      </c>
      <c r="B275" s="84" t="s">
        <v>2712</v>
      </c>
      <c r="C275" s="84">
        <v>2</v>
      </c>
      <c r="D275" s="123">
        <v>0.0016198709614889887</v>
      </c>
      <c r="E275" s="123">
        <v>2.0316969361864436</v>
      </c>
      <c r="F275" s="84" t="s">
        <v>2743</v>
      </c>
      <c r="G275" s="84" t="b">
        <v>0</v>
      </c>
      <c r="H275" s="84" t="b">
        <v>0</v>
      </c>
      <c r="I275" s="84" t="b">
        <v>0</v>
      </c>
      <c r="J275" s="84" t="b">
        <v>0</v>
      </c>
      <c r="K275" s="84" t="b">
        <v>0</v>
      </c>
      <c r="L275" s="84" t="b">
        <v>0</v>
      </c>
    </row>
    <row r="276" spans="1:12" ht="15">
      <c r="A276" s="84" t="s">
        <v>2712</v>
      </c>
      <c r="B276" s="84" t="s">
        <v>2713</v>
      </c>
      <c r="C276" s="84">
        <v>2</v>
      </c>
      <c r="D276" s="123">
        <v>0.0016198709614889887</v>
      </c>
      <c r="E276" s="123">
        <v>3.052886235256382</v>
      </c>
      <c r="F276" s="84" t="s">
        <v>2743</v>
      </c>
      <c r="G276" s="84" t="b">
        <v>0</v>
      </c>
      <c r="H276" s="84" t="b">
        <v>0</v>
      </c>
      <c r="I276" s="84" t="b">
        <v>0</v>
      </c>
      <c r="J276" s="84" t="b">
        <v>0</v>
      </c>
      <c r="K276" s="84" t="b">
        <v>1</v>
      </c>
      <c r="L276" s="84" t="b">
        <v>0</v>
      </c>
    </row>
    <row r="277" spans="1:12" ht="15">
      <c r="A277" s="84" t="s">
        <v>2713</v>
      </c>
      <c r="B277" s="84" t="s">
        <v>2714</v>
      </c>
      <c r="C277" s="84">
        <v>2</v>
      </c>
      <c r="D277" s="123">
        <v>0.0016198709614889887</v>
      </c>
      <c r="E277" s="123">
        <v>3.052886235256382</v>
      </c>
      <c r="F277" s="84" t="s">
        <v>2743</v>
      </c>
      <c r="G277" s="84" t="b">
        <v>0</v>
      </c>
      <c r="H277" s="84" t="b">
        <v>1</v>
      </c>
      <c r="I277" s="84" t="b">
        <v>0</v>
      </c>
      <c r="J277" s="84" t="b">
        <v>0</v>
      </c>
      <c r="K277" s="84" t="b">
        <v>0</v>
      </c>
      <c r="L277" s="84" t="b">
        <v>0</v>
      </c>
    </row>
    <row r="278" spans="1:12" ht="15">
      <c r="A278" s="84" t="s">
        <v>2714</v>
      </c>
      <c r="B278" s="84" t="s">
        <v>2130</v>
      </c>
      <c r="C278" s="84">
        <v>2</v>
      </c>
      <c r="D278" s="123">
        <v>0.0016198709614889887</v>
      </c>
      <c r="E278" s="123">
        <v>2.5088181909061062</v>
      </c>
      <c r="F278" s="84" t="s">
        <v>2743</v>
      </c>
      <c r="G278" s="84" t="b">
        <v>0</v>
      </c>
      <c r="H278" s="84" t="b">
        <v>0</v>
      </c>
      <c r="I278" s="84" t="b">
        <v>0</v>
      </c>
      <c r="J278" s="84" t="b">
        <v>0</v>
      </c>
      <c r="K278" s="84" t="b">
        <v>0</v>
      </c>
      <c r="L278" s="84" t="b">
        <v>0</v>
      </c>
    </row>
    <row r="279" spans="1:12" ht="15">
      <c r="A279" s="84" t="s">
        <v>2130</v>
      </c>
      <c r="B279" s="84" t="s">
        <v>2162</v>
      </c>
      <c r="C279" s="84">
        <v>2</v>
      </c>
      <c r="D279" s="123">
        <v>0.0016198709614889887</v>
      </c>
      <c r="E279" s="123">
        <v>1.2535456858028002</v>
      </c>
      <c r="F279" s="84" t="s">
        <v>2743</v>
      </c>
      <c r="G279" s="84" t="b">
        <v>0</v>
      </c>
      <c r="H279" s="84" t="b">
        <v>0</v>
      </c>
      <c r="I279" s="84" t="b">
        <v>0</v>
      </c>
      <c r="J279" s="84" t="b">
        <v>0</v>
      </c>
      <c r="K279" s="84" t="b">
        <v>0</v>
      </c>
      <c r="L279" s="84" t="b">
        <v>0</v>
      </c>
    </row>
    <row r="280" spans="1:12" ht="15">
      <c r="A280" s="84" t="s">
        <v>2162</v>
      </c>
      <c r="B280" s="84" t="s">
        <v>2715</v>
      </c>
      <c r="C280" s="84">
        <v>2</v>
      </c>
      <c r="D280" s="123">
        <v>0.0016198709614889887</v>
      </c>
      <c r="E280" s="123">
        <v>1.6549462265843442</v>
      </c>
      <c r="F280" s="84" t="s">
        <v>2743</v>
      </c>
      <c r="G280" s="84" t="b">
        <v>0</v>
      </c>
      <c r="H280" s="84" t="b">
        <v>0</v>
      </c>
      <c r="I280" s="84" t="b">
        <v>0</v>
      </c>
      <c r="J280" s="84" t="b">
        <v>0</v>
      </c>
      <c r="K280" s="84" t="b">
        <v>0</v>
      </c>
      <c r="L280" s="84" t="b">
        <v>0</v>
      </c>
    </row>
    <row r="281" spans="1:12" ht="15">
      <c r="A281" s="84" t="s">
        <v>2715</v>
      </c>
      <c r="B281" s="84" t="s">
        <v>2716</v>
      </c>
      <c r="C281" s="84">
        <v>2</v>
      </c>
      <c r="D281" s="123">
        <v>0.0016198709614889887</v>
      </c>
      <c r="E281" s="123">
        <v>3.052886235256382</v>
      </c>
      <c r="F281" s="84" t="s">
        <v>2743</v>
      </c>
      <c r="G281" s="84" t="b">
        <v>0</v>
      </c>
      <c r="H281" s="84" t="b">
        <v>0</v>
      </c>
      <c r="I281" s="84" t="b">
        <v>0</v>
      </c>
      <c r="J281" s="84" t="b">
        <v>0</v>
      </c>
      <c r="K281" s="84" t="b">
        <v>0</v>
      </c>
      <c r="L281" s="84" t="b">
        <v>0</v>
      </c>
    </row>
    <row r="282" spans="1:12" ht="15">
      <c r="A282" s="84" t="s">
        <v>2161</v>
      </c>
      <c r="B282" s="84" t="s">
        <v>2717</v>
      </c>
      <c r="C282" s="84">
        <v>2</v>
      </c>
      <c r="D282" s="123">
        <v>0.0016198709614889887</v>
      </c>
      <c r="E282" s="123">
        <v>1.5830642192782187</v>
      </c>
      <c r="F282" s="84" t="s">
        <v>2743</v>
      </c>
      <c r="G282" s="84" t="b">
        <v>0</v>
      </c>
      <c r="H282" s="84" t="b">
        <v>0</v>
      </c>
      <c r="I282" s="84" t="b">
        <v>0</v>
      </c>
      <c r="J282" s="84" t="b">
        <v>0</v>
      </c>
      <c r="K282" s="84" t="b">
        <v>0</v>
      </c>
      <c r="L282" s="84" t="b">
        <v>0</v>
      </c>
    </row>
    <row r="283" spans="1:12" ht="15">
      <c r="A283" s="84" t="s">
        <v>2717</v>
      </c>
      <c r="B283" s="84" t="s">
        <v>2718</v>
      </c>
      <c r="C283" s="84">
        <v>2</v>
      </c>
      <c r="D283" s="123">
        <v>0.0016198709614889887</v>
      </c>
      <c r="E283" s="123">
        <v>3.052886235256382</v>
      </c>
      <c r="F283" s="84" t="s">
        <v>2743</v>
      </c>
      <c r="G283" s="84" t="b">
        <v>0</v>
      </c>
      <c r="H283" s="84" t="b">
        <v>0</v>
      </c>
      <c r="I283" s="84" t="b">
        <v>0</v>
      </c>
      <c r="J283" s="84" t="b">
        <v>0</v>
      </c>
      <c r="K283" s="84" t="b">
        <v>0</v>
      </c>
      <c r="L283" s="84" t="b">
        <v>0</v>
      </c>
    </row>
    <row r="284" spans="1:12" ht="15">
      <c r="A284" s="84" t="s">
        <v>2718</v>
      </c>
      <c r="B284" s="84" t="s">
        <v>2161</v>
      </c>
      <c r="C284" s="84">
        <v>2</v>
      </c>
      <c r="D284" s="123">
        <v>0.0016198709614889887</v>
      </c>
      <c r="E284" s="123">
        <v>1.5757649805367193</v>
      </c>
      <c r="F284" s="84" t="s">
        <v>2743</v>
      </c>
      <c r="G284" s="84" t="b">
        <v>0</v>
      </c>
      <c r="H284" s="84" t="b">
        <v>0</v>
      </c>
      <c r="I284" s="84" t="b">
        <v>0</v>
      </c>
      <c r="J284" s="84" t="b">
        <v>0</v>
      </c>
      <c r="K284" s="84" t="b">
        <v>0</v>
      </c>
      <c r="L284" s="84" t="b">
        <v>0</v>
      </c>
    </row>
    <row r="285" spans="1:12" ht="15">
      <c r="A285" s="84" t="s">
        <v>2161</v>
      </c>
      <c r="B285" s="84" t="s">
        <v>2689</v>
      </c>
      <c r="C285" s="84">
        <v>2</v>
      </c>
      <c r="D285" s="123">
        <v>0.0016198709614889887</v>
      </c>
      <c r="E285" s="123">
        <v>1.4069729602225376</v>
      </c>
      <c r="F285" s="84" t="s">
        <v>2743</v>
      </c>
      <c r="G285" s="84" t="b">
        <v>0</v>
      </c>
      <c r="H285" s="84" t="b">
        <v>0</v>
      </c>
      <c r="I285" s="84" t="b">
        <v>0</v>
      </c>
      <c r="J285" s="84" t="b">
        <v>1</v>
      </c>
      <c r="K285" s="84" t="b">
        <v>0</v>
      </c>
      <c r="L285" s="84" t="b">
        <v>0</v>
      </c>
    </row>
    <row r="286" spans="1:12" ht="15">
      <c r="A286" s="84" t="s">
        <v>2689</v>
      </c>
      <c r="B286" s="84" t="s">
        <v>2570</v>
      </c>
      <c r="C286" s="84">
        <v>2</v>
      </c>
      <c r="D286" s="123">
        <v>0.0016198709614889887</v>
      </c>
      <c r="E286" s="123">
        <v>2.223582462425357</v>
      </c>
      <c r="F286" s="84" t="s">
        <v>2743</v>
      </c>
      <c r="G286" s="84" t="b">
        <v>1</v>
      </c>
      <c r="H286" s="84" t="b">
        <v>0</v>
      </c>
      <c r="I286" s="84" t="b">
        <v>0</v>
      </c>
      <c r="J286" s="84" t="b">
        <v>0</v>
      </c>
      <c r="K286" s="84" t="b">
        <v>0</v>
      </c>
      <c r="L286" s="84" t="b">
        <v>0</v>
      </c>
    </row>
    <row r="287" spans="1:12" ht="15">
      <c r="A287" s="84" t="s">
        <v>2570</v>
      </c>
      <c r="B287" s="84" t="s">
        <v>2719</v>
      </c>
      <c r="C287" s="84">
        <v>2</v>
      </c>
      <c r="D287" s="123">
        <v>0.0016198709614889887</v>
      </c>
      <c r="E287" s="123">
        <v>2.399673721481038</v>
      </c>
      <c r="F287" s="84" t="s">
        <v>2743</v>
      </c>
      <c r="G287" s="84" t="b">
        <v>0</v>
      </c>
      <c r="H287" s="84" t="b">
        <v>0</v>
      </c>
      <c r="I287" s="84" t="b">
        <v>0</v>
      </c>
      <c r="J287" s="84" t="b">
        <v>1</v>
      </c>
      <c r="K287" s="84" t="b">
        <v>0</v>
      </c>
      <c r="L287" s="84" t="b">
        <v>0</v>
      </c>
    </row>
    <row r="288" spans="1:12" ht="15">
      <c r="A288" s="84" t="s">
        <v>2719</v>
      </c>
      <c r="B288" s="84" t="s">
        <v>2720</v>
      </c>
      <c r="C288" s="84">
        <v>2</v>
      </c>
      <c r="D288" s="123">
        <v>0.0016198709614889887</v>
      </c>
      <c r="E288" s="123">
        <v>3.052886235256382</v>
      </c>
      <c r="F288" s="84" t="s">
        <v>2743</v>
      </c>
      <c r="G288" s="84" t="b">
        <v>1</v>
      </c>
      <c r="H288" s="84" t="b">
        <v>0</v>
      </c>
      <c r="I288" s="84" t="b">
        <v>0</v>
      </c>
      <c r="J288" s="84" t="b">
        <v>0</v>
      </c>
      <c r="K288" s="84" t="b">
        <v>0</v>
      </c>
      <c r="L288" s="84" t="b">
        <v>0</v>
      </c>
    </row>
    <row r="289" spans="1:12" ht="15">
      <c r="A289" s="84" t="s">
        <v>2720</v>
      </c>
      <c r="B289" s="84" t="s">
        <v>2611</v>
      </c>
      <c r="C289" s="84">
        <v>2</v>
      </c>
      <c r="D289" s="123">
        <v>0.0016198709614889887</v>
      </c>
      <c r="E289" s="123">
        <v>2.6549462265843444</v>
      </c>
      <c r="F289" s="84" t="s">
        <v>2743</v>
      </c>
      <c r="G289" s="84" t="b">
        <v>0</v>
      </c>
      <c r="H289" s="84" t="b">
        <v>0</v>
      </c>
      <c r="I289" s="84" t="b">
        <v>0</v>
      </c>
      <c r="J289" s="84" t="b">
        <v>1</v>
      </c>
      <c r="K289" s="84" t="b">
        <v>0</v>
      </c>
      <c r="L289" s="84" t="b">
        <v>0</v>
      </c>
    </row>
    <row r="290" spans="1:12" ht="15">
      <c r="A290" s="84" t="s">
        <v>2611</v>
      </c>
      <c r="B290" s="84" t="s">
        <v>332</v>
      </c>
      <c r="C290" s="84">
        <v>2</v>
      </c>
      <c r="D290" s="123">
        <v>0.0016198709614889887</v>
      </c>
      <c r="E290" s="123">
        <v>2.6549462265843444</v>
      </c>
      <c r="F290" s="84" t="s">
        <v>2743</v>
      </c>
      <c r="G290" s="84" t="b">
        <v>1</v>
      </c>
      <c r="H290" s="84" t="b">
        <v>0</v>
      </c>
      <c r="I290" s="84" t="b">
        <v>0</v>
      </c>
      <c r="J290" s="84" t="b">
        <v>0</v>
      </c>
      <c r="K290" s="84" t="b">
        <v>0</v>
      </c>
      <c r="L290" s="84" t="b">
        <v>0</v>
      </c>
    </row>
    <row r="291" spans="1:12" ht="15">
      <c r="A291" s="84" t="s">
        <v>332</v>
      </c>
      <c r="B291" s="84" t="s">
        <v>2682</v>
      </c>
      <c r="C291" s="84">
        <v>2</v>
      </c>
      <c r="D291" s="123">
        <v>0.0016198709614889887</v>
      </c>
      <c r="E291" s="123">
        <v>2.8767949762007006</v>
      </c>
      <c r="F291" s="84" t="s">
        <v>2743</v>
      </c>
      <c r="G291" s="84" t="b">
        <v>0</v>
      </c>
      <c r="H291" s="84" t="b">
        <v>0</v>
      </c>
      <c r="I291" s="84" t="b">
        <v>0</v>
      </c>
      <c r="J291" s="84" t="b">
        <v>0</v>
      </c>
      <c r="K291" s="84" t="b">
        <v>0</v>
      </c>
      <c r="L291" s="84" t="b">
        <v>0</v>
      </c>
    </row>
    <row r="292" spans="1:12" ht="15">
      <c r="A292" s="84" t="s">
        <v>2168</v>
      </c>
      <c r="B292" s="84" t="s">
        <v>2161</v>
      </c>
      <c r="C292" s="84">
        <v>2</v>
      </c>
      <c r="D292" s="123">
        <v>0.0016198709614889887</v>
      </c>
      <c r="E292" s="123">
        <v>0.44543121204171326</v>
      </c>
      <c r="F292" s="84" t="s">
        <v>2743</v>
      </c>
      <c r="G292" s="84" t="b">
        <v>0</v>
      </c>
      <c r="H292" s="84" t="b">
        <v>0</v>
      </c>
      <c r="I292" s="84" t="b">
        <v>0</v>
      </c>
      <c r="J292" s="84" t="b">
        <v>0</v>
      </c>
      <c r="K292" s="84" t="b">
        <v>0</v>
      </c>
      <c r="L292" s="84" t="b">
        <v>0</v>
      </c>
    </row>
    <row r="293" spans="1:12" ht="15">
      <c r="A293" s="84" t="s">
        <v>2655</v>
      </c>
      <c r="B293" s="84" t="s">
        <v>2655</v>
      </c>
      <c r="C293" s="84">
        <v>2</v>
      </c>
      <c r="D293" s="123">
        <v>0.0018653091968448643</v>
      </c>
      <c r="E293" s="123">
        <v>2.5757649805367193</v>
      </c>
      <c r="F293" s="84" t="s">
        <v>2743</v>
      </c>
      <c r="G293" s="84" t="b">
        <v>0</v>
      </c>
      <c r="H293" s="84" t="b">
        <v>0</v>
      </c>
      <c r="I293" s="84" t="b">
        <v>0</v>
      </c>
      <c r="J293" s="84" t="b">
        <v>0</v>
      </c>
      <c r="K293" s="84" t="b">
        <v>0</v>
      </c>
      <c r="L293" s="84" t="b">
        <v>0</v>
      </c>
    </row>
    <row r="294" spans="1:12" ht="15">
      <c r="A294" s="84" t="s">
        <v>2215</v>
      </c>
      <c r="B294" s="84" t="s">
        <v>2161</v>
      </c>
      <c r="C294" s="84">
        <v>2</v>
      </c>
      <c r="D294" s="123">
        <v>0.0016198709614889887</v>
      </c>
      <c r="E294" s="123">
        <v>0.9225524667613757</v>
      </c>
      <c r="F294" s="84" t="s">
        <v>2743</v>
      </c>
      <c r="G294" s="84" t="b">
        <v>0</v>
      </c>
      <c r="H294" s="84" t="b">
        <v>0</v>
      </c>
      <c r="I294" s="84" t="b">
        <v>0</v>
      </c>
      <c r="J294" s="84" t="b">
        <v>0</v>
      </c>
      <c r="K294" s="84" t="b">
        <v>0</v>
      </c>
      <c r="L294" s="84" t="b">
        <v>0</v>
      </c>
    </row>
    <row r="295" spans="1:12" ht="15">
      <c r="A295" s="84" t="s">
        <v>2647</v>
      </c>
      <c r="B295" s="84" t="s">
        <v>2728</v>
      </c>
      <c r="C295" s="84">
        <v>2</v>
      </c>
      <c r="D295" s="123">
        <v>0.0016198709614889887</v>
      </c>
      <c r="E295" s="123">
        <v>2.7518562395924007</v>
      </c>
      <c r="F295" s="84" t="s">
        <v>2743</v>
      </c>
      <c r="G295" s="84" t="b">
        <v>1</v>
      </c>
      <c r="H295" s="84" t="b">
        <v>0</v>
      </c>
      <c r="I295" s="84" t="b">
        <v>0</v>
      </c>
      <c r="J295" s="84" t="b">
        <v>0</v>
      </c>
      <c r="K295" s="84" t="b">
        <v>0</v>
      </c>
      <c r="L295" s="84" t="b">
        <v>0</v>
      </c>
    </row>
    <row r="296" spans="1:12" ht="15">
      <c r="A296" s="84" t="s">
        <v>2728</v>
      </c>
      <c r="B296" s="84" t="s">
        <v>2729</v>
      </c>
      <c r="C296" s="84">
        <v>2</v>
      </c>
      <c r="D296" s="123">
        <v>0.0016198709614889887</v>
      </c>
      <c r="E296" s="123">
        <v>3.052886235256382</v>
      </c>
      <c r="F296" s="84" t="s">
        <v>2743</v>
      </c>
      <c r="G296" s="84" t="b">
        <v>0</v>
      </c>
      <c r="H296" s="84" t="b">
        <v>0</v>
      </c>
      <c r="I296" s="84" t="b">
        <v>0</v>
      </c>
      <c r="J296" s="84" t="b">
        <v>0</v>
      </c>
      <c r="K296" s="84" t="b">
        <v>0</v>
      </c>
      <c r="L296" s="84" t="b">
        <v>0</v>
      </c>
    </row>
    <row r="297" spans="1:12" ht="15">
      <c r="A297" s="84" t="s">
        <v>2729</v>
      </c>
      <c r="B297" s="84" t="s">
        <v>475</v>
      </c>
      <c r="C297" s="84">
        <v>2</v>
      </c>
      <c r="D297" s="123">
        <v>0.0016198709614889887</v>
      </c>
      <c r="E297" s="123">
        <v>1.207788195242125</v>
      </c>
      <c r="F297" s="84" t="s">
        <v>2743</v>
      </c>
      <c r="G297" s="84" t="b">
        <v>0</v>
      </c>
      <c r="H297" s="84" t="b">
        <v>0</v>
      </c>
      <c r="I297" s="84" t="b">
        <v>0</v>
      </c>
      <c r="J297" s="84" t="b">
        <v>0</v>
      </c>
      <c r="K297" s="84" t="b">
        <v>0</v>
      </c>
      <c r="L297" s="84" t="b">
        <v>0</v>
      </c>
    </row>
    <row r="298" spans="1:12" ht="15">
      <c r="A298" s="84" t="s">
        <v>2186</v>
      </c>
      <c r="B298" s="84" t="s">
        <v>2730</v>
      </c>
      <c r="C298" s="84">
        <v>2</v>
      </c>
      <c r="D298" s="123">
        <v>0.0016198709614889887</v>
      </c>
      <c r="E298" s="123">
        <v>2.123467309542089</v>
      </c>
      <c r="F298" s="84" t="s">
        <v>2743</v>
      </c>
      <c r="G298" s="84" t="b">
        <v>0</v>
      </c>
      <c r="H298" s="84" t="b">
        <v>0</v>
      </c>
      <c r="I298" s="84" t="b">
        <v>0</v>
      </c>
      <c r="J298" s="84" t="b">
        <v>0</v>
      </c>
      <c r="K298" s="84" t="b">
        <v>0</v>
      </c>
      <c r="L298" s="84" t="b">
        <v>0</v>
      </c>
    </row>
    <row r="299" spans="1:12" ht="15">
      <c r="A299" s="84" t="s">
        <v>2730</v>
      </c>
      <c r="B299" s="84" t="s">
        <v>2571</v>
      </c>
      <c r="C299" s="84">
        <v>2</v>
      </c>
      <c r="D299" s="123">
        <v>0.0016198709614889887</v>
      </c>
      <c r="E299" s="123">
        <v>2.399673721481038</v>
      </c>
      <c r="F299" s="84" t="s">
        <v>2743</v>
      </c>
      <c r="G299" s="84" t="b">
        <v>0</v>
      </c>
      <c r="H299" s="84" t="b">
        <v>0</v>
      </c>
      <c r="I299" s="84" t="b">
        <v>0</v>
      </c>
      <c r="J299" s="84" t="b">
        <v>0</v>
      </c>
      <c r="K299" s="84" t="b">
        <v>0</v>
      </c>
      <c r="L299" s="84" t="b">
        <v>0</v>
      </c>
    </row>
    <row r="300" spans="1:12" ht="15">
      <c r="A300" s="84" t="s">
        <v>2573</v>
      </c>
      <c r="B300" s="84" t="s">
        <v>1360</v>
      </c>
      <c r="C300" s="84">
        <v>2</v>
      </c>
      <c r="D300" s="123">
        <v>0.0016198709614889887</v>
      </c>
      <c r="E300" s="123">
        <v>1.9067581995781437</v>
      </c>
      <c r="F300" s="84" t="s">
        <v>2743</v>
      </c>
      <c r="G300" s="84" t="b">
        <v>0</v>
      </c>
      <c r="H300" s="84" t="b">
        <v>0</v>
      </c>
      <c r="I300" s="84" t="b">
        <v>0</v>
      </c>
      <c r="J300" s="84" t="b">
        <v>0</v>
      </c>
      <c r="K300" s="84" t="b">
        <v>0</v>
      </c>
      <c r="L300" s="84" t="b">
        <v>0</v>
      </c>
    </row>
    <row r="301" spans="1:12" ht="15">
      <c r="A301" s="84" t="s">
        <v>2684</v>
      </c>
      <c r="B301" s="84" t="s">
        <v>2566</v>
      </c>
      <c r="C301" s="84">
        <v>2</v>
      </c>
      <c r="D301" s="123">
        <v>0.0016198709614889887</v>
      </c>
      <c r="E301" s="123">
        <v>2.177824971864682</v>
      </c>
      <c r="F301" s="84" t="s">
        <v>2743</v>
      </c>
      <c r="G301" s="84" t="b">
        <v>0</v>
      </c>
      <c r="H301" s="84" t="b">
        <v>0</v>
      </c>
      <c r="I301" s="84" t="b">
        <v>0</v>
      </c>
      <c r="J301" s="84" t="b">
        <v>0</v>
      </c>
      <c r="K301" s="84" t="b">
        <v>0</v>
      </c>
      <c r="L301" s="84" t="b">
        <v>0</v>
      </c>
    </row>
    <row r="302" spans="1:12" ht="15">
      <c r="A302" s="84" t="s">
        <v>2566</v>
      </c>
      <c r="B302" s="84" t="s">
        <v>2592</v>
      </c>
      <c r="C302" s="84">
        <v>2</v>
      </c>
      <c r="D302" s="123">
        <v>0.0016198709614889887</v>
      </c>
      <c r="E302" s="123">
        <v>1.8098481865700873</v>
      </c>
      <c r="F302" s="84" t="s">
        <v>2743</v>
      </c>
      <c r="G302" s="84" t="b">
        <v>0</v>
      </c>
      <c r="H302" s="84" t="b">
        <v>0</v>
      </c>
      <c r="I302" s="84" t="b">
        <v>0</v>
      </c>
      <c r="J302" s="84" t="b">
        <v>0</v>
      </c>
      <c r="K302" s="84" t="b">
        <v>0</v>
      </c>
      <c r="L302" s="84" t="b">
        <v>0</v>
      </c>
    </row>
    <row r="303" spans="1:12" ht="15">
      <c r="A303" s="84" t="s">
        <v>2592</v>
      </c>
      <c r="B303" s="84" t="s">
        <v>2731</v>
      </c>
      <c r="C303" s="84">
        <v>2</v>
      </c>
      <c r="D303" s="123">
        <v>0.0016198709614889887</v>
      </c>
      <c r="E303" s="123">
        <v>2.5757649805367193</v>
      </c>
      <c r="F303" s="84" t="s">
        <v>2743</v>
      </c>
      <c r="G303" s="84" t="b">
        <v>0</v>
      </c>
      <c r="H303" s="84" t="b">
        <v>0</v>
      </c>
      <c r="I303" s="84" t="b">
        <v>0</v>
      </c>
      <c r="J303" s="84" t="b">
        <v>0</v>
      </c>
      <c r="K303" s="84" t="b">
        <v>0</v>
      </c>
      <c r="L303" s="84" t="b">
        <v>0</v>
      </c>
    </row>
    <row r="304" spans="1:12" ht="15">
      <c r="A304" s="84" t="s">
        <v>2731</v>
      </c>
      <c r="B304" s="84" t="s">
        <v>475</v>
      </c>
      <c r="C304" s="84">
        <v>2</v>
      </c>
      <c r="D304" s="123">
        <v>0.0016198709614889887</v>
      </c>
      <c r="E304" s="123">
        <v>1.207788195242125</v>
      </c>
      <c r="F304" s="84" t="s">
        <v>2743</v>
      </c>
      <c r="G304" s="84" t="b">
        <v>0</v>
      </c>
      <c r="H304" s="84" t="b">
        <v>0</v>
      </c>
      <c r="I304" s="84" t="b">
        <v>0</v>
      </c>
      <c r="J304" s="84" t="b">
        <v>0</v>
      </c>
      <c r="K304" s="84" t="b">
        <v>0</v>
      </c>
      <c r="L304" s="84" t="b">
        <v>0</v>
      </c>
    </row>
    <row r="305" spans="1:12" ht="15">
      <c r="A305" s="84" t="s">
        <v>475</v>
      </c>
      <c r="B305" s="84" t="s">
        <v>2732</v>
      </c>
      <c r="C305" s="84">
        <v>2</v>
      </c>
      <c r="D305" s="123">
        <v>0.0016198709614889887</v>
      </c>
      <c r="E305" s="123">
        <v>1.3761926256315151</v>
      </c>
      <c r="F305" s="84" t="s">
        <v>2743</v>
      </c>
      <c r="G305" s="84" t="b">
        <v>0</v>
      </c>
      <c r="H305" s="84" t="b">
        <v>0</v>
      </c>
      <c r="I305" s="84" t="b">
        <v>0</v>
      </c>
      <c r="J305" s="84" t="b">
        <v>0</v>
      </c>
      <c r="K305" s="84" t="b">
        <v>0</v>
      </c>
      <c r="L305" s="84" t="b">
        <v>0</v>
      </c>
    </row>
    <row r="306" spans="1:12" ht="15">
      <c r="A306" s="84" t="s">
        <v>2732</v>
      </c>
      <c r="B306" s="84" t="s">
        <v>2564</v>
      </c>
      <c r="C306" s="84">
        <v>2</v>
      </c>
      <c r="D306" s="123">
        <v>0.0016198709614889887</v>
      </c>
      <c r="E306" s="123">
        <v>2.312523545762138</v>
      </c>
      <c r="F306" s="84" t="s">
        <v>2743</v>
      </c>
      <c r="G306" s="84" t="b">
        <v>0</v>
      </c>
      <c r="H306" s="84" t="b">
        <v>0</v>
      </c>
      <c r="I306" s="84" t="b">
        <v>0</v>
      </c>
      <c r="J306" s="84" t="b">
        <v>0</v>
      </c>
      <c r="K306" s="84" t="b">
        <v>0</v>
      </c>
      <c r="L306" s="84" t="b">
        <v>0</v>
      </c>
    </row>
    <row r="307" spans="1:12" ht="15">
      <c r="A307" s="84" t="s">
        <v>2733</v>
      </c>
      <c r="B307" s="84" t="s">
        <v>2187</v>
      </c>
      <c r="C307" s="84">
        <v>2</v>
      </c>
      <c r="D307" s="123">
        <v>0.0016198709614889887</v>
      </c>
      <c r="E307" s="123">
        <v>2.098643725817057</v>
      </c>
      <c r="F307" s="84" t="s">
        <v>2743</v>
      </c>
      <c r="G307" s="84" t="b">
        <v>0</v>
      </c>
      <c r="H307" s="84" t="b">
        <v>0</v>
      </c>
      <c r="I307" s="84" t="b">
        <v>0</v>
      </c>
      <c r="J307" s="84" t="b">
        <v>0</v>
      </c>
      <c r="K307" s="84" t="b">
        <v>0</v>
      </c>
      <c r="L307" s="84" t="b">
        <v>0</v>
      </c>
    </row>
    <row r="308" spans="1:12" ht="15">
      <c r="A308" s="84" t="s">
        <v>2187</v>
      </c>
      <c r="B308" s="84" t="s">
        <v>475</v>
      </c>
      <c r="C308" s="84">
        <v>2</v>
      </c>
      <c r="D308" s="123">
        <v>0.0016198709614889887</v>
      </c>
      <c r="E308" s="123">
        <v>0.25354568580280007</v>
      </c>
      <c r="F308" s="84" t="s">
        <v>2743</v>
      </c>
      <c r="G308" s="84" t="b">
        <v>0</v>
      </c>
      <c r="H308" s="84" t="b">
        <v>0</v>
      </c>
      <c r="I308" s="84" t="b">
        <v>0</v>
      </c>
      <c r="J308" s="84" t="b">
        <v>0</v>
      </c>
      <c r="K308" s="84" t="b">
        <v>0</v>
      </c>
      <c r="L308" s="84" t="b">
        <v>0</v>
      </c>
    </row>
    <row r="309" spans="1:12" ht="15">
      <c r="A309" s="84" t="s">
        <v>475</v>
      </c>
      <c r="B309" s="84" t="s">
        <v>2623</v>
      </c>
      <c r="C309" s="84">
        <v>2</v>
      </c>
      <c r="D309" s="123">
        <v>0.0016198709614889887</v>
      </c>
      <c r="E309" s="123">
        <v>0.9782526169594776</v>
      </c>
      <c r="F309" s="84" t="s">
        <v>2743</v>
      </c>
      <c r="G309" s="84" t="b">
        <v>0</v>
      </c>
      <c r="H309" s="84" t="b">
        <v>0</v>
      </c>
      <c r="I309" s="84" t="b">
        <v>0</v>
      </c>
      <c r="J309" s="84" t="b">
        <v>0</v>
      </c>
      <c r="K309" s="84" t="b">
        <v>0</v>
      </c>
      <c r="L309" s="84" t="b">
        <v>0</v>
      </c>
    </row>
    <row r="310" spans="1:12" ht="15">
      <c r="A310" s="84" t="s">
        <v>2623</v>
      </c>
      <c r="B310" s="84" t="s">
        <v>2592</v>
      </c>
      <c r="C310" s="84">
        <v>2</v>
      </c>
      <c r="D310" s="123">
        <v>0.0016198709614889887</v>
      </c>
      <c r="E310" s="123">
        <v>2.1108781822340688</v>
      </c>
      <c r="F310" s="84" t="s">
        <v>2743</v>
      </c>
      <c r="G310" s="84" t="b">
        <v>0</v>
      </c>
      <c r="H310" s="84" t="b">
        <v>0</v>
      </c>
      <c r="I310" s="84" t="b">
        <v>0</v>
      </c>
      <c r="J310" s="84" t="b">
        <v>0</v>
      </c>
      <c r="K310" s="84" t="b">
        <v>0</v>
      </c>
      <c r="L310" s="84" t="b">
        <v>0</v>
      </c>
    </row>
    <row r="311" spans="1:12" ht="15">
      <c r="A311" s="84" t="s">
        <v>2592</v>
      </c>
      <c r="B311" s="84" t="s">
        <v>2667</v>
      </c>
      <c r="C311" s="84">
        <v>2</v>
      </c>
      <c r="D311" s="123">
        <v>0.0016198709614889887</v>
      </c>
      <c r="E311" s="123">
        <v>2.274734984872738</v>
      </c>
      <c r="F311" s="84" t="s">
        <v>2743</v>
      </c>
      <c r="G311" s="84" t="b">
        <v>0</v>
      </c>
      <c r="H311" s="84" t="b">
        <v>0</v>
      </c>
      <c r="I311" s="84" t="b">
        <v>0</v>
      </c>
      <c r="J311" s="84" t="b">
        <v>0</v>
      </c>
      <c r="K311" s="84" t="b">
        <v>0</v>
      </c>
      <c r="L311" s="84" t="b">
        <v>0</v>
      </c>
    </row>
    <row r="312" spans="1:12" ht="15">
      <c r="A312" s="84" t="s">
        <v>2667</v>
      </c>
      <c r="B312" s="84" t="s">
        <v>2610</v>
      </c>
      <c r="C312" s="84">
        <v>2</v>
      </c>
      <c r="D312" s="123">
        <v>0.0016198709614889887</v>
      </c>
      <c r="E312" s="123">
        <v>2.274734984872738</v>
      </c>
      <c r="F312" s="84" t="s">
        <v>2743</v>
      </c>
      <c r="G312" s="84" t="b">
        <v>0</v>
      </c>
      <c r="H312" s="84" t="b">
        <v>0</v>
      </c>
      <c r="I312" s="84" t="b">
        <v>0</v>
      </c>
      <c r="J312" s="84" t="b">
        <v>0</v>
      </c>
      <c r="K312" s="84" t="b">
        <v>0</v>
      </c>
      <c r="L312" s="84" t="b">
        <v>0</v>
      </c>
    </row>
    <row r="313" spans="1:12" ht="15">
      <c r="A313" s="84" t="s">
        <v>2610</v>
      </c>
      <c r="B313" s="84" t="s">
        <v>2734</v>
      </c>
      <c r="C313" s="84">
        <v>2</v>
      </c>
      <c r="D313" s="123">
        <v>0.0016198709614889887</v>
      </c>
      <c r="E313" s="123">
        <v>2.5757649805367193</v>
      </c>
      <c r="F313" s="84" t="s">
        <v>2743</v>
      </c>
      <c r="G313" s="84" t="b">
        <v>0</v>
      </c>
      <c r="H313" s="84" t="b">
        <v>0</v>
      </c>
      <c r="I313" s="84" t="b">
        <v>0</v>
      </c>
      <c r="J313" s="84" t="b">
        <v>0</v>
      </c>
      <c r="K313" s="84" t="b">
        <v>0</v>
      </c>
      <c r="L313" s="84" t="b">
        <v>0</v>
      </c>
    </row>
    <row r="314" spans="1:12" ht="15">
      <c r="A314" s="84" t="s">
        <v>2734</v>
      </c>
      <c r="B314" s="84" t="s">
        <v>2696</v>
      </c>
      <c r="C314" s="84">
        <v>2</v>
      </c>
      <c r="D314" s="123">
        <v>0.0016198709614889887</v>
      </c>
      <c r="E314" s="123">
        <v>2.8767949762007006</v>
      </c>
      <c r="F314" s="84" t="s">
        <v>2743</v>
      </c>
      <c r="G314" s="84" t="b">
        <v>0</v>
      </c>
      <c r="H314" s="84" t="b">
        <v>0</v>
      </c>
      <c r="I314" s="84" t="b">
        <v>0</v>
      </c>
      <c r="J314" s="84" t="b">
        <v>0</v>
      </c>
      <c r="K314" s="84" t="b">
        <v>0</v>
      </c>
      <c r="L314" s="84" t="b">
        <v>0</v>
      </c>
    </row>
    <row r="315" spans="1:12" ht="15">
      <c r="A315" s="84" t="s">
        <v>2697</v>
      </c>
      <c r="B315" s="84" t="s">
        <v>2623</v>
      </c>
      <c r="C315" s="84">
        <v>2</v>
      </c>
      <c r="D315" s="123">
        <v>0.0016198709614889887</v>
      </c>
      <c r="E315" s="123">
        <v>2.6549462265843444</v>
      </c>
      <c r="F315" s="84" t="s">
        <v>2743</v>
      </c>
      <c r="G315" s="84" t="b">
        <v>0</v>
      </c>
      <c r="H315" s="84" t="b">
        <v>0</v>
      </c>
      <c r="I315" s="84" t="b">
        <v>0</v>
      </c>
      <c r="J315" s="84" t="b">
        <v>0</v>
      </c>
      <c r="K315" s="84" t="b">
        <v>0</v>
      </c>
      <c r="L315" s="84" t="b">
        <v>0</v>
      </c>
    </row>
    <row r="316" spans="1:12" ht="15">
      <c r="A316" s="84" t="s">
        <v>2623</v>
      </c>
      <c r="B316" s="84" t="s">
        <v>2735</v>
      </c>
      <c r="C316" s="84">
        <v>2</v>
      </c>
      <c r="D316" s="123">
        <v>0.0016198709614889887</v>
      </c>
      <c r="E316" s="123">
        <v>2.6549462265843444</v>
      </c>
      <c r="F316" s="84" t="s">
        <v>2743</v>
      </c>
      <c r="G316" s="84" t="b">
        <v>0</v>
      </c>
      <c r="H316" s="84" t="b">
        <v>0</v>
      </c>
      <c r="I316" s="84" t="b">
        <v>0</v>
      </c>
      <c r="J316" s="84" t="b">
        <v>0</v>
      </c>
      <c r="K316" s="84" t="b">
        <v>0</v>
      </c>
      <c r="L316" s="84" t="b">
        <v>0</v>
      </c>
    </row>
    <row r="317" spans="1:12" ht="15">
      <c r="A317" s="84" t="s">
        <v>2735</v>
      </c>
      <c r="B317" s="84" t="s">
        <v>2568</v>
      </c>
      <c r="C317" s="84">
        <v>2</v>
      </c>
      <c r="D317" s="123">
        <v>0.0016198709614889887</v>
      </c>
      <c r="E317" s="123">
        <v>2.353916230920363</v>
      </c>
      <c r="F317" s="84" t="s">
        <v>2743</v>
      </c>
      <c r="G317" s="84" t="b">
        <v>0</v>
      </c>
      <c r="H317" s="84" t="b">
        <v>0</v>
      </c>
      <c r="I317" s="84" t="b">
        <v>0</v>
      </c>
      <c r="J317" s="84" t="b">
        <v>0</v>
      </c>
      <c r="K317" s="84" t="b">
        <v>0</v>
      </c>
      <c r="L317" s="84" t="b">
        <v>0</v>
      </c>
    </row>
    <row r="318" spans="1:12" ht="15">
      <c r="A318" s="84" t="s">
        <v>319</v>
      </c>
      <c r="B318" s="84" t="s">
        <v>475</v>
      </c>
      <c r="C318" s="84">
        <v>2</v>
      </c>
      <c r="D318" s="123">
        <v>0.0016198709614889887</v>
      </c>
      <c r="E318" s="123">
        <v>0.5545756814667813</v>
      </c>
      <c r="F318" s="84" t="s">
        <v>2743</v>
      </c>
      <c r="G318" s="84" t="b">
        <v>0</v>
      </c>
      <c r="H318" s="84" t="b">
        <v>0</v>
      </c>
      <c r="I318" s="84" t="b">
        <v>0</v>
      </c>
      <c r="J318" s="84" t="b">
        <v>0</v>
      </c>
      <c r="K318" s="84" t="b">
        <v>0</v>
      </c>
      <c r="L318" s="84" t="b">
        <v>0</v>
      </c>
    </row>
    <row r="319" spans="1:12" ht="15">
      <c r="A319" s="84" t="s">
        <v>475</v>
      </c>
      <c r="B319" s="84" t="s">
        <v>2736</v>
      </c>
      <c r="C319" s="84">
        <v>2</v>
      </c>
      <c r="D319" s="123">
        <v>0.0016198709614889887</v>
      </c>
      <c r="E319" s="123">
        <v>1.3761926256315151</v>
      </c>
      <c r="F319" s="84" t="s">
        <v>2743</v>
      </c>
      <c r="G319" s="84" t="b">
        <v>0</v>
      </c>
      <c r="H319" s="84" t="b">
        <v>0</v>
      </c>
      <c r="I319" s="84" t="b">
        <v>0</v>
      </c>
      <c r="J319" s="84" t="b">
        <v>0</v>
      </c>
      <c r="K319" s="84" t="b">
        <v>0</v>
      </c>
      <c r="L319" s="84" t="b">
        <v>0</v>
      </c>
    </row>
    <row r="320" spans="1:12" ht="15">
      <c r="A320" s="84" t="s">
        <v>2736</v>
      </c>
      <c r="B320" s="84" t="s">
        <v>2690</v>
      </c>
      <c r="C320" s="84">
        <v>2</v>
      </c>
      <c r="D320" s="123">
        <v>0.0016198709614889887</v>
      </c>
      <c r="E320" s="123">
        <v>2.8767949762007006</v>
      </c>
      <c r="F320" s="84" t="s">
        <v>2743</v>
      </c>
      <c r="G320" s="84" t="b">
        <v>0</v>
      </c>
      <c r="H320" s="84" t="b">
        <v>0</v>
      </c>
      <c r="I320" s="84" t="b">
        <v>0</v>
      </c>
      <c r="J320" s="84" t="b">
        <v>0</v>
      </c>
      <c r="K320" s="84" t="b">
        <v>0</v>
      </c>
      <c r="L320" s="84" t="b">
        <v>0</v>
      </c>
    </row>
    <row r="321" spans="1:12" ht="15">
      <c r="A321" s="84" t="s">
        <v>2690</v>
      </c>
      <c r="B321" s="84" t="s">
        <v>2610</v>
      </c>
      <c r="C321" s="84">
        <v>2</v>
      </c>
      <c r="D321" s="123">
        <v>0.0016198709614889887</v>
      </c>
      <c r="E321" s="123">
        <v>2.399673721481038</v>
      </c>
      <c r="F321" s="84" t="s">
        <v>2743</v>
      </c>
      <c r="G321" s="84" t="b">
        <v>0</v>
      </c>
      <c r="H321" s="84" t="b">
        <v>0</v>
      </c>
      <c r="I321" s="84" t="b">
        <v>0</v>
      </c>
      <c r="J321" s="84" t="b">
        <v>0</v>
      </c>
      <c r="K321" s="84" t="b">
        <v>0</v>
      </c>
      <c r="L321" s="84" t="b">
        <v>0</v>
      </c>
    </row>
    <row r="322" spans="1:12" ht="15">
      <c r="A322" s="84" t="s">
        <v>2610</v>
      </c>
      <c r="B322" s="84" t="s">
        <v>2552</v>
      </c>
      <c r="C322" s="84">
        <v>2</v>
      </c>
      <c r="D322" s="123">
        <v>0.0016198709614889887</v>
      </c>
      <c r="E322" s="123">
        <v>1.7007037171450194</v>
      </c>
      <c r="F322" s="84" t="s">
        <v>2743</v>
      </c>
      <c r="G322" s="84" t="b">
        <v>0</v>
      </c>
      <c r="H322" s="84" t="b">
        <v>0</v>
      </c>
      <c r="I322" s="84" t="b">
        <v>0</v>
      </c>
      <c r="J322" s="84" t="b">
        <v>0</v>
      </c>
      <c r="K322" s="84" t="b">
        <v>0</v>
      </c>
      <c r="L322" s="84" t="b">
        <v>0</v>
      </c>
    </row>
    <row r="323" spans="1:12" ht="15">
      <c r="A323" s="84" t="s">
        <v>2552</v>
      </c>
      <c r="B323" s="84" t="s">
        <v>2172</v>
      </c>
      <c r="C323" s="84">
        <v>2</v>
      </c>
      <c r="D323" s="123">
        <v>0.0016198709614889887</v>
      </c>
      <c r="E323" s="123">
        <v>2.123467309542089</v>
      </c>
      <c r="F323" s="84" t="s">
        <v>2743</v>
      </c>
      <c r="G323" s="84" t="b">
        <v>0</v>
      </c>
      <c r="H323" s="84" t="b">
        <v>0</v>
      </c>
      <c r="I323" s="84" t="b">
        <v>0</v>
      </c>
      <c r="J323" s="84" t="b">
        <v>0</v>
      </c>
      <c r="K323" s="84" t="b">
        <v>0</v>
      </c>
      <c r="L323" s="84" t="b">
        <v>0</v>
      </c>
    </row>
    <row r="324" spans="1:12" ht="15">
      <c r="A324" s="84" t="s">
        <v>2172</v>
      </c>
      <c r="B324" s="84" t="s">
        <v>2170</v>
      </c>
      <c r="C324" s="84">
        <v>2</v>
      </c>
      <c r="D324" s="123">
        <v>0.0016198709614889887</v>
      </c>
      <c r="E324" s="123">
        <v>1.2203773225501455</v>
      </c>
      <c r="F324" s="84" t="s">
        <v>2743</v>
      </c>
      <c r="G324" s="84" t="b">
        <v>0</v>
      </c>
      <c r="H324" s="84" t="b">
        <v>0</v>
      </c>
      <c r="I324" s="84" t="b">
        <v>0</v>
      </c>
      <c r="J324" s="84" t="b">
        <v>0</v>
      </c>
      <c r="K324" s="84" t="b">
        <v>0</v>
      </c>
      <c r="L324" s="84" t="b">
        <v>0</v>
      </c>
    </row>
    <row r="325" spans="1:12" ht="15">
      <c r="A325" s="84" t="s">
        <v>2170</v>
      </c>
      <c r="B325" s="84" t="s">
        <v>2737</v>
      </c>
      <c r="C325" s="84">
        <v>2</v>
      </c>
      <c r="D325" s="123">
        <v>0.0016198709614889887</v>
      </c>
      <c r="E325" s="123">
        <v>2.149796248264438</v>
      </c>
      <c r="F325" s="84" t="s">
        <v>2743</v>
      </c>
      <c r="G325" s="84" t="b">
        <v>0</v>
      </c>
      <c r="H325" s="84" t="b">
        <v>0</v>
      </c>
      <c r="I325" s="84" t="b">
        <v>0</v>
      </c>
      <c r="J325" s="84" t="b">
        <v>0</v>
      </c>
      <c r="K325" s="84" t="b">
        <v>0</v>
      </c>
      <c r="L325" s="84" t="b">
        <v>0</v>
      </c>
    </row>
    <row r="326" spans="1:12" ht="15">
      <c r="A326" s="84" t="s">
        <v>2680</v>
      </c>
      <c r="B326" s="84" t="s">
        <v>2213</v>
      </c>
      <c r="C326" s="84">
        <v>2</v>
      </c>
      <c r="D326" s="123">
        <v>0.0016198709614889887</v>
      </c>
      <c r="E326" s="123">
        <v>2.478854967528663</v>
      </c>
      <c r="F326" s="84" t="s">
        <v>2743</v>
      </c>
      <c r="G326" s="84" t="b">
        <v>1</v>
      </c>
      <c r="H326" s="84" t="b">
        <v>0</v>
      </c>
      <c r="I326" s="84" t="b">
        <v>0</v>
      </c>
      <c r="J326" s="84" t="b">
        <v>0</v>
      </c>
      <c r="K326" s="84" t="b">
        <v>0</v>
      </c>
      <c r="L326" s="84" t="b">
        <v>0</v>
      </c>
    </row>
    <row r="327" spans="1:12" ht="15">
      <c r="A327" s="84" t="s">
        <v>2213</v>
      </c>
      <c r="B327" s="84" t="s">
        <v>2565</v>
      </c>
      <c r="C327" s="84">
        <v>2</v>
      </c>
      <c r="D327" s="123">
        <v>0.0016198709614889887</v>
      </c>
      <c r="E327" s="123">
        <v>2.0017337128090005</v>
      </c>
      <c r="F327" s="84" t="s">
        <v>2743</v>
      </c>
      <c r="G327" s="84" t="b">
        <v>0</v>
      </c>
      <c r="H327" s="84" t="b">
        <v>0</v>
      </c>
      <c r="I327" s="84" t="b">
        <v>0</v>
      </c>
      <c r="J327" s="84" t="b">
        <v>0</v>
      </c>
      <c r="K327" s="84" t="b">
        <v>0</v>
      </c>
      <c r="L327" s="84" t="b">
        <v>0</v>
      </c>
    </row>
    <row r="328" spans="1:12" ht="15">
      <c r="A328" s="84" t="s">
        <v>2565</v>
      </c>
      <c r="B328" s="84" t="s">
        <v>2667</v>
      </c>
      <c r="C328" s="84">
        <v>2</v>
      </c>
      <c r="D328" s="123">
        <v>0.0016198709614889887</v>
      </c>
      <c r="E328" s="123">
        <v>2.052886235256382</v>
      </c>
      <c r="F328" s="84" t="s">
        <v>2743</v>
      </c>
      <c r="G328" s="84" t="b">
        <v>0</v>
      </c>
      <c r="H328" s="84" t="b">
        <v>0</v>
      </c>
      <c r="I328" s="84" t="b">
        <v>0</v>
      </c>
      <c r="J328" s="84" t="b">
        <v>0</v>
      </c>
      <c r="K328" s="84" t="b">
        <v>0</v>
      </c>
      <c r="L328" s="84" t="b">
        <v>0</v>
      </c>
    </row>
    <row r="329" spans="1:12" ht="15">
      <c r="A329" s="84" t="s">
        <v>2667</v>
      </c>
      <c r="B329" s="84" t="s">
        <v>2184</v>
      </c>
      <c r="C329" s="84">
        <v>2</v>
      </c>
      <c r="D329" s="123">
        <v>0.0016198709614889887</v>
      </c>
      <c r="E329" s="123">
        <v>1.938942882949545</v>
      </c>
      <c r="F329" s="84" t="s">
        <v>2743</v>
      </c>
      <c r="G329" s="84" t="b">
        <v>0</v>
      </c>
      <c r="H329" s="84" t="b">
        <v>0</v>
      </c>
      <c r="I329" s="84" t="b">
        <v>0</v>
      </c>
      <c r="J329" s="84" t="b">
        <v>0</v>
      </c>
      <c r="K329" s="84" t="b">
        <v>0</v>
      </c>
      <c r="L329" s="84" t="b">
        <v>0</v>
      </c>
    </row>
    <row r="330" spans="1:12" ht="15">
      <c r="A330" s="84" t="s">
        <v>2185</v>
      </c>
      <c r="B330" s="84" t="s">
        <v>2571</v>
      </c>
      <c r="C330" s="84">
        <v>2</v>
      </c>
      <c r="D330" s="123">
        <v>0.0016198709614889887</v>
      </c>
      <c r="E330" s="123">
        <v>1.4965837344890947</v>
      </c>
      <c r="F330" s="84" t="s">
        <v>2743</v>
      </c>
      <c r="G330" s="84" t="b">
        <v>0</v>
      </c>
      <c r="H330" s="84" t="b">
        <v>0</v>
      </c>
      <c r="I330" s="84" t="b">
        <v>0</v>
      </c>
      <c r="J330" s="84" t="b">
        <v>0</v>
      </c>
      <c r="K330" s="84" t="b">
        <v>0</v>
      </c>
      <c r="L330" s="84" t="b">
        <v>0</v>
      </c>
    </row>
    <row r="331" spans="1:12" ht="15">
      <c r="A331" s="84" t="s">
        <v>2573</v>
      </c>
      <c r="B331" s="84" t="s">
        <v>2610</v>
      </c>
      <c r="C331" s="84">
        <v>2</v>
      </c>
      <c r="D331" s="123">
        <v>0.0016198709614889887</v>
      </c>
      <c r="E331" s="123">
        <v>1.973704989208757</v>
      </c>
      <c r="F331" s="84" t="s">
        <v>2743</v>
      </c>
      <c r="G331" s="84" t="b">
        <v>0</v>
      </c>
      <c r="H331" s="84" t="b">
        <v>0</v>
      </c>
      <c r="I331" s="84" t="b">
        <v>0</v>
      </c>
      <c r="J331" s="84" t="b">
        <v>0</v>
      </c>
      <c r="K331" s="84" t="b">
        <v>0</v>
      </c>
      <c r="L331" s="84" t="b">
        <v>0</v>
      </c>
    </row>
    <row r="332" spans="1:12" ht="15">
      <c r="A332" s="84" t="s">
        <v>2610</v>
      </c>
      <c r="B332" s="84" t="s">
        <v>2186</v>
      </c>
      <c r="C332" s="84">
        <v>2</v>
      </c>
      <c r="D332" s="123">
        <v>0.0016198709614889887</v>
      </c>
      <c r="E332" s="123">
        <v>1.6463460548224267</v>
      </c>
      <c r="F332" s="84" t="s">
        <v>2743</v>
      </c>
      <c r="G332" s="84" t="b">
        <v>0</v>
      </c>
      <c r="H332" s="84" t="b">
        <v>0</v>
      </c>
      <c r="I332" s="84" t="b">
        <v>0</v>
      </c>
      <c r="J332" s="84" t="b">
        <v>0</v>
      </c>
      <c r="K332" s="84" t="b">
        <v>0</v>
      </c>
      <c r="L332" s="84" t="b">
        <v>0</v>
      </c>
    </row>
    <row r="333" spans="1:12" ht="15">
      <c r="A333" s="84" t="s">
        <v>2186</v>
      </c>
      <c r="B333" s="84" t="s">
        <v>2698</v>
      </c>
      <c r="C333" s="84">
        <v>2</v>
      </c>
      <c r="D333" s="123">
        <v>0.0016198709614889887</v>
      </c>
      <c r="E333" s="123">
        <v>1.947376050486408</v>
      </c>
      <c r="F333" s="84" t="s">
        <v>2743</v>
      </c>
      <c r="G333" s="84" t="b">
        <v>0</v>
      </c>
      <c r="H333" s="84" t="b">
        <v>0</v>
      </c>
      <c r="I333" s="84" t="b">
        <v>0</v>
      </c>
      <c r="J333" s="84" t="b">
        <v>0</v>
      </c>
      <c r="K333" s="84" t="b">
        <v>0</v>
      </c>
      <c r="L333" s="84" t="b">
        <v>0</v>
      </c>
    </row>
    <row r="334" spans="1:12" ht="15">
      <c r="A334" s="84" t="s">
        <v>2698</v>
      </c>
      <c r="B334" s="84" t="s">
        <v>2739</v>
      </c>
      <c r="C334" s="84">
        <v>2</v>
      </c>
      <c r="D334" s="123">
        <v>0.0016198709614889887</v>
      </c>
      <c r="E334" s="123">
        <v>2.8767949762007006</v>
      </c>
      <c r="F334" s="84" t="s">
        <v>2743</v>
      </c>
      <c r="G334" s="84" t="b">
        <v>0</v>
      </c>
      <c r="H334" s="84" t="b">
        <v>0</v>
      </c>
      <c r="I334" s="84" t="b">
        <v>0</v>
      </c>
      <c r="J334" s="84" t="b">
        <v>0</v>
      </c>
      <c r="K334" s="84" t="b">
        <v>0</v>
      </c>
      <c r="L334" s="84" t="b">
        <v>0</v>
      </c>
    </row>
    <row r="335" spans="1:12" ht="15">
      <c r="A335" s="84" t="s">
        <v>2739</v>
      </c>
      <c r="B335" s="84" t="s">
        <v>2740</v>
      </c>
      <c r="C335" s="84">
        <v>2</v>
      </c>
      <c r="D335" s="123">
        <v>0.0016198709614889887</v>
      </c>
      <c r="E335" s="123">
        <v>3.052886235256382</v>
      </c>
      <c r="F335" s="84" t="s">
        <v>2743</v>
      </c>
      <c r="G335" s="84" t="b">
        <v>0</v>
      </c>
      <c r="H335" s="84" t="b">
        <v>0</v>
      </c>
      <c r="I335" s="84" t="b">
        <v>0</v>
      </c>
      <c r="J335" s="84" t="b">
        <v>0</v>
      </c>
      <c r="K335" s="84" t="b">
        <v>0</v>
      </c>
      <c r="L335" s="84" t="b">
        <v>0</v>
      </c>
    </row>
    <row r="336" spans="1:12" ht="15">
      <c r="A336" s="84" t="s">
        <v>2167</v>
      </c>
      <c r="B336" s="84" t="s">
        <v>2165</v>
      </c>
      <c r="C336" s="84">
        <v>14</v>
      </c>
      <c r="D336" s="123">
        <v>0.012876007468568929</v>
      </c>
      <c r="E336" s="123">
        <v>1.597969275225808</v>
      </c>
      <c r="F336" s="84" t="s">
        <v>2048</v>
      </c>
      <c r="G336" s="84" t="b">
        <v>0</v>
      </c>
      <c r="H336" s="84" t="b">
        <v>0</v>
      </c>
      <c r="I336" s="84" t="b">
        <v>0</v>
      </c>
      <c r="J336" s="84" t="b">
        <v>0</v>
      </c>
      <c r="K336" s="84" t="b">
        <v>0</v>
      </c>
      <c r="L336" s="84" t="b">
        <v>0</v>
      </c>
    </row>
    <row r="337" spans="1:12" ht="15">
      <c r="A337" s="84" t="s">
        <v>2169</v>
      </c>
      <c r="B337" s="84" t="s">
        <v>2170</v>
      </c>
      <c r="C337" s="84">
        <v>13</v>
      </c>
      <c r="D337" s="123">
        <v>0.012558308309569919</v>
      </c>
      <c r="E337" s="123">
        <v>1.688145905574896</v>
      </c>
      <c r="F337" s="84" t="s">
        <v>2048</v>
      </c>
      <c r="G337" s="84" t="b">
        <v>0</v>
      </c>
      <c r="H337" s="84" t="b">
        <v>0</v>
      </c>
      <c r="I337" s="84" t="b">
        <v>0</v>
      </c>
      <c r="J337" s="84" t="b">
        <v>0</v>
      </c>
      <c r="K337" s="84" t="b">
        <v>0</v>
      </c>
      <c r="L337" s="84" t="b">
        <v>0</v>
      </c>
    </row>
    <row r="338" spans="1:12" ht="15">
      <c r="A338" s="84" t="s">
        <v>2170</v>
      </c>
      <c r="B338" s="84" t="s">
        <v>2171</v>
      </c>
      <c r="C338" s="84">
        <v>13</v>
      </c>
      <c r="D338" s="123">
        <v>0.012558308309569919</v>
      </c>
      <c r="E338" s="123">
        <v>1.688145905574896</v>
      </c>
      <c r="F338" s="84" t="s">
        <v>2048</v>
      </c>
      <c r="G338" s="84" t="b">
        <v>0</v>
      </c>
      <c r="H338" s="84" t="b">
        <v>0</v>
      </c>
      <c r="I338" s="84" t="b">
        <v>0</v>
      </c>
      <c r="J338" s="84" t="b">
        <v>0</v>
      </c>
      <c r="K338" s="84" t="b">
        <v>0</v>
      </c>
      <c r="L338" s="84" t="b">
        <v>0</v>
      </c>
    </row>
    <row r="339" spans="1:12" ht="15">
      <c r="A339" s="84" t="s">
        <v>2171</v>
      </c>
      <c r="B339" s="84" t="s">
        <v>2167</v>
      </c>
      <c r="C339" s="84">
        <v>13</v>
      </c>
      <c r="D339" s="123">
        <v>0.012558308309569919</v>
      </c>
      <c r="E339" s="123">
        <v>1.6559612222034947</v>
      </c>
      <c r="F339" s="84" t="s">
        <v>2048</v>
      </c>
      <c r="G339" s="84" t="b">
        <v>0</v>
      </c>
      <c r="H339" s="84" t="b">
        <v>0</v>
      </c>
      <c r="I339" s="84" t="b">
        <v>0</v>
      </c>
      <c r="J339" s="84" t="b">
        <v>0</v>
      </c>
      <c r="K339" s="84" t="b">
        <v>0</v>
      </c>
      <c r="L339" s="84" t="b">
        <v>0</v>
      </c>
    </row>
    <row r="340" spans="1:12" ht="15">
      <c r="A340" s="84" t="s">
        <v>2165</v>
      </c>
      <c r="B340" s="84" t="s">
        <v>2172</v>
      </c>
      <c r="C340" s="84">
        <v>13</v>
      </c>
      <c r="D340" s="123">
        <v>0.012558308309569919</v>
      </c>
      <c r="E340" s="123">
        <v>1.597969275225808</v>
      </c>
      <c r="F340" s="84" t="s">
        <v>2048</v>
      </c>
      <c r="G340" s="84" t="b">
        <v>0</v>
      </c>
      <c r="H340" s="84" t="b">
        <v>0</v>
      </c>
      <c r="I340" s="84" t="b">
        <v>0</v>
      </c>
      <c r="J340" s="84" t="b">
        <v>0</v>
      </c>
      <c r="K340" s="84" t="b">
        <v>0</v>
      </c>
      <c r="L340" s="84" t="b">
        <v>0</v>
      </c>
    </row>
    <row r="341" spans="1:12" ht="15">
      <c r="A341" s="84" t="s">
        <v>2172</v>
      </c>
      <c r="B341" s="84" t="s">
        <v>2554</v>
      </c>
      <c r="C341" s="84">
        <v>13</v>
      </c>
      <c r="D341" s="123">
        <v>0.012558308309569919</v>
      </c>
      <c r="E341" s="123">
        <v>1.688145905574896</v>
      </c>
      <c r="F341" s="84" t="s">
        <v>2048</v>
      </c>
      <c r="G341" s="84" t="b">
        <v>0</v>
      </c>
      <c r="H341" s="84" t="b">
        <v>0</v>
      </c>
      <c r="I341" s="84" t="b">
        <v>0</v>
      </c>
      <c r="J341" s="84" t="b">
        <v>0</v>
      </c>
      <c r="K341" s="84" t="b">
        <v>0</v>
      </c>
      <c r="L341" s="84" t="b">
        <v>0</v>
      </c>
    </row>
    <row r="342" spans="1:12" ht="15">
      <c r="A342" s="84" t="s">
        <v>2554</v>
      </c>
      <c r="B342" s="84" t="s">
        <v>475</v>
      </c>
      <c r="C342" s="84">
        <v>13</v>
      </c>
      <c r="D342" s="123">
        <v>0.012558308309569919</v>
      </c>
      <c r="E342" s="123">
        <v>1.0945190817837964</v>
      </c>
      <c r="F342" s="84" t="s">
        <v>2048</v>
      </c>
      <c r="G342" s="84" t="b">
        <v>0</v>
      </c>
      <c r="H342" s="84" t="b">
        <v>0</v>
      </c>
      <c r="I342" s="84" t="b">
        <v>0</v>
      </c>
      <c r="J342" s="84" t="b">
        <v>0</v>
      </c>
      <c r="K342" s="84" t="b">
        <v>0</v>
      </c>
      <c r="L342" s="84" t="b">
        <v>0</v>
      </c>
    </row>
    <row r="343" spans="1:12" ht="15">
      <c r="A343" s="84" t="s">
        <v>475</v>
      </c>
      <c r="B343" s="84" t="s">
        <v>2166</v>
      </c>
      <c r="C343" s="84">
        <v>13</v>
      </c>
      <c r="D343" s="123">
        <v>0.012558308309569919</v>
      </c>
      <c r="E343" s="123">
        <v>1.126451898024144</v>
      </c>
      <c r="F343" s="84" t="s">
        <v>2048</v>
      </c>
      <c r="G343" s="84" t="b">
        <v>0</v>
      </c>
      <c r="H343" s="84" t="b">
        <v>0</v>
      </c>
      <c r="I343" s="84" t="b">
        <v>0</v>
      </c>
      <c r="J343" s="84" t="b">
        <v>1</v>
      </c>
      <c r="K343" s="84" t="b">
        <v>0</v>
      </c>
      <c r="L343" s="84" t="b">
        <v>0</v>
      </c>
    </row>
    <row r="344" spans="1:12" ht="15">
      <c r="A344" s="84" t="s">
        <v>320</v>
      </c>
      <c r="B344" s="84" t="s">
        <v>2169</v>
      </c>
      <c r="C344" s="84">
        <v>12</v>
      </c>
      <c r="D344" s="123">
        <v>0.012192493622385187</v>
      </c>
      <c r="E344" s="123">
        <v>1.148876744106389</v>
      </c>
      <c r="F344" s="84" t="s">
        <v>2048</v>
      </c>
      <c r="G344" s="84" t="b">
        <v>0</v>
      </c>
      <c r="H344" s="84" t="b">
        <v>0</v>
      </c>
      <c r="I344" s="84" t="b">
        <v>0</v>
      </c>
      <c r="J344" s="84" t="b">
        <v>0</v>
      </c>
      <c r="K344" s="84" t="b">
        <v>0</v>
      </c>
      <c r="L344" s="84" t="b">
        <v>0</v>
      </c>
    </row>
    <row r="345" spans="1:12" ht="15">
      <c r="A345" s="84" t="s">
        <v>2551</v>
      </c>
      <c r="B345" s="84" t="s">
        <v>2548</v>
      </c>
      <c r="C345" s="84">
        <v>11</v>
      </c>
      <c r="D345" s="123">
        <v>0.011774544817810017</v>
      </c>
      <c r="E345" s="123">
        <v>1.7606965727235075</v>
      </c>
      <c r="F345" s="84" t="s">
        <v>2048</v>
      </c>
      <c r="G345" s="84" t="b">
        <v>0</v>
      </c>
      <c r="H345" s="84" t="b">
        <v>0</v>
      </c>
      <c r="I345" s="84" t="b">
        <v>0</v>
      </c>
      <c r="J345" s="84" t="b">
        <v>0</v>
      </c>
      <c r="K345" s="84" t="b">
        <v>0</v>
      </c>
      <c r="L345" s="84" t="b">
        <v>0</v>
      </c>
    </row>
    <row r="346" spans="1:12" ht="15">
      <c r="A346" s="84" t="s">
        <v>2548</v>
      </c>
      <c r="B346" s="84" t="s">
        <v>2549</v>
      </c>
      <c r="C346" s="84">
        <v>11</v>
      </c>
      <c r="D346" s="123">
        <v>0.011774544817810017</v>
      </c>
      <c r="E346" s="123">
        <v>1.7606965727235075</v>
      </c>
      <c r="F346" s="84" t="s">
        <v>2048</v>
      </c>
      <c r="G346" s="84" t="b">
        <v>0</v>
      </c>
      <c r="H346" s="84" t="b">
        <v>0</v>
      </c>
      <c r="I346" s="84" t="b">
        <v>0</v>
      </c>
      <c r="J346" s="84" t="b">
        <v>0</v>
      </c>
      <c r="K346" s="84" t="b">
        <v>0</v>
      </c>
      <c r="L346" s="84" t="b">
        <v>0</v>
      </c>
    </row>
    <row r="347" spans="1:12" ht="15">
      <c r="A347" s="84" t="s">
        <v>2547</v>
      </c>
      <c r="B347" s="84" t="s">
        <v>2555</v>
      </c>
      <c r="C347" s="84">
        <v>10</v>
      </c>
      <c r="D347" s="123">
        <v>0.01129970985627003</v>
      </c>
      <c r="E347" s="123">
        <v>1.8020892578817327</v>
      </c>
      <c r="F347" s="84" t="s">
        <v>2048</v>
      </c>
      <c r="G347" s="84" t="b">
        <v>0</v>
      </c>
      <c r="H347" s="84" t="b">
        <v>0</v>
      </c>
      <c r="I347" s="84" t="b">
        <v>0</v>
      </c>
      <c r="J347" s="84" t="b">
        <v>0</v>
      </c>
      <c r="K347" s="84" t="b">
        <v>0</v>
      </c>
      <c r="L347" s="84" t="b">
        <v>0</v>
      </c>
    </row>
    <row r="348" spans="1:12" ht="15">
      <c r="A348" s="84" t="s">
        <v>2555</v>
      </c>
      <c r="B348" s="84" t="s">
        <v>475</v>
      </c>
      <c r="C348" s="84">
        <v>10</v>
      </c>
      <c r="D348" s="123">
        <v>0.01129970985627003</v>
      </c>
      <c r="E348" s="123">
        <v>1.0945190817837964</v>
      </c>
      <c r="F348" s="84" t="s">
        <v>2048</v>
      </c>
      <c r="G348" s="84" t="b">
        <v>0</v>
      </c>
      <c r="H348" s="84" t="b">
        <v>0</v>
      </c>
      <c r="I348" s="84" t="b">
        <v>0</v>
      </c>
      <c r="J348" s="84" t="b">
        <v>0</v>
      </c>
      <c r="K348" s="84" t="b">
        <v>0</v>
      </c>
      <c r="L348" s="84" t="b">
        <v>0</v>
      </c>
    </row>
    <row r="349" spans="1:12" ht="15">
      <c r="A349" s="84" t="s">
        <v>475</v>
      </c>
      <c r="B349" s="84" t="s">
        <v>2556</v>
      </c>
      <c r="C349" s="84">
        <v>10</v>
      </c>
      <c r="D349" s="123">
        <v>0.01129970985627003</v>
      </c>
      <c r="E349" s="123">
        <v>1.1586365813955453</v>
      </c>
      <c r="F349" s="84" t="s">
        <v>2048</v>
      </c>
      <c r="G349" s="84" t="b">
        <v>0</v>
      </c>
      <c r="H349" s="84" t="b">
        <v>0</v>
      </c>
      <c r="I349" s="84" t="b">
        <v>0</v>
      </c>
      <c r="J349" s="84" t="b">
        <v>0</v>
      </c>
      <c r="K349" s="84" t="b">
        <v>0</v>
      </c>
      <c r="L349" s="84" t="b">
        <v>0</v>
      </c>
    </row>
    <row r="350" spans="1:12" ht="15">
      <c r="A350" s="84" t="s">
        <v>2556</v>
      </c>
      <c r="B350" s="84" t="s">
        <v>2557</v>
      </c>
      <c r="C350" s="84">
        <v>10</v>
      </c>
      <c r="D350" s="123">
        <v>0.01129970985627003</v>
      </c>
      <c r="E350" s="123">
        <v>1.8020892578817327</v>
      </c>
      <c r="F350" s="84" t="s">
        <v>2048</v>
      </c>
      <c r="G350" s="84" t="b">
        <v>0</v>
      </c>
      <c r="H350" s="84" t="b">
        <v>0</v>
      </c>
      <c r="I350" s="84" t="b">
        <v>0</v>
      </c>
      <c r="J350" s="84" t="b">
        <v>0</v>
      </c>
      <c r="K350" s="84" t="b">
        <v>0</v>
      </c>
      <c r="L350" s="84" t="b">
        <v>0</v>
      </c>
    </row>
    <row r="351" spans="1:12" ht="15">
      <c r="A351" s="84" t="s">
        <v>2557</v>
      </c>
      <c r="B351" s="84" t="s">
        <v>2558</v>
      </c>
      <c r="C351" s="84">
        <v>10</v>
      </c>
      <c r="D351" s="123">
        <v>0.01129970985627003</v>
      </c>
      <c r="E351" s="123">
        <v>1.8020892578817327</v>
      </c>
      <c r="F351" s="84" t="s">
        <v>2048</v>
      </c>
      <c r="G351" s="84" t="b">
        <v>0</v>
      </c>
      <c r="H351" s="84" t="b">
        <v>0</v>
      </c>
      <c r="I351" s="84" t="b">
        <v>0</v>
      </c>
      <c r="J351" s="84" t="b">
        <v>0</v>
      </c>
      <c r="K351" s="84" t="b">
        <v>0</v>
      </c>
      <c r="L351" s="84" t="b">
        <v>0</v>
      </c>
    </row>
    <row r="352" spans="1:12" ht="15">
      <c r="A352" s="84" t="s">
        <v>2558</v>
      </c>
      <c r="B352" s="84" t="s">
        <v>2559</v>
      </c>
      <c r="C352" s="84">
        <v>10</v>
      </c>
      <c r="D352" s="123">
        <v>0.01129970985627003</v>
      </c>
      <c r="E352" s="123">
        <v>1.8020892578817327</v>
      </c>
      <c r="F352" s="84" t="s">
        <v>2048</v>
      </c>
      <c r="G352" s="84" t="b">
        <v>0</v>
      </c>
      <c r="H352" s="84" t="b">
        <v>0</v>
      </c>
      <c r="I352" s="84" t="b">
        <v>0</v>
      </c>
      <c r="J352" s="84" t="b">
        <v>0</v>
      </c>
      <c r="K352" s="84" t="b">
        <v>0</v>
      </c>
      <c r="L352" s="84" t="b">
        <v>0</v>
      </c>
    </row>
    <row r="353" spans="1:12" ht="15">
      <c r="A353" s="84" t="s">
        <v>2549</v>
      </c>
      <c r="B353" s="84" t="s">
        <v>2552</v>
      </c>
      <c r="C353" s="84">
        <v>10</v>
      </c>
      <c r="D353" s="123">
        <v>0.01129970985627003</v>
      </c>
      <c r="E353" s="123">
        <v>1.8020892578817327</v>
      </c>
      <c r="F353" s="84" t="s">
        <v>2048</v>
      </c>
      <c r="G353" s="84" t="b">
        <v>0</v>
      </c>
      <c r="H353" s="84" t="b">
        <v>0</v>
      </c>
      <c r="I353" s="84" t="b">
        <v>0</v>
      </c>
      <c r="J353" s="84" t="b">
        <v>0</v>
      </c>
      <c r="K353" s="84" t="b">
        <v>0</v>
      </c>
      <c r="L353" s="84" t="b">
        <v>0</v>
      </c>
    </row>
    <row r="354" spans="1:12" ht="15">
      <c r="A354" s="84" t="s">
        <v>2559</v>
      </c>
      <c r="B354" s="84" t="s">
        <v>2561</v>
      </c>
      <c r="C354" s="84">
        <v>9</v>
      </c>
      <c r="D354" s="123">
        <v>0.01076228191387479</v>
      </c>
      <c r="E354" s="123">
        <v>1.8020892578817327</v>
      </c>
      <c r="F354" s="84" t="s">
        <v>2048</v>
      </c>
      <c r="G354" s="84" t="b">
        <v>0</v>
      </c>
      <c r="H354" s="84" t="b">
        <v>0</v>
      </c>
      <c r="I354" s="84" t="b">
        <v>0</v>
      </c>
      <c r="J354" s="84" t="b">
        <v>0</v>
      </c>
      <c r="K354" s="84" t="b">
        <v>0</v>
      </c>
      <c r="L354" s="84" t="b">
        <v>0</v>
      </c>
    </row>
    <row r="355" spans="1:12" ht="15">
      <c r="A355" s="84" t="s">
        <v>2561</v>
      </c>
      <c r="B355" s="84" t="s">
        <v>2551</v>
      </c>
      <c r="C355" s="84">
        <v>9</v>
      </c>
      <c r="D355" s="123">
        <v>0.01076228191387479</v>
      </c>
      <c r="E355" s="123">
        <v>1.7606965727235078</v>
      </c>
      <c r="F355" s="84" t="s">
        <v>2048</v>
      </c>
      <c r="G355" s="84" t="b">
        <v>0</v>
      </c>
      <c r="H355" s="84" t="b">
        <v>0</v>
      </c>
      <c r="I355" s="84" t="b">
        <v>0</v>
      </c>
      <c r="J355" s="84" t="b">
        <v>0</v>
      </c>
      <c r="K355" s="84" t="b">
        <v>0</v>
      </c>
      <c r="L355" s="84" t="b">
        <v>0</v>
      </c>
    </row>
    <row r="356" spans="1:12" ht="15">
      <c r="A356" s="84" t="s">
        <v>320</v>
      </c>
      <c r="B356" s="84" t="s">
        <v>2547</v>
      </c>
      <c r="C356" s="84">
        <v>9</v>
      </c>
      <c r="D356" s="123">
        <v>0.01076228191387479</v>
      </c>
      <c r="E356" s="123">
        <v>1.148876744106389</v>
      </c>
      <c r="F356" s="84" t="s">
        <v>2048</v>
      </c>
      <c r="G356" s="84" t="b">
        <v>0</v>
      </c>
      <c r="H356" s="84" t="b">
        <v>0</v>
      </c>
      <c r="I356" s="84" t="b">
        <v>0</v>
      </c>
      <c r="J356" s="84" t="b">
        <v>0</v>
      </c>
      <c r="K356" s="84" t="b">
        <v>0</v>
      </c>
      <c r="L356" s="84" t="b">
        <v>0</v>
      </c>
    </row>
    <row r="357" spans="1:12" ht="15">
      <c r="A357" s="84" t="s">
        <v>2563</v>
      </c>
      <c r="B357" s="84" t="s">
        <v>2579</v>
      </c>
      <c r="C357" s="84">
        <v>6</v>
      </c>
      <c r="D357" s="123">
        <v>0.00869506691764423</v>
      </c>
      <c r="E357" s="123">
        <v>1.8989992708897891</v>
      </c>
      <c r="F357" s="84" t="s">
        <v>2048</v>
      </c>
      <c r="G357" s="84" t="b">
        <v>0</v>
      </c>
      <c r="H357" s="84" t="b">
        <v>0</v>
      </c>
      <c r="I357" s="84" t="b">
        <v>0</v>
      </c>
      <c r="J357" s="84" t="b">
        <v>1</v>
      </c>
      <c r="K357" s="84" t="b">
        <v>0</v>
      </c>
      <c r="L357" s="84" t="b">
        <v>0</v>
      </c>
    </row>
    <row r="358" spans="1:12" ht="15">
      <c r="A358" s="84" t="s">
        <v>2579</v>
      </c>
      <c r="B358" s="84" t="s">
        <v>2580</v>
      </c>
      <c r="C358" s="84">
        <v>6</v>
      </c>
      <c r="D358" s="123">
        <v>0.00869506691764423</v>
      </c>
      <c r="E358" s="123">
        <v>2.023938007498089</v>
      </c>
      <c r="F358" s="84" t="s">
        <v>2048</v>
      </c>
      <c r="G358" s="84" t="b">
        <v>1</v>
      </c>
      <c r="H358" s="84" t="b">
        <v>0</v>
      </c>
      <c r="I358" s="84" t="b">
        <v>0</v>
      </c>
      <c r="J358" s="84" t="b">
        <v>0</v>
      </c>
      <c r="K358" s="84" t="b">
        <v>0</v>
      </c>
      <c r="L358" s="84" t="b">
        <v>0</v>
      </c>
    </row>
    <row r="359" spans="1:12" ht="15">
      <c r="A359" s="84" t="s">
        <v>2580</v>
      </c>
      <c r="B359" s="84" t="s">
        <v>2565</v>
      </c>
      <c r="C359" s="84">
        <v>6</v>
      </c>
      <c r="D359" s="123">
        <v>0.00869506691764423</v>
      </c>
      <c r="E359" s="123">
        <v>2.023938007498089</v>
      </c>
      <c r="F359" s="84" t="s">
        <v>2048</v>
      </c>
      <c r="G359" s="84" t="b">
        <v>0</v>
      </c>
      <c r="H359" s="84" t="b">
        <v>0</v>
      </c>
      <c r="I359" s="84" t="b">
        <v>0</v>
      </c>
      <c r="J359" s="84" t="b">
        <v>0</v>
      </c>
      <c r="K359" s="84" t="b">
        <v>0</v>
      </c>
      <c r="L359" s="84" t="b">
        <v>0</v>
      </c>
    </row>
    <row r="360" spans="1:12" ht="15">
      <c r="A360" s="84" t="s">
        <v>2565</v>
      </c>
      <c r="B360" s="84" t="s">
        <v>2553</v>
      </c>
      <c r="C360" s="84">
        <v>6</v>
      </c>
      <c r="D360" s="123">
        <v>0.00869506691764423</v>
      </c>
      <c r="E360" s="123">
        <v>1.9569912178674758</v>
      </c>
      <c r="F360" s="84" t="s">
        <v>2048</v>
      </c>
      <c r="G360" s="84" t="b">
        <v>0</v>
      </c>
      <c r="H360" s="84" t="b">
        <v>0</v>
      </c>
      <c r="I360" s="84" t="b">
        <v>0</v>
      </c>
      <c r="J360" s="84" t="b">
        <v>0</v>
      </c>
      <c r="K360" s="84" t="b">
        <v>0</v>
      </c>
      <c r="L360" s="84" t="b">
        <v>0</v>
      </c>
    </row>
    <row r="361" spans="1:12" ht="15">
      <c r="A361" s="84" t="s">
        <v>2553</v>
      </c>
      <c r="B361" s="84" t="s">
        <v>320</v>
      </c>
      <c r="C361" s="84">
        <v>6</v>
      </c>
      <c r="D361" s="123">
        <v>0.00869506691764423</v>
      </c>
      <c r="E361" s="123">
        <v>1.6937497830928945</v>
      </c>
      <c r="F361" s="84" t="s">
        <v>2048</v>
      </c>
      <c r="G361" s="84" t="b">
        <v>0</v>
      </c>
      <c r="H361" s="84" t="b">
        <v>0</v>
      </c>
      <c r="I361" s="84" t="b">
        <v>0</v>
      </c>
      <c r="J361" s="84" t="b">
        <v>0</v>
      </c>
      <c r="K361" s="84" t="b">
        <v>0</v>
      </c>
      <c r="L361" s="84" t="b">
        <v>0</v>
      </c>
    </row>
    <row r="362" spans="1:12" ht="15">
      <c r="A362" s="84" t="s">
        <v>320</v>
      </c>
      <c r="B362" s="84" t="s">
        <v>2581</v>
      </c>
      <c r="C362" s="84">
        <v>6</v>
      </c>
      <c r="D362" s="123">
        <v>0.00869506691764423</v>
      </c>
      <c r="E362" s="123">
        <v>1.148876744106389</v>
      </c>
      <c r="F362" s="84" t="s">
        <v>2048</v>
      </c>
      <c r="G362" s="84" t="b">
        <v>0</v>
      </c>
      <c r="H362" s="84" t="b">
        <v>0</v>
      </c>
      <c r="I362" s="84" t="b">
        <v>0</v>
      </c>
      <c r="J362" s="84" t="b">
        <v>1</v>
      </c>
      <c r="K362" s="84" t="b">
        <v>0</v>
      </c>
      <c r="L362" s="84" t="b">
        <v>0</v>
      </c>
    </row>
    <row r="363" spans="1:12" ht="15">
      <c r="A363" s="84" t="s">
        <v>2581</v>
      </c>
      <c r="B363" s="84" t="s">
        <v>2168</v>
      </c>
      <c r="C363" s="84">
        <v>6</v>
      </c>
      <c r="D363" s="123">
        <v>0.00869506691764423</v>
      </c>
      <c r="E363" s="123">
        <v>1.688145905574896</v>
      </c>
      <c r="F363" s="84" t="s">
        <v>2048</v>
      </c>
      <c r="G363" s="84" t="b">
        <v>1</v>
      </c>
      <c r="H363" s="84" t="b">
        <v>0</v>
      </c>
      <c r="I363" s="84" t="b">
        <v>0</v>
      </c>
      <c r="J363" s="84" t="b">
        <v>0</v>
      </c>
      <c r="K363" s="84" t="b">
        <v>0</v>
      </c>
      <c r="L363" s="84" t="b">
        <v>0</v>
      </c>
    </row>
    <row r="364" spans="1:12" ht="15">
      <c r="A364" s="84" t="s">
        <v>2168</v>
      </c>
      <c r="B364" s="84" t="s">
        <v>2582</v>
      </c>
      <c r="C364" s="84">
        <v>6</v>
      </c>
      <c r="D364" s="123">
        <v>0.00869506691764423</v>
      </c>
      <c r="E364" s="123">
        <v>1.688145905574896</v>
      </c>
      <c r="F364" s="84" t="s">
        <v>2048</v>
      </c>
      <c r="G364" s="84" t="b">
        <v>0</v>
      </c>
      <c r="H364" s="84" t="b">
        <v>0</v>
      </c>
      <c r="I364" s="84" t="b">
        <v>0</v>
      </c>
      <c r="J364" s="84" t="b">
        <v>0</v>
      </c>
      <c r="K364" s="84" t="b">
        <v>0</v>
      </c>
      <c r="L364" s="84" t="b">
        <v>0</v>
      </c>
    </row>
    <row r="365" spans="1:12" ht="15">
      <c r="A365" s="84" t="s">
        <v>2582</v>
      </c>
      <c r="B365" s="84" t="s">
        <v>2217</v>
      </c>
      <c r="C365" s="84">
        <v>6</v>
      </c>
      <c r="D365" s="123">
        <v>0.00869506691764423</v>
      </c>
      <c r="E365" s="123">
        <v>1.9569912178674758</v>
      </c>
      <c r="F365" s="84" t="s">
        <v>2048</v>
      </c>
      <c r="G365" s="84" t="b">
        <v>0</v>
      </c>
      <c r="H365" s="84" t="b">
        <v>0</v>
      </c>
      <c r="I365" s="84" t="b">
        <v>0</v>
      </c>
      <c r="J365" s="84" t="b">
        <v>0</v>
      </c>
      <c r="K365" s="84" t="b">
        <v>0</v>
      </c>
      <c r="L365" s="84" t="b">
        <v>0</v>
      </c>
    </row>
    <row r="366" spans="1:12" ht="15">
      <c r="A366" s="84" t="s">
        <v>2568</v>
      </c>
      <c r="B366" s="84" t="s">
        <v>2564</v>
      </c>
      <c r="C366" s="84">
        <v>6</v>
      </c>
      <c r="D366" s="123">
        <v>0.00869506691764423</v>
      </c>
      <c r="E366" s="123">
        <v>1.8900444282368625</v>
      </c>
      <c r="F366" s="84" t="s">
        <v>2048</v>
      </c>
      <c r="G366" s="84" t="b">
        <v>0</v>
      </c>
      <c r="H366" s="84" t="b">
        <v>0</v>
      </c>
      <c r="I366" s="84" t="b">
        <v>0</v>
      </c>
      <c r="J366" s="84" t="b">
        <v>0</v>
      </c>
      <c r="K366" s="84" t="b">
        <v>0</v>
      </c>
      <c r="L366" s="84" t="b">
        <v>0</v>
      </c>
    </row>
    <row r="367" spans="1:12" ht="15">
      <c r="A367" s="84" t="s">
        <v>2550</v>
      </c>
      <c r="B367" s="84" t="s">
        <v>2550</v>
      </c>
      <c r="C367" s="84">
        <v>6</v>
      </c>
      <c r="D367" s="123">
        <v>0.011293887024095867</v>
      </c>
      <c r="E367" s="123">
        <v>1.6717554893867266</v>
      </c>
      <c r="F367" s="84" t="s">
        <v>2048</v>
      </c>
      <c r="G367" s="84" t="b">
        <v>0</v>
      </c>
      <c r="H367" s="84" t="b">
        <v>0</v>
      </c>
      <c r="I367" s="84" t="b">
        <v>0</v>
      </c>
      <c r="J367" s="84" t="b">
        <v>0</v>
      </c>
      <c r="K367" s="84" t="b">
        <v>0</v>
      </c>
      <c r="L367" s="84" t="b">
        <v>0</v>
      </c>
    </row>
    <row r="368" spans="1:12" ht="15">
      <c r="A368" s="84" t="s">
        <v>321</v>
      </c>
      <c r="B368" s="84" t="s">
        <v>2563</v>
      </c>
      <c r="C368" s="84">
        <v>5</v>
      </c>
      <c r="D368" s="123">
        <v>0.007815538350178045</v>
      </c>
      <c r="E368" s="123">
        <v>1.8108631821892378</v>
      </c>
      <c r="F368" s="84" t="s">
        <v>2048</v>
      </c>
      <c r="G368" s="84" t="b">
        <v>0</v>
      </c>
      <c r="H368" s="84" t="b">
        <v>0</v>
      </c>
      <c r="I368" s="84" t="b">
        <v>0</v>
      </c>
      <c r="J368" s="84" t="b">
        <v>0</v>
      </c>
      <c r="K368" s="84" t="b">
        <v>0</v>
      </c>
      <c r="L368" s="84" t="b">
        <v>0</v>
      </c>
    </row>
    <row r="369" spans="1:12" ht="15">
      <c r="A369" s="84" t="s">
        <v>2217</v>
      </c>
      <c r="B369" s="84" t="s">
        <v>2594</v>
      </c>
      <c r="C369" s="84">
        <v>5</v>
      </c>
      <c r="D369" s="123">
        <v>0.007815538350178045</v>
      </c>
      <c r="E369" s="123">
        <v>2.023938007498089</v>
      </c>
      <c r="F369" s="84" t="s">
        <v>2048</v>
      </c>
      <c r="G369" s="84" t="b">
        <v>0</v>
      </c>
      <c r="H369" s="84" t="b">
        <v>0</v>
      </c>
      <c r="I369" s="84" t="b">
        <v>0</v>
      </c>
      <c r="J369" s="84" t="b">
        <v>0</v>
      </c>
      <c r="K369" s="84" t="b">
        <v>0</v>
      </c>
      <c r="L369" s="84" t="b">
        <v>0</v>
      </c>
    </row>
    <row r="370" spans="1:12" ht="15">
      <c r="A370" s="84" t="s">
        <v>320</v>
      </c>
      <c r="B370" s="84" t="s">
        <v>475</v>
      </c>
      <c r="C370" s="84">
        <v>4</v>
      </c>
      <c r="D370" s="123">
        <v>0.006810186150692401</v>
      </c>
      <c r="E370" s="123">
        <v>0.043366559336415006</v>
      </c>
      <c r="F370" s="84" t="s">
        <v>2048</v>
      </c>
      <c r="G370" s="84" t="b">
        <v>0</v>
      </c>
      <c r="H370" s="84" t="b">
        <v>0</v>
      </c>
      <c r="I370" s="84" t="b">
        <v>0</v>
      </c>
      <c r="J370" s="84" t="b">
        <v>0</v>
      </c>
      <c r="K370" s="84" t="b">
        <v>0</v>
      </c>
      <c r="L370" s="84" t="b">
        <v>0</v>
      </c>
    </row>
    <row r="371" spans="1:12" ht="15">
      <c r="A371" s="84" t="s">
        <v>475</v>
      </c>
      <c r="B371" s="84" t="s">
        <v>2632</v>
      </c>
      <c r="C371" s="84">
        <v>4</v>
      </c>
      <c r="D371" s="123">
        <v>0.006810186150692401</v>
      </c>
      <c r="E371" s="123">
        <v>1.1586365813955453</v>
      </c>
      <c r="F371" s="84" t="s">
        <v>2048</v>
      </c>
      <c r="G371" s="84" t="b">
        <v>0</v>
      </c>
      <c r="H371" s="84" t="b">
        <v>0</v>
      </c>
      <c r="I371" s="84" t="b">
        <v>0</v>
      </c>
      <c r="J371" s="84" t="b">
        <v>0</v>
      </c>
      <c r="K371" s="84" t="b">
        <v>0</v>
      </c>
      <c r="L371" s="84" t="b">
        <v>0</v>
      </c>
    </row>
    <row r="372" spans="1:12" ht="15">
      <c r="A372" s="84" t="s">
        <v>2584</v>
      </c>
      <c r="B372" s="84" t="s">
        <v>2575</v>
      </c>
      <c r="C372" s="84">
        <v>4</v>
      </c>
      <c r="D372" s="123">
        <v>0.006810186150692401</v>
      </c>
      <c r="E372" s="123">
        <v>2.2000292665537704</v>
      </c>
      <c r="F372" s="84" t="s">
        <v>2048</v>
      </c>
      <c r="G372" s="84" t="b">
        <v>0</v>
      </c>
      <c r="H372" s="84" t="b">
        <v>0</v>
      </c>
      <c r="I372" s="84" t="b">
        <v>0</v>
      </c>
      <c r="J372" s="84" t="b">
        <v>0</v>
      </c>
      <c r="K372" s="84" t="b">
        <v>0</v>
      </c>
      <c r="L372" s="84" t="b">
        <v>0</v>
      </c>
    </row>
    <row r="373" spans="1:12" ht="15">
      <c r="A373" s="84" t="s">
        <v>2575</v>
      </c>
      <c r="B373" s="84" t="s">
        <v>2585</v>
      </c>
      <c r="C373" s="84">
        <v>4</v>
      </c>
      <c r="D373" s="123">
        <v>0.006810186150692401</v>
      </c>
      <c r="E373" s="123">
        <v>2.2000292665537704</v>
      </c>
      <c r="F373" s="84" t="s">
        <v>2048</v>
      </c>
      <c r="G373" s="84" t="b">
        <v>0</v>
      </c>
      <c r="H373" s="84" t="b">
        <v>0</v>
      </c>
      <c r="I373" s="84" t="b">
        <v>0</v>
      </c>
      <c r="J373" s="84" t="b">
        <v>0</v>
      </c>
      <c r="K373" s="84" t="b">
        <v>0</v>
      </c>
      <c r="L373" s="84" t="b">
        <v>0</v>
      </c>
    </row>
    <row r="374" spans="1:12" ht="15">
      <c r="A374" s="84" t="s">
        <v>2585</v>
      </c>
      <c r="B374" s="84" t="s">
        <v>2586</v>
      </c>
      <c r="C374" s="84">
        <v>4</v>
      </c>
      <c r="D374" s="123">
        <v>0.006810186150692401</v>
      </c>
      <c r="E374" s="123">
        <v>2.2000292665537704</v>
      </c>
      <c r="F374" s="84" t="s">
        <v>2048</v>
      </c>
      <c r="G374" s="84" t="b">
        <v>0</v>
      </c>
      <c r="H374" s="84" t="b">
        <v>0</v>
      </c>
      <c r="I374" s="84" t="b">
        <v>0</v>
      </c>
      <c r="J374" s="84" t="b">
        <v>0</v>
      </c>
      <c r="K374" s="84" t="b">
        <v>0</v>
      </c>
      <c r="L374" s="84" t="b">
        <v>0</v>
      </c>
    </row>
    <row r="375" spans="1:12" ht="15">
      <c r="A375" s="84" t="s">
        <v>2586</v>
      </c>
      <c r="B375" s="84" t="s">
        <v>2196</v>
      </c>
      <c r="C375" s="84">
        <v>4</v>
      </c>
      <c r="D375" s="123">
        <v>0.006810186150692401</v>
      </c>
      <c r="E375" s="123">
        <v>2.2000292665537704</v>
      </c>
      <c r="F375" s="84" t="s">
        <v>2048</v>
      </c>
      <c r="G375" s="84" t="b">
        <v>0</v>
      </c>
      <c r="H375" s="84" t="b">
        <v>0</v>
      </c>
      <c r="I375" s="84" t="b">
        <v>0</v>
      </c>
      <c r="J375" s="84" t="b">
        <v>0</v>
      </c>
      <c r="K375" s="84" t="b">
        <v>0</v>
      </c>
      <c r="L375" s="84" t="b">
        <v>0</v>
      </c>
    </row>
    <row r="376" spans="1:12" ht="15">
      <c r="A376" s="84" t="s">
        <v>2196</v>
      </c>
      <c r="B376" s="84" t="s">
        <v>2587</v>
      </c>
      <c r="C376" s="84">
        <v>4</v>
      </c>
      <c r="D376" s="123">
        <v>0.006810186150692401</v>
      </c>
      <c r="E376" s="123">
        <v>2.2000292665537704</v>
      </c>
      <c r="F376" s="84" t="s">
        <v>2048</v>
      </c>
      <c r="G376" s="84" t="b">
        <v>0</v>
      </c>
      <c r="H376" s="84" t="b">
        <v>0</v>
      </c>
      <c r="I376" s="84" t="b">
        <v>0</v>
      </c>
      <c r="J376" s="84" t="b">
        <v>1</v>
      </c>
      <c r="K376" s="84" t="b">
        <v>0</v>
      </c>
      <c r="L376" s="84" t="b">
        <v>0</v>
      </c>
    </row>
    <row r="377" spans="1:12" ht="15">
      <c r="A377" s="84" t="s">
        <v>2587</v>
      </c>
      <c r="B377" s="84" t="s">
        <v>2588</v>
      </c>
      <c r="C377" s="84">
        <v>4</v>
      </c>
      <c r="D377" s="123">
        <v>0.006810186150692401</v>
      </c>
      <c r="E377" s="123">
        <v>2.2000292665537704</v>
      </c>
      <c r="F377" s="84" t="s">
        <v>2048</v>
      </c>
      <c r="G377" s="84" t="b">
        <v>1</v>
      </c>
      <c r="H377" s="84" t="b">
        <v>0</v>
      </c>
      <c r="I377" s="84" t="b">
        <v>0</v>
      </c>
      <c r="J377" s="84" t="b">
        <v>0</v>
      </c>
      <c r="K377" s="84" t="b">
        <v>0</v>
      </c>
      <c r="L377" s="84" t="b">
        <v>0</v>
      </c>
    </row>
    <row r="378" spans="1:12" ht="15">
      <c r="A378" s="84" t="s">
        <v>2588</v>
      </c>
      <c r="B378" s="84" t="s">
        <v>2182</v>
      </c>
      <c r="C378" s="84">
        <v>4</v>
      </c>
      <c r="D378" s="123">
        <v>0.006810186150692401</v>
      </c>
      <c r="E378" s="123">
        <v>2.2000292665537704</v>
      </c>
      <c r="F378" s="84" t="s">
        <v>2048</v>
      </c>
      <c r="G378" s="84" t="b">
        <v>0</v>
      </c>
      <c r="H378" s="84" t="b">
        <v>0</v>
      </c>
      <c r="I378" s="84" t="b">
        <v>0</v>
      </c>
      <c r="J378" s="84" t="b">
        <v>0</v>
      </c>
      <c r="K378" s="84" t="b">
        <v>0</v>
      </c>
      <c r="L378" s="84" t="b">
        <v>0</v>
      </c>
    </row>
    <row r="379" spans="1:12" ht="15">
      <c r="A379" s="84" t="s">
        <v>2182</v>
      </c>
      <c r="B379" s="84" t="s">
        <v>2589</v>
      </c>
      <c r="C379" s="84">
        <v>4</v>
      </c>
      <c r="D379" s="123">
        <v>0.006810186150692401</v>
      </c>
      <c r="E379" s="123">
        <v>2.2000292665537704</v>
      </c>
      <c r="F379" s="84" t="s">
        <v>2048</v>
      </c>
      <c r="G379" s="84" t="b">
        <v>0</v>
      </c>
      <c r="H379" s="84" t="b">
        <v>0</v>
      </c>
      <c r="I379" s="84" t="b">
        <v>0</v>
      </c>
      <c r="J379" s="84" t="b">
        <v>0</v>
      </c>
      <c r="K379" s="84" t="b">
        <v>0</v>
      </c>
      <c r="L379" s="84" t="b">
        <v>0</v>
      </c>
    </row>
    <row r="380" spans="1:12" ht="15">
      <c r="A380" s="84" t="s">
        <v>2589</v>
      </c>
      <c r="B380" s="84" t="s">
        <v>2590</v>
      </c>
      <c r="C380" s="84">
        <v>4</v>
      </c>
      <c r="D380" s="123">
        <v>0.006810186150692401</v>
      </c>
      <c r="E380" s="123">
        <v>2.2000292665537704</v>
      </c>
      <c r="F380" s="84" t="s">
        <v>2048</v>
      </c>
      <c r="G380" s="84" t="b">
        <v>0</v>
      </c>
      <c r="H380" s="84" t="b">
        <v>0</v>
      </c>
      <c r="I380" s="84" t="b">
        <v>0</v>
      </c>
      <c r="J380" s="84" t="b">
        <v>0</v>
      </c>
      <c r="K380" s="84" t="b">
        <v>0</v>
      </c>
      <c r="L380" s="84" t="b">
        <v>0</v>
      </c>
    </row>
    <row r="381" spans="1:12" ht="15">
      <c r="A381" s="84" t="s">
        <v>2590</v>
      </c>
      <c r="B381" s="84" t="s">
        <v>2591</v>
      </c>
      <c r="C381" s="84">
        <v>4</v>
      </c>
      <c r="D381" s="123">
        <v>0.006810186150692401</v>
      </c>
      <c r="E381" s="123">
        <v>2.2000292665537704</v>
      </c>
      <c r="F381" s="84" t="s">
        <v>2048</v>
      </c>
      <c r="G381" s="84" t="b">
        <v>0</v>
      </c>
      <c r="H381" s="84" t="b">
        <v>0</v>
      </c>
      <c r="I381" s="84" t="b">
        <v>0</v>
      </c>
      <c r="J381" s="84" t="b">
        <v>0</v>
      </c>
      <c r="K381" s="84" t="b">
        <v>0</v>
      </c>
      <c r="L381" s="84" t="b">
        <v>0</v>
      </c>
    </row>
    <row r="382" spans="1:12" ht="15">
      <c r="A382" s="84" t="s">
        <v>2591</v>
      </c>
      <c r="B382" s="84" t="s">
        <v>2576</v>
      </c>
      <c r="C382" s="84">
        <v>4</v>
      </c>
      <c r="D382" s="123">
        <v>0.006810186150692401</v>
      </c>
      <c r="E382" s="123">
        <v>2.2000292665537704</v>
      </c>
      <c r="F382" s="84" t="s">
        <v>2048</v>
      </c>
      <c r="G382" s="84" t="b">
        <v>0</v>
      </c>
      <c r="H382" s="84" t="b">
        <v>0</v>
      </c>
      <c r="I382" s="84" t="b">
        <v>0</v>
      </c>
      <c r="J382" s="84" t="b">
        <v>0</v>
      </c>
      <c r="K382" s="84" t="b">
        <v>0</v>
      </c>
      <c r="L382" s="84" t="b">
        <v>0</v>
      </c>
    </row>
    <row r="383" spans="1:12" ht="15">
      <c r="A383" s="84" t="s">
        <v>2576</v>
      </c>
      <c r="B383" s="84" t="s">
        <v>2577</v>
      </c>
      <c r="C383" s="84">
        <v>4</v>
      </c>
      <c r="D383" s="123">
        <v>0.006810186150692401</v>
      </c>
      <c r="E383" s="123">
        <v>2.2000292665537704</v>
      </c>
      <c r="F383" s="84" t="s">
        <v>2048</v>
      </c>
      <c r="G383" s="84" t="b">
        <v>0</v>
      </c>
      <c r="H383" s="84" t="b">
        <v>0</v>
      </c>
      <c r="I383" s="84" t="b">
        <v>0</v>
      </c>
      <c r="J383" s="84" t="b">
        <v>0</v>
      </c>
      <c r="K383" s="84" t="b">
        <v>0</v>
      </c>
      <c r="L383" s="84" t="b">
        <v>0</v>
      </c>
    </row>
    <row r="384" spans="1:12" ht="15">
      <c r="A384" s="84" t="s">
        <v>2567</v>
      </c>
      <c r="B384" s="84" t="s">
        <v>2598</v>
      </c>
      <c r="C384" s="84">
        <v>4</v>
      </c>
      <c r="D384" s="123">
        <v>0.006810186150692401</v>
      </c>
      <c r="E384" s="123">
        <v>2.023938007498089</v>
      </c>
      <c r="F384" s="84" t="s">
        <v>2048</v>
      </c>
      <c r="G384" s="84" t="b">
        <v>0</v>
      </c>
      <c r="H384" s="84" t="b">
        <v>0</v>
      </c>
      <c r="I384" s="84" t="b">
        <v>0</v>
      </c>
      <c r="J384" s="84" t="b">
        <v>0</v>
      </c>
      <c r="K384" s="84" t="b">
        <v>0</v>
      </c>
      <c r="L384" s="84" t="b">
        <v>0</v>
      </c>
    </row>
    <row r="385" spans="1:12" ht="15">
      <c r="A385" s="84" t="s">
        <v>2598</v>
      </c>
      <c r="B385" s="84" t="s">
        <v>2599</v>
      </c>
      <c r="C385" s="84">
        <v>4</v>
      </c>
      <c r="D385" s="123">
        <v>0.006810186150692401</v>
      </c>
      <c r="E385" s="123">
        <v>2.2000292665537704</v>
      </c>
      <c r="F385" s="84" t="s">
        <v>2048</v>
      </c>
      <c r="G385" s="84" t="b">
        <v>0</v>
      </c>
      <c r="H385" s="84" t="b">
        <v>0</v>
      </c>
      <c r="I385" s="84" t="b">
        <v>0</v>
      </c>
      <c r="J385" s="84" t="b">
        <v>0</v>
      </c>
      <c r="K385" s="84" t="b">
        <v>0</v>
      </c>
      <c r="L385" s="84" t="b">
        <v>0</v>
      </c>
    </row>
    <row r="386" spans="1:12" ht="15">
      <c r="A386" s="84" t="s">
        <v>2599</v>
      </c>
      <c r="B386" s="84" t="s">
        <v>2600</v>
      </c>
      <c r="C386" s="84">
        <v>4</v>
      </c>
      <c r="D386" s="123">
        <v>0.006810186150692401</v>
      </c>
      <c r="E386" s="123">
        <v>2.2000292665537704</v>
      </c>
      <c r="F386" s="84" t="s">
        <v>2048</v>
      </c>
      <c r="G386" s="84" t="b">
        <v>0</v>
      </c>
      <c r="H386" s="84" t="b">
        <v>0</v>
      </c>
      <c r="I386" s="84" t="b">
        <v>0</v>
      </c>
      <c r="J386" s="84" t="b">
        <v>0</v>
      </c>
      <c r="K386" s="84" t="b">
        <v>0</v>
      </c>
      <c r="L386" s="84" t="b">
        <v>0</v>
      </c>
    </row>
    <row r="387" spans="1:12" ht="15">
      <c r="A387" s="84" t="s">
        <v>2600</v>
      </c>
      <c r="B387" s="84" t="s">
        <v>2601</v>
      </c>
      <c r="C387" s="84">
        <v>4</v>
      </c>
      <c r="D387" s="123">
        <v>0.006810186150692401</v>
      </c>
      <c r="E387" s="123">
        <v>2.2000292665537704</v>
      </c>
      <c r="F387" s="84" t="s">
        <v>2048</v>
      </c>
      <c r="G387" s="84" t="b">
        <v>0</v>
      </c>
      <c r="H387" s="84" t="b">
        <v>0</v>
      </c>
      <c r="I387" s="84" t="b">
        <v>0</v>
      </c>
      <c r="J387" s="84" t="b">
        <v>0</v>
      </c>
      <c r="K387" s="84" t="b">
        <v>0</v>
      </c>
      <c r="L387" s="84" t="b">
        <v>0</v>
      </c>
    </row>
    <row r="388" spans="1:12" ht="15">
      <c r="A388" s="84" t="s">
        <v>2601</v>
      </c>
      <c r="B388" s="84" t="s">
        <v>2602</v>
      </c>
      <c r="C388" s="84">
        <v>4</v>
      </c>
      <c r="D388" s="123">
        <v>0.006810186150692401</v>
      </c>
      <c r="E388" s="123">
        <v>2.2000292665537704</v>
      </c>
      <c r="F388" s="84" t="s">
        <v>2048</v>
      </c>
      <c r="G388" s="84" t="b">
        <v>0</v>
      </c>
      <c r="H388" s="84" t="b">
        <v>0</v>
      </c>
      <c r="I388" s="84" t="b">
        <v>0</v>
      </c>
      <c r="J388" s="84" t="b">
        <v>0</v>
      </c>
      <c r="K388" s="84" t="b">
        <v>0</v>
      </c>
      <c r="L388" s="84" t="b">
        <v>0</v>
      </c>
    </row>
    <row r="389" spans="1:12" ht="15">
      <c r="A389" s="84" t="s">
        <v>2602</v>
      </c>
      <c r="B389" s="84" t="s">
        <v>2603</v>
      </c>
      <c r="C389" s="84">
        <v>4</v>
      </c>
      <c r="D389" s="123">
        <v>0.006810186150692401</v>
      </c>
      <c r="E389" s="123">
        <v>2.2000292665537704</v>
      </c>
      <c r="F389" s="84" t="s">
        <v>2048</v>
      </c>
      <c r="G389" s="84" t="b">
        <v>0</v>
      </c>
      <c r="H389" s="84" t="b">
        <v>0</v>
      </c>
      <c r="I389" s="84" t="b">
        <v>0</v>
      </c>
      <c r="J389" s="84" t="b">
        <v>0</v>
      </c>
      <c r="K389" s="84" t="b">
        <v>0</v>
      </c>
      <c r="L389" s="84" t="b">
        <v>0</v>
      </c>
    </row>
    <row r="390" spans="1:12" ht="15">
      <c r="A390" s="84" t="s">
        <v>2603</v>
      </c>
      <c r="B390" s="84" t="s">
        <v>2604</v>
      </c>
      <c r="C390" s="84">
        <v>4</v>
      </c>
      <c r="D390" s="123">
        <v>0.006810186150692401</v>
      </c>
      <c r="E390" s="123">
        <v>2.2000292665537704</v>
      </c>
      <c r="F390" s="84" t="s">
        <v>2048</v>
      </c>
      <c r="G390" s="84" t="b">
        <v>0</v>
      </c>
      <c r="H390" s="84" t="b">
        <v>0</v>
      </c>
      <c r="I390" s="84" t="b">
        <v>0</v>
      </c>
      <c r="J390" s="84" t="b">
        <v>0</v>
      </c>
      <c r="K390" s="84" t="b">
        <v>0</v>
      </c>
      <c r="L390" s="84" t="b">
        <v>0</v>
      </c>
    </row>
    <row r="391" spans="1:12" ht="15">
      <c r="A391" s="84" t="s">
        <v>2604</v>
      </c>
      <c r="B391" s="84" t="s">
        <v>2187</v>
      </c>
      <c r="C391" s="84">
        <v>4</v>
      </c>
      <c r="D391" s="123">
        <v>0.006810186150692401</v>
      </c>
      <c r="E391" s="123">
        <v>1.7606965727235075</v>
      </c>
      <c r="F391" s="84" t="s">
        <v>2048</v>
      </c>
      <c r="G391" s="84" t="b">
        <v>0</v>
      </c>
      <c r="H391" s="84" t="b">
        <v>0</v>
      </c>
      <c r="I391" s="84" t="b">
        <v>0</v>
      </c>
      <c r="J391" s="84" t="b">
        <v>0</v>
      </c>
      <c r="K391" s="84" t="b">
        <v>0</v>
      </c>
      <c r="L391" s="84" t="b">
        <v>0</v>
      </c>
    </row>
    <row r="392" spans="1:12" ht="15">
      <c r="A392" s="84" t="s">
        <v>2187</v>
      </c>
      <c r="B392" s="84" t="s">
        <v>2568</v>
      </c>
      <c r="C392" s="84">
        <v>4</v>
      </c>
      <c r="D392" s="123">
        <v>0.006810186150692401</v>
      </c>
      <c r="E392" s="123">
        <v>1.5176585240372131</v>
      </c>
      <c r="F392" s="84" t="s">
        <v>2048</v>
      </c>
      <c r="G392" s="84" t="b">
        <v>0</v>
      </c>
      <c r="H392" s="84" t="b">
        <v>0</v>
      </c>
      <c r="I392" s="84" t="b">
        <v>0</v>
      </c>
      <c r="J392" s="84" t="b">
        <v>0</v>
      </c>
      <c r="K392" s="84" t="b">
        <v>0</v>
      </c>
      <c r="L392" s="84" t="b">
        <v>0</v>
      </c>
    </row>
    <row r="393" spans="1:12" ht="15">
      <c r="A393" s="84" t="s">
        <v>2564</v>
      </c>
      <c r="B393" s="84" t="s">
        <v>475</v>
      </c>
      <c r="C393" s="84">
        <v>4</v>
      </c>
      <c r="D393" s="123">
        <v>0.006810186150692401</v>
      </c>
      <c r="E393" s="123">
        <v>0.8514810330975019</v>
      </c>
      <c r="F393" s="84" t="s">
        <v>2048</v>
      </c>
      <c r="G393" s="84" t="b">
        <v>0</v>
      </c>
      <c r="H393" s="84" t="b">
        <v>0</v>
      </c>
      <c r="I393" s="84" t="b">
        <v>0</v>
      </c>
      <c r="J393" s="84" t="b">
        <v>0</v>
      </c>
      <c r="K393" s="84" t="b">
        <v>0</v>
      </c>
      <c r="L393" s="84" t="b">
        <v>0</v>
      </c>
    </row>
    <row r="394" spans="1:12" ht="15">
      <c r="A394" s="84" t="s">
        <v>2618</v>
      </c>
      <c r="B394" s="84" t="s">
        <v>2187</v>
      </c>
      <c r="C394" s="84">
        <v>4</v>
      </c>
      <c r="D394" s="123">
        <v>0.006810186150692401</v>
      </c>
      <c r="E394" s="123">
        <v>1.7606965727235075</v>
      </c>
      <c r="F394" s="84" t="s">
        <v>2048</v>
      </c>
      <c r="G394" s="84" t="b">
        <v>0</v>
      </c>
      <c r="H394" s="84" t="b">
        <v>0</v>
      </c>
      <c r="I394" s="84" t="b">
        <v>0</v>
      </c>
      <c r="J394" s="84" t="b">
        <v>0</v>
      </c>
      <c r="K394" s="84" t="b">
        <v>0</v>
      </c>
      <c r="L394" s="84" t="b">
        <v>0</v>
      </c>
    </row>
    <row r="395" spans="1:12" ht="15">
      <c r="A395" s="84" t="s">
        <v>2597</v>
      </c>
      <c r="B395" s="84" t="s">
        <v>2566</v>
      </c>
      <c r="C395" s="84">
        <v>4</v>
      </c>
      <c r="D395" s="123">
        <v>0.006810186150692401</v>
      </c>
      <c r="E395" s="123">
        <v>2.1031192535457137</v>
      </c>
      <c r="F395" s="84" t="s">
        <v>2048</v>
      </c>
      <c r="G395" s="84" t="b">
        <v>0</v>
      </c>
      <c r="H395" s="84" t="b">
        <v>0</v>
      </c>
      <c r="I395" s="84" t="b">
        <v>0</v>
      </c>
      <c r="J395" s="84" t="b">
        <v>0</v>
      </c>
      <c r="K395" s="84" t="b">
        <v>0</v>
      </c>
      <c r="L395" s="84" t="b">
        <v>0</v>
      </c>
    </row>
    <row r="396" spans="1:12" ht="15">
      <c r="A396" s="84" t="s">
        <v>2656</v>
      </c>
      <c r="B396" s="84" t="s">
        <v>2657</v>
      </c>
      <c r="C396" s="84">
        <v>3</v>
      </c>
      <c r="D396" s="123">
        <v>0.005646943512047933</v>
      </c>
      <c r="E396" s="123">
        <v>2.3249680031620703</v>
      </c>
      <c r="F396" s="84" t="s">
        <v>2048</v>
      </c>
      <c r="G396" s="84" t="b">
        <v>0</v>
      </c>
      <c r="H396" s="84" t="b">
        <v>1</v>
      </c>
      <c r="I396" s="84" t="b">
        <v>0</v>
      </c>
      <c r="J396" s="84" t="b">
        <v>0</v>
      </c>
      <c r="K396" s="84" t="b">
        <v>0</v>
      </c>
      <c r="L396" s="84" t="b">
        <v>0</v>
      </c>
    </row>
    <row r="397" spans="1:12" ht="15">
      <c r="A397" s="84" t="s">
        <v>2657</v>
      </c>
      <c r="B397" s="84" t="s">
        <v>2658</v>
      </c>
      <c r="C397" s="84">
        <v>3</v>
      </c>
      <c r="D397" s="123">
        <v>0.005646943512047933</v>
      </c>
      <c r="E397" s="123">
        <v>2.3249680031620703</v>
      </c>
      <c r="F397" s="84" t="s">
        <v>2048</v>
      </c>
      <c r="G397" s="84" t="b">
        <v>0</v>
      </c>
      <c r="H397" s="84" t="b">
        <v>0</v>
      </c>
      <c r="I397" s="84" t="b">
        <v>0</v>
      </c>
      <c r="J397" s="84" t="b">
        <v>0</v>
      </c>
      <c r="K397" s="84" t="b">
        <v>0</v>
      </c>
      <c r="L397" s="84" t="b">
        <v>0</v>
      </c>
    </row>
    <row r="398" spans="1:12" ht="15">
      <c r="A398" s="84" t="s">
        <v>2658</v>
      </c>
      <c r="B398" s="84" t="s">
        <v>2618</v>
      </c>
      <c r="C398" s="84">
        <v>3</v>
      </c>
      <c r="D398" s="123">
        <v>0.005646943512047933</v>
      </c>
      <c r="E398" s="123">
        <v>2.2000292665537704</v>
      </c>
      <c r="F398" s="84" t="s">
        <v>2048</v>
      </c>
      <c r="G398" s="84" t="b">
        <v>0</v>
      </c>
      <c r="H398" s="84" t="b">
        <v>0</v>
      </c>
      <c r="I398" s="84" t="b">
        <v>0</v>
      </c>
      <c r="J398" s="84" t="b">
        <v>0</v>
      </c>
      <c r="K398" s="84" t="b">
        <v>0</v>
      </c>
      <c r="L398" s="84" t="b">
        <v>0</v>
      </c>
    </row>
    <row r="399" spans="1:12" ht="15">
      <c r="A399" s="84" t="s">
        <v>2187</v>
      </c>
      <c r="B399" s="84" t="s">
        <v>2659</v>
      </c>
      <c r="C399" s="84">
        <v>3</v>
      </c>
      <c r="D399" s="123">
        <v>0.005646943512047933</v>
      </c>
      <c r="E399" s="123">
        <v>1.7606965727235075</v>
      </c>
      <c r="F399" s="84" t="s">
        <v>2048</v>
      </c>
      <c r="G399" s="84" t="b">
        <v>0</v>
      </c>
      <c r="H399" s="84" t="b">
        <v>0</v>
      </c>
      <c r="I399" s="84" t="b">
        <v>0</v>
      </c>
      <c r="J399" s="84" t="b">
        <v>0</v>
      </c>
      <c r="K399" s="84" t="b">
        <v>0</v>
      </c>
      <c r="L399" s="84" t="b">
        <v>0</v>
      </c>
    </row>
    <row r="400" spans="1:12" ht="15">
      <c r="A400" s="84" t="s">
        <v>2659</v>
      </c>
      <c r="B400" s="84" t="s">
        <v>475</v>
      </c>
      <c r="C400" s="84">
        <v>3</v>
      </c>
      <c r="D400" s="123">
        <v>0.005646943512047933</v>
      </c>
      <c r="E400" s="123">
        <v>1.0945190817837964</v>
      </c>
      <c r="F400" s="84" t="s">
        <v>2048</v>
      </c>
      <c r="G400" s="84" t="b">
        <v>0</v>
      </c>
      <c r="H400" s="84" t="b">
        <v>0</v>
      </c>
      <c r="I400" s="84" t="b">
        <v>0</v>
      </c>
      <c r="J400" s="84" t="b">
        <v>0</v>
      </c>
      <c r="K400" s="84" t="b">
        <v>0</v>
      </c>
      <c r="L400" s="84" t="b">
        <v>0</v>
      </c>
    </row>
    <row r="401" spans="1:12" ht="15">
      <c r="A401" s="84" t="s">
        <v>475</v>
      </c>
      <c r="B401" s="84" t="s">
        <v>2660</v>
      </c>
      <c r="C401" s="84">
        <v>3</v>
      </c>
      <c r="D401" s="123">
        <v>0.005646943512047933</v>
      </c>
      <c r="E401" s="123">
        <v>1.1586365813955453</v>
      </c>
      <c r="F401" s="84" t="s">
        <v>2048</v>
      </c>
      <c r="G401" s="84" t="b">
        <v>0</v>
      </c>
      <c r="H401" s="84" t="b">
        <v>0</v>
      </c>
      <c r="I401" s="84" t="b">
        <v>0</v>
      </c>
      <c r="J401" s="84" t="b">
        <v>1</v>
      </c>
      <c r="K401" s="84" t="b">
        <v>0</v>
      </c>
      <c r="L401" s="84" t="b">
        <v>0</v>
      </c>
    </row>
    <row r="402" spans="1:12" ht="15">
      <c r="A402" s="84" t="s">
        <v>2660</v>
      </c>
      <c r="B402" s="84" t="s">
        <v>2574</v>
      </c>
      <c r="C402" s="84">
        <v>3</v>
      </c>
      <c r="D402" s="123">
        <v>0.005646943512047933</v>
      </c>
      <c r="E402" s="123">
        <v>2.1031192535457137</v>
      </c>
      <c r="F402" s="84" t="s">
        <v>2048</v>
      </c>
      <c r="G402" s="84" t="b">
        <v>1</v>
      </c>
      <c r="H402" s="84" t="b">
        <v>0</v>
      </c>
      <c r="I402" s="84" t="b">
        <v>0</v>
      </c>
      <c r="J402" s="84" t="b">
        <v>0</v>
      </c>
      <c r="K402" s="84" t="b">
        <v>0</v>
      </c>
      <c r="L402" s="84" t="b">
        <v>0</v>
      </c>
    </row>
    <row r="403" spans="1:12" ht="15">
      <c r="A403" s="84" t="s">
        <v>2595</v>
      </c>
      <c r="B403" s="84" t="s">
        <v>2605</v>
      </c>
      <c r="C403" s="84">
        <v>3</v>
      </c>
      <c r="D403" s="123">
        <v>0.005646943512047933</v>
      </c>
      <c r="E403" s="123">
        <v>2.2000292665537704</v>
      </c>
      <c r="F403" s="84" t="s">
        <v>2048</v>
      </c>
      <c r="G403" s="84" t="b">
        <v>1</v>
      </c>
      <c r="H403" s="84" t="b">
        <v>0</v>
      </c>
      <c r="I403" s="84" t="b">
        <v>0</v>
      </c>
      <c r="J403" s="84" t="b">
        <v>0</v>
      </c>
      <c r="K403" s="84" t="b">
        <v>0</v>
      </c>
      <c r="L403" s="84" t="b">
        <v>0</v>
      </c>
    </row>
    <row r="404" spans="1:12" ht="15">
      <c r="A404" s="84" t="s">
        <v>2605</v>
      </c>
      <c r="B404" s="84" t="s">
        <v>2606</v>
      </c>
      <c r="C404" s="84">
        <v>3</v>
      </c>
      <c r="D404" s="123">
        <v>0.005646943512047933</v>
      </c>
      <c r="E404" s="123">
        <v>2.3249680031620703</v>
      </c>
      <c r="F404" s="84" t="s">
        <v>2048</v>
      </c>
      <c r="G404" s="84" t="b">
        <v>0</v>
      </c>
      <c r="H404" s="84" t="b">
        <v>0</v>
      </c>
      <c r="I404" s="84" t="b">
        <v>0</v>
      </c>
      <c r="J404" s="84" t="b">
        <v>0</v>
      </c>
      <c r="K404" s="84" t="b">
        <v>0</v>
      </c>
      <c r="L404" s="84" t="b">
        <v>0</v>
      </c>
    </row>
    <row r="405" spans="1:12" ht="15">
      <c r="A405" s="84" t="s">
        <v>2606</v>
      </c>
      <c r="B405" s="84" t="s">
        <v>320</v>
      </c>
      <c r="C405" s="84">
        <v>3</v>
      </c>
      <c r="D405" s="123">
        <v>0.005646943512047933</v>
      </c>
      <c r="E405" s="123">
        <v>1.7606965727235075</v>
      </c>
      <c r="F405" s="84" t="s">
        <v>2048</v>
      </c>
      <c r="G405" s="84" t="b">
        <v>0</v>
      </c>
      <c r="H405" s="84" t="b">
        <v>0</v>
      </c>
      <c r="I405" s="84" t="b">
        <v>0</v>
      </c>
      <c r="J405" s="84" t="b">
        <v>0</v>
      </c>
      <c r="K405" s="84" t="b">
        <v>0</v>
      </c>
      <c r="L405" s="84" t="b">
        <v>0</v>
      </c>
    </row>
    <row r="406" spans="1:12" ht="15">
      <c r="A406" s="84" t="s">
        <v>320</v>
      </c>
      <c r="B406" s="84" t="s">
        <v>2168</v>
      </c>
      <c r="C406" s="84">
        <v>3</v>
      </c>
      <c r="D406" s="123">
        <v>0.005646943512047933</v>
      </c>
      <c r="E406" s="123">
        <v>0.5120546465192146</v>
      </c>
      <c r="F406" s="84" t="s">
        <v>2048</v>
      </c>
      <c r="G406" s="84" t="b">
        <v>0</v>
      </c>
      <c r="H406" s="84" t="b">
        <v>0</v>
      </c>
      <c r="I406" s="84" t="b">
        <v>0</v>
      </c>
      <c r="J406" s="84" t="b">
        <v>0</v>
      </c>
      <c r="K406" s="84" t="b">
        <v>0</v>
      </c>
      <c r="L406" s="84" t="b">
        <v>0</v>
      </c>
    </row>
    <row r="407" spans="1:12" ht="15">
      <c r="A407" s="84" t="s">
        <v>2168</v>
      </c>
      <c r="B407" s="84" t="s">
        <v>2186</v>
      </c>
      <c r="C407" s="84">
        <v>3</v>
      </c>
      <c r="D407" s="123">
        <v>0.005646943512047933</v>
      </c>
      <c r="E407" s="123">
        <v>1.563207168966596</v>
      </c>
      <c r="F407" s="84" t="s">
        <v>2048</v>
      </c>
      <c r="G407" s="84" t="b">
        <v>0</v>
      </c>
      <c r="H407" s="84" t="b">
        <v>0</v>
      </c>
      <c r="I407" s="84" t="b">
        <v>0</v>
      </c>
      <c r="J407" s="84" t="b">
        <v>0</v>
      </c>
      <c r="K407" s="84" t="b">
        <v>0</v>
      </c>
      <c r="L407" s="84" t="b">
        <v>0</v>
      </c>
    </row>
    <row r="408" spans="1:12" ht="15">
      <c r="A408" s="84" t="s">
        <v>2186</v>
      </c>
      <c r="B408" s="84" t="s">
        <v>2560</v>
      </c>
      <c r="C408" s="84">
        <v>3</v>
      </c>
      <c r="D408" s="123">
        <v>0.005646943512047933</v>
      </c>
      <c r="E408" s="123">
        <v>1.978180516937414</v>
      </c>
      <c r="F408" s="84" t="s">
        <v>2048</v>
      </c>
      <c r="G408" s="84" t="b">
        <v>0</v>
      </c>
      <c r="H408" s="84" t="b">
        <v>0</v>
      </c>
      <c r="I408" s="84" t="b">
        <v>0</v>
      </c>
      <c r="J408" s="84" t="b">
        <v>0</v>
      </c>
      <c r="K408" s="84" t="b">
        <v>0</v>
      </c>
      <c r="L408" s="84" t="b">
        <v>0</v>
      </c>
    </row>
    <row r="409" spans="1:12" ht="15">
      <c r="A409" s="84" t="s">
        <v>2560</v>
      </c>
      <c r="B409" s="84" t="s">
        <v>2607</v>
      </c>
      <c r="C409" s="84">
        <v>3</v>
      </c>
      <c r="D409" s="123">
        <v>0.005646943512047933</v>
      </c>
      <c r="E409" s="123">
        <v>2.1031192535457137</v>
      </c>
      <c r="F409" s="84" t="s">
        <v>2048</v>
      </c>
      <c r="G409" s="84" t="b">
        <v>0</v>
      </c>
      <c r="H409" s="84" t="b">
        <v>0</v>
      </c>
      <c r="I409" s="84" t="b">
        <v>0</v>
      </c>
      <c r="J409" s="84" t="b">
        <v>0</v>
      </c>
      <c r="K409" s="84" t="b">
        <v>0</v>
      </c>
      <c r="L409" s="84" t="b">
        <v>0</v>
      </c>
    </row>
    <row r="410" spans="1:12" ht="15">
      <c r="A410" s="84" t="s">
        <v>2607</v>
      </c>
      <c r="B410" s="84" t="s">
        <v>2569</v>
      </c>
      <c r="C410" s="84">
        <v>3</v>
      </c>
      <c r="D410" s="123">
        <v>0.005646943512047933</v>
      </c>
      <c r="E410" s="123">
        <v>2.2000292665537704</v>
      </c>
      <c r="F410" s="84" t="s">
        <v>2048</v>
      </c>
      <c r="G410" s="84" t="b">
        <v>0</v>
      </c>
      <c r="H410" s="84" t="b">
        <v>0</v>
      </c>
      <c r="I410" s="84" t="b">
        <v>0</v>
      </c>
      <c r="J410" s="84" t="b">
        <v>0</v>
      </c>
      <c r="K410" s="84" t="b">
        <v>0</v>
      </c>
      <c r="L410" s="84" t="b">
        <v>0</v>
      </c>
    </row>
    <row r="411" spans="1:12" ht="15">
      <c r="A411" s="84" t="s">
        <v>2569</v>
      </c>
      <c r="B411" s="84" t="s">
        <v>2597</v>
      </c>
      <c r="C411" s="84">
        <v>3</v>
      </c>
      <c r="D411" s="123">
        <v>0.005646943512047933</v>
      </c>
      <c r="E411" s="123">
        <v>2.0750905299454705</v>
      </c>
      <c r="F411" s="84" t="s">
        <v>2048</v>
      </c>
      <c r="G411" s="84" t="b">
        <v>0</v>
      </c>
      <c r="H411" s="84" t="b">
        <v>0</v>
      </c>
      <c r="I411" s="84" t="b">
        <v>0</v>
      </c>
      <c r="J411" s="84" t="b">
        <v>0</v>
      </c>
      <c r="K411" s="84" t="b">
        <v>0</v>
      </c>
      <c r="L411" s="84" t="b">
        <v>0</v>
      </c>
    </row>
    <row r="412" spans="1:12" ht="15">
      <c r="A412" s="84" t="s">
        <v>2566</v>
      </c>
      <c r="B412" s="84" t="s">
        <v>2550</v>
      </c>
      <c r="C412" s="84">
        <v>3</v>
      </c>
      <c r="D412" s="123">
        <v>0.005646943512047933</v>
      </c>
      <c r="E412" s="123">
        <v>1.6259979988260513</v>
      </c>
      <c r="F412" s="84" t="s">
        <v>2048</v>
      </c>
      <c r="G412" s="84" t="b">
        <v>0</v>
      </c>
      <c r="H412" s="84" t="b">
        <v>0</v>
      </c>
      <c r="I412" s="84" t="b">
        <v>0</v>
      </c>
      <c r="J412" s="84" t="b">
        <v>0</v>
      </c>
      <c r="K412" s="84" t="b">
        <v>0</v>
      </c>
      <c r="L412" s="84" t="b">
        <v>0</v>
      </c>
    </row>
    <row r="413" spans="1:12" ht="15">
      <c r="A413" s="84" t="s">
        <v>2550</v>
      </c>
      <c r="B413" s="84" t="s">
        <v>475</v>
      </c>
      <c r="C413" s="84">
        <v>3</v>
      </c>
      <c r="D413" s="123">
        <v>0.005646943512047933</v>
      </c>
      <c r="E413" s="123">
        <v>0.6173978270641339</v>
      </c>
      <c r="F413" s="84" t="s">
        <v>2048</v>
      </c>
      <c r="G413" s="84" t="b">
        <v>0</v>
      </c>
      <c r="H413" s="84" t="b">
        <v>0</v>
      </c>
      <c r="I413" s="84" t="b">
        <v>0</v>
      </c>
      <c r="J413" s="84" t="b">
        <v>0</v>
      </c>
      <c r="K413" s="84" t="b">
        <v>0</v>
      </c>
      <c r="L413" s="84" t="b">
        <v>0</v>
      </c>
    </row>
    <row r="414" spans="1:12" ht="15">
      <c r="A414" s="84" t="s">
        <v>320</v>
      </c>
      <c r="B414" s="84" t="s">
        <v>2567</v>
      </c>
      <c r="C414" s="84">
        <v>3</v>
      </c>
      <c r="D414" s="123">
        <v>0.005646943512047933</v>
      </c>
      <c r="E414" s="123">
        <v>0.9270279944900327</v>
      </c>
      <c r="F414" s="84" t="s">
        <v>2048</v>
      </c>
      <c r="G414" s="84" t="b">
        <v>0</v>
      </c>
      <c r="H414" s="84" t="b">
        <v>0</v>
      </c>
      <c r="I414" s="84" t="b">
        <v>0</v>
      </c>
      <c r="J414" s="84" t="b">
        <v>0</v>
      </c>
      <c r="K414" s="84" t="b">
        <v>0</v>
      </c>
      <c r="L414" s="84" t="b">
        <v>0</v>
      </c>
    </row>
    <row r="415" spans="1:12" ht="15">
      <c r="A415" s="84" t="s">
        <v>475</v>
      </c>
      <c r="B415" s="84" t="s">
        <v>2616</v>
      </c>
      <c r="C415" s="84">
        <v>3</v>
      </c>
      <c r="D415" s="123">
        <v>0.005646943512047933</v>
      </c>
      <c r="E415" s="123">
        <v>1.1586365813955453</v>
      </c>
      <c r="F415" s="84" t="s">
        <v>2048</v>
      </c>
      <c r="G415" s="84" t="b">
        <v>0</v>
      </c>
      <c r="H415" s="84" t="b">
        <v>0</v>
      </c>
      <c r="I415" s="84" t="b">
        <v>0</v>
      </c>
      <c r="J415" s="84" t="b">
        <v>0</v>
      </c>
      <c r="K415" s="84" t="b">
        <v>0</v>
      </c>
      <c r="L415" s="84" t="b">
        <v>0</v>
      </c>
    </row>
    <row r="416" spans="1:12" ht="15">
      <c r="A416" s="84" t="s">
        <v>320</v>
      </c>
      <c r="B416" s="84" t="s">
        <v>2584</v>
      </c>
      <c r="C416" s="84">
        <v>3</v>
      </c>
      <c r="D416" s="123">
        <v>0.005646943512047933</v>
      </c>
      <c r="E416" s="123">
        <v>1.148876744106389</v>
      </c>
      <c r="F416" s="84" t="s">
        <v>2048</v>
      </c>
      <c r="G416" s="84" t="b">
        <v>0</v>
      </c>
      <c r="H416" s="84" t="b">
        <v>0</v>
      </c>
      <c r="I416" s="84" t="b">
        <v>0</v>
      </c>
      <c r="J416" s="84" t="b">
        <v>0</v>
      </c>
      <c r="K416" s="84" t="b">
        <v>0</v>
      </c>
      <c r="L416" s="84" t="b">
        <v>0</v>
      </c>
    </row>
    <row r="417" spans="1:12" ht="15">
      <c r="A417" s="84" t="s">
        <v>475</v>
      </c>
      <c r="B417" s="84" t="s">
        <v>2623</v>
      </c>
      <c r="C417" s="84">
        <v>2</v>
      </c>
      <c r="D417" s="123">
        <v>0.004271366444163413</v>
      </c>
      <c r="E417" s="123">
        <v>0.7606965727235077</v>
      </c>
      <c r="F417" s="84" t="s">
        <v>2048</v>
      </c>
      <c r="G417" s="84" t="b">
        <v>0</v>
      </c>
      <c r="H417" s="84" t="b">
        <v>0</v>
      </c>
      <c r="I417" s="84" t="b">
        <v>0</v>
      </c>
      <c r="J417" s="84" t="b">
        <v>0</v>
      </c>
      <c r="K417" s="84" t="b">
        <v>0</v>
      </c>
      <c r="L417" s="84" t="b">
        <v>0</v>
      </c>
    </row>
    <row r="418" spans="1:12" ht="15">
      <c r="A418" s="84" t="s">
        <v>2623</v>
      </c>
      <c r="B418" s="84" t="s">
        <v>2592</v>
      </c>
      <c r="C418" s="84">
        <v>2</v>
      </c>
      <c r="D418" s="123">
        <v>0.004271366444163413</v>
      </c>
      <c r="E418" s="123">
        <v>1.8020892578817327</v>
      </c>
      <c r="F418" s="84" t="s">
        <v>2048</v>
      </c>
      <c r="G418" s="84" t="b">
        <v>0</v>
      </c>
      <c r="H418" s="84" t="b">
        <v>0</v>
      </c>
      <c r="I418" s="84" t="b">
        <v>0</v>
      </c>
      <c r="J418" s="84" t="b">
        <v>0</v>
      </c>
      <c r="K418" s="84" t="b">
        <v>0</v>
      </c>
      <c r="L418" s="84" t="b">
        <v>0</v>
      </c>
    </row>
    <row r="419" spans="1:12" ht="15">
      <c r="A419" s="84" t="s">
        <v>2592</v>
      </c>
      <c r="B419" s="84" t="s">
        <v>2667</v>
      </c>
      <c r="C419" s="84">
        <v>2</v>
      </c>
      <c r="D419" s="123">
        <v>0.004271366444163413</v>
      </c>
      <c r="E419" s="123">
        <v>2.3249680031620703</v>
      </c>
      <c r="F419" s="84" t="s">
        <v>2048</v>
      </c>
      <c r="G419" s="84" t="b">
        <v>0</v>
      </c>
      <c r="H419" s="84" t="b">
        <v>0</v>
      </c>
      <c r="I419" s="84" t="b">
        <v>0</v>
      </c>
      <c r="J419" s="84" t="b">
        <v>0</v>
      </c>
      <c r="K419" s="84" t="b">
        <v>0</v>
      </c>
      <c r="L419" s="84" t="b">
        <v>0</v>
      </c>
    </row>
    <row r="420" spans="1:12" ht="15">
      <c r="A420" s="84" t="s">
        <v>2667</v>
      </c>
      <c r="B420" s="84" t="s">
        <v>2610</v>
      </c>
      <c r="C420" s="84">
        <v>2</v>
      </c>
      <c r="D420" s="123">
        <v>0.004271366444163413</v>
      </c>
      <c r="E420" s="123">
        <v>2.5010592622177517</v>
      </c>
      <c r="F420" s="84" t="s">
        <v>2048</v>
      </c>
      <c r="G420" s="84" t="b">
        <v>0</v>
      </c>
      <c r="H420" s="84" t="b">
        <v>0</v>
      </c>
      <c r="I420" s="84" t="b">
        <v>0</v>
      </c>
      <c r="J420" s="84" t="b">
        <v>0</v>
      </c>
      <c r="K420" s="84" t="b">
        <v>0</v>
      </c>
      <c r="L420" s="84" t="b">
        <v>0</v>
      </c>
    </row>
    <row r="421" spans="1:12" ht="15">
      <c r="A421" s="84" t="s">
        <v>2610</v>
      </c>
      <c r="B421" s="84" t="s">
        <v>2734</v>
      </c>
      <c r="C421" s="84">
        <v>2</v>
      </c>
      <c r="D421" s="123">
        <v>0.004271366444163413</v>
      </c>
      <c r="E421" s="123">
        <v>2.5010592622177517</v>
      </c>
      <c r="F421" s="84" t="s">
        <v>2048</v>
      </c>
      <c r="G421" s="84" t="b">
        <v>0</v>
      </c>
      <c r="H421" s="84" t="b">
        <v>0</v>
      </c>
      <c r="I421" s="84" t="b">
        <v>0</v>
      </c>
      <c r="J421" s="84" t="b">
        <v>0</v>
      </c>
      <c r="K421" s="84" t="b">
        <v>0</v>
      </c>
      <c r="L421" s="84" t="b">
        <v>0</v>
      </c>
    </row>
    <row r="422" spans="1:12" ht="15">
      <c r="A422" s="84" t="s">
        <v>2734</v>
      </c>
      <c r="B422" s="84" t="s">
        <v>2696</v>
      </c>
      <c r="C422" s="84">
        <v>2</v>
      </c>
      <c r="D422" s="123">
        <v>0.004271366444163413</v>
      </c>
      <c r="E422" s="123">
        <v>2.5010592622177517</v>
      </c>
      <c r="F422" s="84" t="s">
        <v>2048</v>
      </c>
      <c r="G422" s="84" t="b">
        <v>0</v>
      </c>
      <c r="H422" s="84" t="b">
        <v>0</v>
      </c>
      <c r="I422" s="84" t="b">
        <v>0</v>
      </c>
      <c r="J422" s="84" t="b">
        <v>0</v>
      </c>
      <c r="K422" s="84" t="b">
        <v>0</v>
      </c>
      <c r="L422" s="84" t="b">
        <v>0</v>
      </c>
    </row>
    <row r="423" spans="1:12" ht="15">
      <c r="A423" s="84" t="s">
        <v>2696</v>
      </c>
      <c r="B423" s="84" t="s">
        <v>2697</v>
      </c>
      <c r="C423" s="84">
        <v>2</v>
      </c>
      <c r="D423" s="123">
        <v>0.004271366444163413</v>
      </c>
      <c r="E423" s="123">
        <v>2.5010592622177517</v>
      </c>
      <c r="F423" s="84" t="s">
        <v>2048</v>
      </c>
      <c r="G423" s="84" t="b">
        <v>0</v>
      </c>
      <c r="H423" s="84" t="b">
        <v>0</v>
      </c>
      <c r="I423" s="84" t="b">
        <v>0</v>
      </c>
      <c r="J423" s="84" t="b">
        <v>0</v>
      </c>
      <c r="K423" s="84" t="b">
        <v>0</v>
      </c>
      <c r="L423" s="84" t="b">
        <v>0</v>
      </c>
    </row>
    <row r="424" spans="1:12" ht="15">
      <c r="A424" s="84" t="s">
        <v>2697</v>
      </c>
      <c r="B424" s="84" t="s">
        <v>2623</v>
      </c>
      <c r="C424" s="84">
        <v>2</v>
      </c>
      <c r="D424" s="123">
        <v>0.004271366444163413</v>
      </c>
      <c r="E424" s="123">
        <v>2.1031192535457137</v>
      </c>
      <c r="F424" s="84" t="s">
        <v>2048</v>
      </c>
      <c r="G424" s="84" t="b">
        <v>0</v>
      </c>
      <c r="H424" s="84" t="b">
        <v>0</v>
      </c>
      <c r="I424" s="84" t="b">
        <v>0</v>
      </c>
      <c r="J424" s="84" t="b">
        <v>0</v>
      </c>
      <c r="K424" s="84" t="b">
        <v>0</v>
      </c>
      <c r="L424" s="84" t="b">
        <v>0</v>
      </c>
    </row>
    <row r="425" spans="1:12" ht="15">
      <c r="A425" s="84" t="s">
        <v>2623</v>
      </c>
      <c r="B425" s="84" t="s">
        <v>2735</v>
      </c>
      <c r="C425" s="84">
        <v>2</v>
      </c>
      <c r="D425" s="123">
        <v>0.004271366444163413</v>
      </c>
      <c r="E425" s="123">
        <v>2.1031192535457137</v>
      </c>
      <c r="F425" s="84" t="s">
        <v>2048</v>
      </c>
      <c r="G425" s="84" t="b">
        <v>0</v>
      </c>
      <c r="H425" s="84" t="b">
        <v>0</v>
      </c>
      <c r="I425" s="84" t="b">
        <v>0</v>
      </c>
      <c r="J425" s="84" t="b">
        <v>0</v>
      </c>
      <c r="K425" s="84" t="b">
        <v>0</v>
      </c>
      <c r="L425" s="84" t="b">
        <v>0</v>
      </c>
    </row>
    <row r="426" spans="1:12" ht="15">
      <c r="A426" s="84" t="s">
        <v>2735</v>
      </c>
      <c r="B426" s="84" t="s">
        <v>2568</v>
      </c>
      <c r="C426" s="84">
        <v>2</v>
      </c>
      <c r="D426" s="123">
        <v>0.004271366444163413</v>
      </c>
      <c r="E426" s="123">
        <v>1.9569912178674758</v>
      </c>
      <c r="F426" s="84" t="s">
        <v>2048</v>
      </c>
      <c r="G426" s="84" t="b">
        <v>0</v>
      </c>
      <c r="H426" s="84" t="b">
        <v>0</v>
      </c>
      <c r="I426" s="84" t="b">
        <v>0</v>
      </c>
      <c r="J426" s="84" t="b">
        <v>0</v>
      </c>
      <c r="K426" s="84" t="b">
        <v>0</v>
      </c>
      <c r="L426" s="84" t="b">
        <v>0</v>
      </c>
    </row>
    <row r="427" spans="1:12" ht="15">
      <c r="A427" s="84" t="s">
        <v>2564</v>
      </c>
      <c r="B427" s="84" t="s">
        <v>2615</v>
      </c>
      <c r="C427" s="84">
        <v>2</v>
      </c>
      <c r="D427" s="123">
        <v>0.004271366444163413</v>
      </c>
      <c r="E427" s="123">
        <v>1.6559612222034947</v>
      </c>
      <c r="F427" s="84" t="s">
        <v>2048</v>
      </c>
      <c r="G427" s="84" t="b">
        <v>0</v>
      </c>
      <c r="H427" s="84" t="b">
        <v>0</v>
      </c>
      <c r="I427" s="84" t="b">
        <v>0</v>
      </c>
      <c r="J427" s="84" t="b">
        <v>0</v>
      </c>
      <c r="K427" s="84" t="b">
        <v>0</v>
      </c>
      <c r="L427" s="84" t="b">
        <v>0</v>
      </c>
    </row>
    <row r="428" spans="1:12" ht="15">
      <c r="A428" s="84" t="s">
        <v>2639</v>
      </c>
      <c r="B428" s="84" t="s">
        <v>2640</v>
      </c>
      <c r="C428" s="84">
        <v>2</v>
      </c>
      <c r="D428" s="123">
        <v>0.004271366444163413</v>
      </c>
      <c r="E428" s="123">
        <v>2.5010592622177517</v>
      </c>
      <c r="F428" s="84" t="s">
        <v>2048</v>
      </c>
      <c r="G428" s="84" t="b">
        <v>0</v>
      </c>
      <c r="H428" s="84" t="b">
        <v>0</v>
      </c>
      <c r="I428" s="84" t="b">
        <v>0</v>
      </c>
      <c r="J428" s="84" t="b">
        <v>0</v>
      </c>
      <c r="K428" s="84" t="b">
        <v>0</v>
      </c>
      <c r="L428" s="84" t="b">
        <v>0</v>
      </c>
    </row>
    <row r="429" spans="1:12" ht="15">
      <c r="A429" s="84" t="s">
        <v>2640</v>
      </c>
      <c r="B429" s="84" t="s">
        <v>2567</v>
      </c>
      <c r="C429" s="84">
        <v>2</v>
      </c>
      <c r="D429" s="123">
        <v>0.004271366444163413</v>
      </c>
      <c r="E429" s="123">
        <v>2.1031192535457137</v>
      </c>
      <c r="F429" s="84" t="s">
        <v>2048</v>
      </c>
      <c r="G429" s="84" t="b">
        <v>0</v>
      </c>
      <c r="H429" s="84" t="b">
        <v>0</v>
      </c>
      <c r="I429" s="84" t="b">
        <v>0</v>
      </c>
      <c r="J429" s="84" t="b">
        <v>0</v>
      </c>
      <c r="K429" s="84" t="b">
        <v>0</v>
      </c>
      <c r="L429" s="84" t="b">
        <v>0</v>
      </c>
    </row>
    <row r="430" spans="1:12" ht="15">
      <c r="A430" s="84" t="s">
        <v>2567</v>
      </c>
      <c r="B430" s="84" t="s">
        <v>2563</v>
      </c>
      <c r="C430" s="84">
        <v>2</v>
      </c>
      <c r="D430" s="123">
        <v>0.004271366444163413</v>
      </c>
      <c r="E430" s="123">
        <v>1.4798699631478134</v>
      </c>
      <c r="F430" s="84" t="s">
        <v>2048</v>
      </c>
      <c r="G430" s="84" t="b">
        <v>0</v>
      </c>
      <c r="H430" s="84" t="b">
        <v>0</v>
      </c>
      <c r="I430" s="84" t="b">
        <v>0</v>
      </c>
      <c r="J430" s="84" t="b">
        <v>0</v>
      </c>
      <c r="K430" s="84" t="b">
        <v>0</v>
      </c>
      <c r="L430" s="84" t="b">
        <v>0</v>
      </c>
    </row>
    <row r="431" spans="1:12" ht="15">
      <c r="A431" s="84" t="s">
        <v>2563</v>
      </c>
      <c r="B431" s="84" t="s">
        <v>2574</v>
      </c>
      <c r="C431" s="84">
        <v>2</v>
      </c>
      <c r="D431" s="123">
        <v>0.004271366444163413</v>
      </c>
      <c r="E431" s="123">
        <v>1.5010592622177514</v>
      </c>
      <c r="F431" s="84" t="s">
        <v>2048</v>
      </c>
      <c r="G431" s="84" t="b">
        <v>0</v>
      </c>
      <c r="H431" s="84" t="b">
        <v>0</v>
      </c>
      <c r="I431" s="84" t="b">
        <v>0</v>
      </c>
      <c r="J431" s="84" t="b">
        <v>0</v>
      </c>
      <c r="K431" s="84" t="b">
        <v>0</v>
      </c>
      <c r="L431" s="84" t="b">
        <v>0</v>
      </c>
    </row>
    <row r="432" spans="1:12" ht="15">
      <c r="A432" s="84" t="s">
        <v>2574</v>
      </c>
      <c r="B432" s="84" t="s">
        <v>2641</v>
      </c>
      <c r="C432" s="84">
        <v>2</v>
      </c>
      <c r="D432" s="123">
        <v>0.004271366444163413</v>
      </c>
      <c r="E432" s="123">
        <v>2.5010592622177517</v>
      </c>
      <c r="F432" s="84" t="s">
        <v>2048</v>
      </c>
      <c r="G432" s="84" t="b">
        <v>0</v>
      </c>
      <c r="H432" s="84" t="b">
        <v>0</v>
      </c>
      <c r="I432" s="84" t="b">
        <v>0</v>
      </c>
      <c r="J432" s="84" t="b">
        <v>0</v>
      </c>
      <c r="K432" s="84" t="b">
        <v>0</v>
      </c>
      <c r="L432" s="84" t="b">
        <v>0</v>
      </c>
    </row>
    <row r="433" spans="1:12" ht="15">
      <c r="A433" s="84" t="s">
        <v>2641</v>
      </c>
      <c r="B433" s="84" t="s">
        <v>2642</v>
      </c>
      <c r="C433" s="84">
        <v>2</v>
      </c>
      <c r="D433" s="123">
        <v>0.004271366444163413</v>
      </c>
      <c r="E433" s="123">
        <v>2.5010592622177517</v>
      </c>
      <c r="F433" s="84" t="s">
        <v>2048</v>
      </c>
      <c r="G433" s="84" t="b">
        <v>0</v>
      </c>
      <c r="H433" s="84" t="b">
        <v>0</v>
      </c>
      <c r="I433" s="84" t="b">
        <v>0</v>
      </c>
      <c r="J433" s="84" t="b">
        <v>0</v>
      </c>
      <c r="K433" s="84" t="b">
        <v>0</v>
      </c>
      <c r="L433" s="84" t="b">
        <v>0</v>
      </c>
    </row>
    <row r="434" spans="1:12" ht="15">
      <c r="A434" s="84" t="s">
        <v>2642</v>
      </c>
      <c r="B434" s="84" t="s">
        <v>2643</v>
      </c>
      <c r="C434" s="84">
        <v>2</v>
      </c>
      <c r="D434" s="123">
        <v>0.004271366444163413</v>
      </c>
      <c r="E434" s="123">
        <v>2.5010592622177517</v>
      </c>
      <c r="F434" s="84" t="s">
        <v>2048</v>
      </c>
      <c r="G434" s="84" t="b">
        <v>0</v>
      </c>
      <c r="H434" s="84" t="b">
        <v>0</v>
      </c>
      <c r="I434" s="84" t="b">
        <v>0</v>
      </c>
      <c r="J434" s="84" t="b">
        <v>0</v>
      </c>
      <c r="K434" s="84" t="b">
        <v>0</v>
      </c>
      <c r="L434" s="84" t="b">
        <v>0</v>
      </c>
    </row>
    <row r="435" spans="1:12" ht="15">
      <c r="A435" s="84" t="s">
        <v>2643</v>
      </c>
      <c r="B435" s="84" t="s">
        <v>2644</v>
      </c>
      <c r="C435" s="84">
        <v>2</v>
      </c>
      <c r="D435" s="123">
        <v>0.004271366444163413</v>
      </c>
      <c r="E435" s="123">
        <v>2.5010592622177517</v>
      </c>
      <c r="F435" s="84" t="s">
        <v>2048</v>
      </c>
      <c r="G435" s="84" t="b">
        <v>0</v>
      </c>
      <c r="H435" s="84" t="b">
        <v>0</v>
      </c>
      <c r="I435" s="84" t="b">
        <v>0</v>
      </c>
      <c r="J435" s="84" t="b">
        <v>0</v>
      </c>
      <c r="K435" s="84" t="b">
        <v>0</v>
      </c>
      <c r="L435" s="84" t="b">
        <v>0</v>
      </c>
    </row>
    <row r="436" spans="1:12" ht="15">
      <c r="A436" s="84" t="s">
        <v>2644</v>
      </c>
      <c r="B436" s="84" t="s">
        <v>2617</v>
      </c>
      <c r="C436" s="84">
        <v>2</v>
      </c>
      <c r="D436" s="123">
        <v>0.004271366444163413</v>
      </c>
      <c r="E436" s="123">
        <v>2.5010592622177517</v>
      </c>
      <c r="F436" s="84" t="s">
        <v>2048</v>
      </c>
      <c r="G436" s="84" t="b">
        <v>0</v>
      </c>
      <c r="H436" s="84" t="b">
        <v>0</v>
      </c>
      <c r="I436" s="84" t="b">
        <v>0</v>
      </c>
      <c r="J436" s="84" t="b">
        <v>0</v>
      </c>
      <c r="K436" s="84" t="b">
        <v>0</v>
      </c>
      <c r="L436" s="84" t="b">
        <v>0</v>
      </c>
    </row>
    <row r="437" spans="1:12" ht="15">
      <c r="A437" s="84" t="s">
        <v>2617</v>
      </c>
      <c r="B437" s="84" t="s">
        <v>2645</v>
      </c>
      <c r="C437" s="84">
        <v>2</v>
      </c>
      <c r="D437" s="123">
        <v>0.004271366444163413</v>
      </c>
      <c r="E437" s="123">
        <v>2.5010592622177517</v>
      </c>
      <c r="F437" s="84" t="s">
        <v>2048</v>
      </c>
      <c r="G437" s="84" t="b">
        <v>0</v>
      </c>
      <c r="H437" s="84" t="b">
        <v>0</v>
      </c>
      <c r="I437" s="84" t="b">
        <v>0</v>
      </c>
      <c r="J437" s="84" t="b">
        <v>0</v>
      </c>
      <c r="K437" s="84" t="b">
        <v>0</v>
      </c>
      <c r="L437" s="84" t="b">
        <v>0</v>
      </c>
    </row>
    <row r="438" spans="1:12" ht="15">
      <c r="A438" s="84" t="s">
        <v>2645</v>
      </c>
      <c r="B438" s="84" t="s">
        <v>2608</v>
      </c>
      <c r="C438" s="84">
        <v>2</v>
      </c>
      <c r="D438" s="123">
        <v>0.004271366444163413</v>
      </c>
      <c r="E438" s="123">
        <v>2.5010592622177517</v>
      </c>
      <c r="F438" s="84" t="s">
        <v>2048</v>
      </c>
      <c r="G438" s="84" t="b">
        <v>0</v>
      </c>
      <c r="H438" s="84" t="b">
        <v>0</v>
      </c>
      <c r="I438" s="84" t="b">
        <v>0</v>
      </c>
      <c r="J438" s="84" t="b">
        <v>0</v>
      </c>
      <c r="K438" s="84" t="b">
        <v>0</v>
      </c>
      <c r="L438" s="84" t="b">
        <v>0</v>
      </c>
    </row>
    <row r="439" spans="1:12" ht="15">
      <c r="A439" s="84" t="s">
        <v>2608</v>
      </c>
      <c r="B439" s="84" t="s">
        <v>475</v>
      </c>
      <c r="C439" s="84">
        <v>2</v>
      </c>
      <c r="D439" s="123">
        <v>0.004271366444163413</v>
      </c>
      <c r="E439" s="123">
        <v>1.0945190817837964</v>
      </c>
      <c r="F439" s="84" t="s">
        <v>2048</v>
      </c>
      <c r="G439" s="84" t="b">
        <v>0</v>
      </c>
      <c r="H439" s="84" t="b">
        <v>0</v>
      </c>
      <c r="I439" s="84" t="b">
        <v>0</v>
      </c>
      <c r="J439" s="84" t="b">
        <v>0</v>
      </c>
      <c r="K439" s="84" t="b">
        <v>0</v>
      </c>
      <c r="L439" s="84" t="b">
        <v>0</v>
      </c>
    </row>
    <row r="440" spans="1:12" ht="15">
      <c r="A440" s="84" t="s">
        <v>2166</v>
      </c>
      <c r="B440" s="84" t="s">
        <v>2633</v>
      </c>
      <c r="C440" s="84">
        <v>2</v>
      </c>
      <c r="D440" s="123">
        <v>0.004271366444163413</v>
      </c>
      <c r="E440" s="123">
        <v>2.5010592622177517</v>
      </c>
      <c r="F440" s="84" t="s">
        <v>2048</v>
      </c>
      <c r="G440" s="84" t="b">
        <v>1</v>
      </c>
      <c r="H440" s="84" t="b">
        <v>0</v>
      </c>
      <c r="I440" s="84" t="b">
        <v>0</v>
      </c>
      <c r="J440" s="84" t="b">
        <v>0</v>
      </c>
      <c r="K440" s="84" t="b">
        <v>0</v>
      </c>
      <c r="L440" s="84" t="b">
        <v>0</v>
      </c>
    </row>
    <row r="441" spans="1:12" ht="15">
      <c r="A441" s="84" t="s">
        <v>2633</v>
      </c>
      <c r="B441" s="84" t="s">
        <v>2634</v>
      </c>
      <c r="C441" s="84">
        <v>2</v>
      </c>
      <c r="D441" s="123">
        <v>0.004271366444163413</v>
      </c>
      <c r="E441" s="123">
        <v>2.5010592622177517</v>
      </c>
      <c r="F441" s="84" t="s">
        <v>2048</v>
      </c>
      <c r="G441" s="84" t="b">
        <v>0</v>
      </c>
      <c r="H441" s="84" t="b">
        <v>0</v>
      </c>
      <c r="I441" s="84" t="b">
        <v>0</v>
      </c>
      <c r="J441" s="84" t="b">
        <v>0</v>
      </c>
      <c r="K441" s="84" t="b">
        <v>0</v>
      </c>
      <c r="L441" s="84" t="b">
        <v>0</v>
      </c>
    </row>
    <row r="442" spans="1:12" ht="15">
      <c r="A442" s="84" t="s">
        <v>2634</v>
      </c>
      <c r="B442" s="84" t="s">
        <v>320</v>
      </c>
      <c r="C442" s="84">
        <v>2</v>
      </c>
      <c r="D442" s="123">
        <v>0.004271366444163413</v>
      </c>
      <c r="E442" s="123">
        <v>1.7606965727235075</v>
      </c>
      <c r="F442" s="84" t="s">
        <v>2048</v>
      </c>
      <c r="G442" s="84" t="b">
        <v>0</v>
      </c>
      <c r="H442" s="84" t="b">
        <v>0</v>
      </c>
      <c r="I442" s="84" t="b">
        <v>0</v>
      </c>
      <c r="J442" s="84" t="b">
        <v>0</v>
      </c>
      <c r="K442" s="84" t="b">
        <v>0</v>
      </c>
      <c r="L442" s="84" t="b">
        <v>0</v>
      </c>
    </row>
    <row r="443" spans="1:12" ht="15">
      <c r="A443" s="84" t="s">
        <v>320</v>
      </c>
      <c r="B443" s="84" t="s">
        <v>2635</v>
      </c>
      <c r="C443" s="84">
        <v>2</v>
      </c>
      <c r="D443" s="123">
        <v>0.004271366444163413</v>
      </c>
      <c r="E443" s="123">
        <v>1.148876744106389</v>
      </c>
      <c r="F443" s="84" t="s">
        <v>2048</v>
      </c>
      <c r="G443" s="84" t="b">
        <v>0</v>
      </c>
      <c r="H443" s="84" t="b">
        <v>0</v>
      </c>
      <c r="I443" s="84" t="b">
        <v>0</v>
      </c>
      <c r="J443" s="84" t="b">
        <v>0</v>
      </c>
      <c r="K443" s="84" t="b">
        <v>0</v>
      </c>
      <c r="L443" s="84" t="b">
        <v>0</v>
      </c>
    </row>
    <row r="444" spans="1:12" ht="15">
      <c r="A444" s="84" t="s">
        <v>2635</v>
      </c>
      <c r="B444" s="84" t="s">
        <v>2168</v>
      </c>
      <c r="C444" s="84">
        <v>2</v>
      </c>
      <c r="D444" s="123">
        <v>0.004271366444163413</v>
      </c>
      <c r="E444" s="123">
        <v>1.688145905574896</v>
      </c>
      <c r="F444" s="84" t="s">
        <v>2048</v>
      </c>
      <c r="G444" s="84" t="b">
        <v>0</v>
      </c>
      <c r="H444" s="84" t="b">
        <v>0</v>
      </c>
      <c r="I444" s="84" t="b">
        <v>0</v>
      </c>
      <c r="J444" s="84" t="b">
        <v>0</v>
      </c>
      <c r="K444" s="84" t="b">
        <v>0</v>
      </c>
      <c r="L444" s="84" t="b">
        <v>0</v>
      </c>
    </row>
    <row r="445" spans="1:12" ht="15">
      <c r="A445" s="84" t="s">
        <v>2168</v>
      </c>
      <c r="B445" s="84" t="s">
        <v>475</v>
      </c>
      <c r="C445" s="84">
        <v>2</v>
      </c>
      <c r="D445" s="123">
        <v>0.004271366444163413</v>
      </c>
      <c r="E445" s="123">
        <v>0.28160572514094073</v>
      </c>
      <c r="F445" s="84" t="s">
        <v>2048</v>
      </c>
      <c r="G445" s="84" t="b">
        <v>0</v>
      </c>
      <c r="H445" s="84" t="b">
        <v>0</v>
      </c>
      <c r="I445" s="84" t="b">
        <v>0</v>
      </c>
      <c r="J445" s="84" t="b">
        <v>0</v>
      </c>
      <c r="K445" s="84" t="b">
        <v>0</v>
      </c>
      <c r="L445" s="84" t="b">
        <v>0</v>
      </c>
    </row>
    <row r="446" spans="1:12" ht="15">
      <c r="A446" s="84" t="s">
        <v>475</v>
      </c>
      <c r="B446" s="84" t="s">
        <v>2571</v>
      </c>
      <c r="C446" s="84">
        <v>2</v>
      </c>
      <c r="D446" s="123">
        <v>0.004271366444163413</v>
      </c>
      <c r="E446" s="123">
        <v>1.1586365813955453</v>
      </c>
      <c r="F446" s="84" t="s">
        <v>2048</v>
      </c>
      <c r="G446" s="84" t="b">
        <v>0</v>
      </c>
      <c r="H446" s="84" t="b">
        <v>0</v>
      </c>
      <c r="I446" s="84" t="b">
        <v>0</v>
      </c>
      <c r="J446" s="84" t="b">
        <v>0</v>
      </c>
      <c r="K446" s="84" t="b">
        <v>0</v>
      </c>
      <c r="L446" s="84" t="b">
        <v>0</v>
      </c>
    </row>
    <row r="447" spans="1:12" ht="15">
      <c r="A447" s="84" t="s">
        <v>2571</v>
      </c>
      <c r="B447" s="84" t="s">
        <v>2572</v>
      </c>
      <c r="C447" s="84">
        <v>2</v>
      </c>
      <c r="D447" s="123">
        <v>0.004271366444163413</v>
      </c>
      <c r="E447" s="123">
        <v>2.5010592622177517</v>
      </c>
      <c r="F447" s="84" t="s">
        <v>2048</v>
      </c>
      <c r="G447" s="84" t="b">
        <v>0</v>
      </c>
      <c r="H447" s="84" t="b">
        <v>0</v>
      </c>
      <c r="I447" s="84" t="b">
        <v>0</v>
      </c>
      <c r="J447" s="84" t="b">
        <v>0</v>
      </c>
      <c r="K447" s="84" t="b">
        <v>0</v>
      </c>
      <c r="L447" s="84" t="b">
        <v>0</v>
      </c>
    </row>
    <row r="448" spans="1:12" ht="15">
      <c r="A448" s="84" t="s">
        <v>2572</v>
      </c>
      <c r="B448" s="84" t="s">
        <v>2573</v>
      </c>
      <c r="C448" s="84">
        <v>2</v>
      </c>
      <c r="D448" s="123">
        <v>0.004271366444163413</v>
      </c>
      <c r="E448" s="123">
        <v>2.5010592622177517</v>
      </c>
      <c r="F448" s="84" t="s">
        <v>2048</v>
      </c>
      <c r="G448" s="84" t="b">
        <v>0</v>
      </c>
      <c r="H448" s="84" t="b">
        <v>0</v>
      </c>
      <c r="I448" s="84" t="b">
        <v>0</v>
      </c>
      <c r="J448" s="84" t="b">
        <v>0</v>
      </c>
      <c r="K448" s="84" t="b">
        <v>0</v>
      </c>
      <c r="L448" s="84" t="b">
        <v>0</v>
      </c>
    </row>
    <row r="449" spans="1:12" ht="15">
      <c r="A449" s="84" t="s">
        <v>2573</v>
      </c>
      <c r="B449" s="84" t="s">
        <v>2636</v>
      </c>
      <c r="C449" s="84">
        <v>2</v>
      </c>
      <c r="D449" s="123">
        <v>0.004271366444163413</v>
      </c>
      <c r="E449" s="123">
        <v>2.5010592622177517</v>
      </c>
      <c r="F449" s="84" t="s">
        <v>2048</v>
      </c>
      <c r="G449" s="84" t="b">
        <v>0</v>
      </c>
      <c r="H449" s="84" t="b">
        <v>0</v>
      </c>
      <c r="I449" s="84" t="b">
        <v>0</v>
      </c>
      <c r="J449" s="84" t="b">
        <v>0</v>
      </c>
      <c r="K449" s="84" t="b">
        <v>1</v>
      </c>
      <c r="L449" s="84" t="b">
        <v>0</v>
      </c>
    </row>
    <row r="450" spans="1:12" ht="15">
      <c r="A450" s="84" t="s">
        <v>2636</v>
      </c>
      <c r="B450" s="84" t="s">
        <v>2637</v>
      </c>
      <c r="C450" s="84">
        <v>2</v>
      </c>
      <c r="D450" s="123">
        <v>0.004271366444163413</v>
      </c>
      <c r="E450" s="123">
        <v>2.5010592622177517</v>
      </c>
      <c r="F450" s="84" t="s">
        <v>2048</v>
      </c>
      <c r="G450" s="84" t="b">
        <v>0</v>
      </c>
      <c r="H450" s="84" t="b">
        <v>1</v>
      </c>
      <c r="I450" s="84" t="b">
        <v>0</v>
      </c>
      <c r="J450" s="84" t="b">
        <v>0</v>
      </c>
      <c r="K450" s="84" t="b">
        <v>0</v>
      </c>
      <c r="L450" s="84" t="b">
        <v>0</v>
      </c>
    </row>
    <row r="451" spans="1:12" ht="15">
      <c r="A451" s="84" t="s">
        <v>2637</v>
      </c>
      <c r="B451" s="84" t="s">
        <v>2638</v>
      </c>
      <c r="C451" s="84">
        <v>2</v>
      </c>
      <c r="D451" s="123">
        <v>0.004271366444163413</v>
      </c>
      <c r="E451" s="123">
        <v>2.5010592622177517</v>
      </c>
      <c r="F451" s="84" t="s">
        <v>2048</v>
      </c>
      <c r="G451" s="84" t="b">
        <v>0</v>
      </c>
      <c r="H451" s="84" t="b">
        <v>0</v>
      </c>
      <c r="I451" s="84" t="b">
        <v>0</v>
      </c>
      <c r="J451" s="84" t="b">
        <v>0</v>
      </c>
      <c r="K451" s="84" t="b">
        <v>0</v>
      </c>
      <c r="L451" s="84" t="b">
        <v>0</v>
      </c>
    </row>
    <row r="452" spans="1:12" ht="15">
      <c r="A452" s="84" t="s">
        <v>321</v>
      </c>
      <c r="B452" s="84" t="s">
        <v>2595</v>
      </c>
      <c r="C452" s="84">
        <v>2</v>
      </c>
      <c r="D452" s="123">
        <v>0.004271366444163413</v>
      </c>
      <c r="E452" s="123">
        <v>1.7808999588117946</v>
      </c>
      <c r="F452" s="84" t="s">
        <v>2048</v>
      </c>
      <c r="G452" s="84" t="b">
        <v>0</v>
      </c>
      <c r="H452" s="84" t="b">
        <v>0</v>
      </c>
      <c r="I452" s="84" t="b">
        <v>0</v>
      </c>
      <c r="J452" s="84" t="b">
        <v>1</v>
      </c>
      <c r="K452" s="84" t="b">
        <v>0</v>
      </c>
      <c r="L452" s="84" t="b">
        <v>0</v>
      </c>
    </row>
    <row r="453" spans="1:12" ht="15">
      <c r="A453" s="84" t="s">
        <v>320</v>
      </c>
      <c r="B453" s="84" t="s">
        <v>2656</v>
      </c>
      <c r="C453" s="84">
        <v>2</v>
      </c>
      <c r="D453" s="123">
        <v>0.004271366444163413</v>
      </c>
      <c r="E453" s="123">
        <v>1.148876744106389</v>
      </c>
      <c r="F453" s="84" t="s">
        <v>2048</v>
      </c>
      <c r="G453" s="84" t="b">
        <v>0</v>
      </c>
      <c r="H453" s="84" t="b">
        <v>0</v>
      </c>
      <c r="I453" s="84" t="b">
        <v>0</v>
      </c>
      <c r="J453" s="84" t="b">
        <v>0</v>
      </c>
      <c r="K453" s="84" t="b">
        <v>1</v>
      </c>
      <c r="L453" s="84" t="b">
        <v>0</v>
      </c>
    </row>
    <row r="454" spans="1:12" ht="15">
      <c r="A454" s="84" t="s">
        <v>2176</v>
      </c>
      <c r="B454" s="84" t="s">
        <v>2162</v>
      </c>
      <c r="C454" s="84">
        <v>24</v>
      </c>
      <c r="D454" s="123">
        <v>0</v>
      </c>
      <c r="E454" s="123">
        <v>1.130333768495006</v>
      </c>
      <c r="F454" s="84" t="s">
        <v>2049</v>
      </c>
      <c r="G454" s="84" t="b">
        <v>1</v>
      </c>
      <c r="H454" s="84" t="b">
        <v>0</v>
      </c>
      <c r="I454" s="84" t="b">
        <v>0</v>
      </c>
      <c r="J454" s="84" t="b">
        <v>0</v>
      </c>
      <c r="K454" s="84" t="b">
        <v>0</v>
      </c>
      <c r="L454" s="84" t="b">
        <v>0</v>
      </c>
    </row>
    <row r="455" spans="1:12" ht="15">
      <c r="A455" s="84" t="s">
        <v>2162</v>
      </c>
      <c r="B455" s="84" t="s">
        <v>2163</v>
      </c>
      <c r="C455" s="84">
        <v>24</v>
      </c>
      <c r="D455" s="123">
        <v>0</v>
      </c>
      <c r="E455" s="123">
        <v>1.130333768495006</v>
      </c>
      <c r="F455" s="84" t="s">
        <v>2049</v>
      </c>
      <c r="G455" s="84" t="b">
        <v>0</v>
      </c>
      <c r="H455" s="84" t="b">
        <v>0</v>
      </c>
      <c r="I455" s="84" t="b">
        <v>0</v>
      </c>
      <c r="J455" s="84" t="b">
        <v>0</v>
      </c>
      <c r="K455" s="84" t="b">
        <v>0</v>
      </c>
      <c r="L455" s="84" t="b">
        <v>0</v>
      </c>
    </row>
    <row r="456" spans="1:12" ht="15">
      <c r="A456" s="84" t="s">
        <v>2163</v>
      </c>
      <c r="B456" s="84" t="s">
        <v>2161</v>
      </c>
      <c r="C456" s="84">
        <v>24</v>
      </c>
      <c r="D456" s="123">
        <v>0</v>
      </c>
      <c r="E456" s="123">
        <v>1.130333768495006</v>
      </c>
      <c r="F456" s="84" t="s">
        <v>2049</v>
      </c>
      <c r="G456" s="84" t="b">
        <v>0</v>
      </c>
      <c r="H456" s="84" t="b">
        <v>0</v>
      </c>
      <c r="I456" s="84" t="b">
        <v>0</v>
      </c>
      <c r="J456" s="84" t="b">
        <v>0</v>
      </c>
      <c r="K456" s="84" t="b">
        <v>0</v>
      </c>
      <c r="L456" s="84" t="b">
        <v>0</v>
      </c>
    </row>
    <row r="457" spans="1:12" ht="15">
      <c r="A457" s="84" t="s">
        <v>2161</v>
      </c>
      <c r="B457" s="84" t="s">
        <v>2174</v>
      </c>
      <c r="C457" s="84">
        <v>24</v>
      </c>
      <c r="D457" s="123">
        <v>0</v>
      </c>
      <c r="E457" s="123">
        <v>1.1126050015345745</v>
      </c>
      <c r="F457" s="84" t="s">
        <v>2049</v>
      </c>
      <c r="G457" s="84" t="b">
        <v>0</v>
      </c>
      <c r="H457" s="84" t="b">
        <v>0</v>
      </c>
      <c r="I457" s="84" t="b">
        <v>0</v>
      </c>
      <c r="J457" s="84" t="b">
        <v>0</v>
      </c>
      <c r="K457" s="84" t="b">
        <v>0</v>
      </c>
      <c r="L457" s="84" t="b">
        <v>0</v>
      </c>
    </row>
    <row r="458" spans="1:12" ht="15">
      <c r="A458" s="84" t="s">
        <v>2174</v>
      </c>
      <c r="B458" s="84" t="s">
        <v>483</v>
      </c>
      <c r="C458" s="84">
        <v>24</v>
      </c>
      <c r="D458" s="123">
        <v>0</v>
      </c>
      <c r="E458" s="123">
        <v>1.1126050015345745</v>
      </c>
      <c r="F458" s="84" t="s">
        <v>2049</v>
      </c>
      <c r="G458" s="84" t="b">
        <v>0</v>
      </c>
      <c r="H458" s="84" t="b">
        <v>0</v>
      </c>
      <c r="I458" s="84" t="b">
        <v>0</v>
      </c>
      <c r="J458" s="84" t="b">
        <v>0</v>
      </c>
      <c r="K458" s="84" t="b">
        <v>0</v>
      </c>
      <c r="L458" s="84" t="b">
        <v>0</v>
      </c>
    </row>
    <row r="459" spans="1:12" ht="15">
      <c r="A459" s="84" t="s">
        <v>483</v>
      </c>
      <c r="B459" s="84" t="s">
        <v>2177</v>
      </c>
      <c r="C459" s="84">
        <v>24</v>
      </c>
      <c r="D459" s="123">
        <v>0</v>
      </c>
      <c r="E459" s="123">
        <v>1.130333768495006</v>
      </c>
      <c r="F459" s="84" t="s">
        <v>2049</v>
      </c>
      <c r="G459" s="84" t="b">
        <v>0</v>
      </c>
      <c r="H459" s="84" t="b">
        <v>0</v>
      </c>
      <c r="I459" s="84" t="b">
        <v>0</v>
      </c>
      <c r="J459" s="84" t="b">
        <v>1</v>
      </c>
      <c r="K459" s="84" t="b">
        <v>0</v>
      </c>
      <c r="L459" s="84" t="b">
        <v>0</v>
      </c>
    </row>
    <row r="460" spans="1:12" ht="15">
      <c r="A460" s="84" t="s">
        <v>2177</v>
      </c>
      <c r="B460" s="84" t="s">
        <v>2175</v>
      </c>
      <c r="C460" s="84">
        <v>24</v>
      </c>
      <c r="D460" s="123">
        <v>0</v>
      </c>
      <c r="E460" s="123">
        <v>1.1126050015345745</v>
      </c>
      <c r="F460" s="84" t="s">
        <v>2049</v>
      </c>
      <c r="G460" s="84" t="b">
        <v>1</v>
      </c>
      <c r="H460" s="84" t="b">
        <v>0</v>
      </c>
      <c r="I460" s="84" t="b">
        <v>0</v>
      </c>
      <c r="J460" s="84" t="b">
        <v>0</v>
      </c>
      <c r="K460" s="84" t="b">
        <v>0</v>
      </c>
      <c r="L460" s="84" t="b">
        <v>0</v>
      </c>
    </row>
    <row r="461" spans="1:12" ht="15">
      <c r="A461" s="84" t="s">
        <v>2175</v>
      </c>
      <c r="B461" s="84" t="s">
        <v>2140</v>
      </c>
      <c r="C461" s="84">
        <v>24</v>
      </c>
      <c r="D461" s="123">
        <v>0</v>
      </c>
      <c r="E461" s="123">
        <v>1.1126050015345745</v>
      </c>
      <c r="F461" s="84" t="s">
        <v>2049</v>
      </c>
      <c r="G461" s="84" t="b">
        <v>0</v>
      </c>
      <c r="H461" s="84" t="b">
        <v>0</v>
      </c>
      <c r="I461" s="84" t="b">
        <v>0</v>
      </c>
      <c r="J461" s="84" t="b">
        <v>0</v>
      </c>
      <c r="K461" s="84" t="b">
        <v>0</v>
      </c>
      <c r="L461" s="84" t="b">
        <v>0</v>
      </c>
    </row>
    <row r="462" spans="1:12" ht="15">
      <c r="A462" s="84" t="s">
        <v>2140</v>
      </c>
      <c r="B462" s="84" t="s">
        <v>2178</v>
      </c>
      <c r="C462" s="84">
        <v>24</v>
      </c>
      <c r="D462" s="123">
        <v>0</v>
      </c>
      <c r="E462" s="123">
        <v>1.130333768495006</v>
      </c>
      <c r="F462" s="84" t="s">
        <v>2049</v>
      </c>
      <c r="G462" s="84" t="b">
        <v>0</v>
      </c>
      <c r="H462" s="84" t="b">
        <v>0</v>
      </c>
      <c r="I462" s="84" t="b">
        <v>0</v>
      </c>
      <c r="J462" s="84" t="b">
        <v>0</v>
      </c>
      <c r="K462" s="84" t="b">
        <v>0</v>
      </c>
      <c r="L462" s="84" t="b">
        <v>0</v>
      </c>
    </row>
    <row r="463" spans="1:12" ht="15">
      <c r="A463" s="84" t="s">
        <v>2178</v>
      </c>
      <c r="B463" s="84" t="s">
        <v>2544</v>
      </c>
      <c r="C463" s="84">
        <v>24</v>
      </c>
      <c r="D463" s="123">
        <v>0</v>
      </c>
      <c r="E463" s="123">
        <v>1.130333768495006</v>
      </c>
      <c r="F463" s="84" t="s">
        <v>2049</v>
      </c>
      <c r="G463" s="84" t="b">
        <v>0</v>
      </c>
      <c r="H463" s="84" t="b">
        <v>0</v>
      </c>
      <c r="I463" s="84" t="b">
        <v>0</v>
      </c>
      <c r="J463" s="84" t="b">
        <v>0</v>
      </c>
      <c r="K463" s="84" t="b">
        <v>0</v>
      </c>
      <c r="L463" s="84" t="b">
        <v>0</v>
      </c>
    </row>
    <row r="464" spans="1:12" ht="15">
      <c r="A464" s="84" t="s">
        <v>2544</v>
      </c>
      <c r="B464" s="84" t="s">
        <v>2545</v>
      </c>
      <c r="C464" s="84">
        <v>24</v>
      </c>
      <c r="D464" s="123">
        <v>0</v>
      </c>
      <c r="E464" s="123">
        <v>1.130333768495006</v>
      </c>
      <c r="F464" s="84" t="s">
        <v>2049</v>
      </c>
      <c r="G464" s="84" t="b">
        <v>0</v>
      </c>
      <c r="H464" s="84" t="b">
        <v>0</v>
      </c>
      <c r="I464" s="84" t="b">
        <v>0</v>
      </c>
      <c r="J464" s="84" t="b">
        <v>0</v>
      </c>
      <c r="K464" s="84" t="b">
        <v>0</v>
      </c>
      <c r="L464" s="84" t="b">
        <v>0</v>
      </c>
    </row>
    <row r="465" spans="1:12" ht="15">
      <c r="A465" s="84" t="s">
        <v>2545</v>
      </c>
      <c r="B465" s="84" t="s">
        <v>2546</v>
      </c>
      <c r="C465" s="84">
        <v>24</v>
      </c>
      <c r="D465" s="123">
        <v>0</v>
      </c>
      <c r="E465" s="123">
        <v>1.130333768495006</v>
      </c>
      <c r="F465" s="84" t="s">
        <v>2049</v>
      </c>
      <c r="G465" s="84" t="b">
        <v>0</v>
      </c>
      <c r="H465" s="84" t="b">
        <v>0</v>
      </c>
      <c r="I465" s="84" t="b">
        <v>0</v>
      </c>
      <c r="J465" s="84" t="b">
        <v>0</v>
      </c>
      <c r="K465" s="84" t="b">
        <v>0</v>
      </c>
      <c r="L465" s="84" t="b">
        <v>0</v>
      </c>
    </row>
    <row r="466" spans="1:12" ht="15">
      <c r="A466" s="84" t="s">
        <v>262</v>
      </c>
      <c r="B466" s="84" t="s">
        <v>2176</v>
      </c>
      <c r="C466" s="84">
        <v>23</v>
      </c>
      <c r="D466" s="123">
        <v>0.00122160439931696</v>
      </c>
      <c r="E466" s="123">
        <v>1.1488171741890192</v>
      </c>
      <c r="F466" s="84" t="s">
        <v>2049</v>
      </c>
      <c r="G466" s="84" t="b">
        <v>0</v>
      </c>
      <c r="H466" s="84" t="b">
        <v>0</v>
      </c>
      <c r="I466" s="84" t="b">
        <v>0</v>
      </c>
      <c r="J466" s="84" t="b">
        <v>1</v>
      </c>
      <c r="K466" s="84" t="b">
        <v>0</v>
      </c>
      <c r="L466" s="84" t="b">
        <v>0</v>
      </c>
    </row>
    <row r="467" spans="1:12" ht="15">
      <c r="A467" s="84" t="s">
        <v>2180</v>
      </c>
      <c r="B467" s="84" t="s">
        <v>2181</v>
      </c>
      <c r="C467" s="84">
        <v>7</v>
      </c>
      <c r="D467" s="123">
        <v>0.004063889819018492</v>
      </c>
      <c r="E467" s="123">
        <v>1.4077549909656364</v>
      </c>
      <c r="F467" s="84" t="s">
        <v>2050</v>
      </c>
      <c r="G467" s="84" t="b">
        <v>0</v>
      </c>
      <c r="H467" s="84" t="b">
        <v>0</v>
      </c>
      <c r="I467" s="84" t="b">
        <v>0</v>
      </c>
      <c r="J467" s="84" t="b">
        <v>0</v>
      </c>
      <c r="K467" s="84" t="b">
        <v>0</v>
      </c>
      <c r="L467" s="84" t="b">
        <v>0</v>
      </c>
    </row>
    <row r="468" spans="1:12" ht="15">
      <c r="A468" s="84" t="s">
        <v>2181</v>
      </c>
      <c r="B468" s="84" t="s">
        <v>2182</v>
      </c>
      <c r="C468" s="84">
        <v>7</v>
      </c>
      <c r="D468" s="123">
        <v>0.004063889819018492</v>
      </c>
      <c r="E468" s="123">
        <v>1.4077549909656364</v>
      </c>
      <c r="F468" s="84" t="s">
        <v>2050</v>
      </c>
      <c r="G468" s="84" t="b">
        <v>0</v>
      </c>
      <c r="H468" s="84" t="b">
        <v>0</v>
      </c>
      <c r="I468" s="84" t="b">
        <v>0</v>
      </c>
      <c r="J468" s="84" t="b">
        <v>0</v>
      </c>
      <c r="K468" s="84" t="b">
        <v>0</v>
      </c>
      <c r="L468" s="84" t="b">
        <v>0</v>
      </c>
    </row>
    <row r="469" spans="1:12" ht="15">
      <c r="A469" s="84" t="s">
        <v>2130</v>
      </c>
      <c r="B469" s="84" t="s">
        <v>2132</v>
      </c>
      <c r="C469" s="84">
        <v>4</v>
      </c>
      <c r="D469" s="123">
        <v>0.0074932450661992014</v>
      </c>
      <c r="E469" s="123">
        <v>1.4747017805962497</v>
      </c>
      <c r="F469" s="84" t="s">
        <v>2050</v>
      </c>
      <c r="G469" s="84" t="b">
        <v>0</v>
      </c>
      <c r="H469" s="84" t="b">
        <v>0</v>
      </c>
      <c r="I469" s="84" t="b">
        <v>0</v>
      </c>
      <c r="J469" s="84" t="b">
        <v>0</v>
      </c>
      <c r="K469" s="84" t="b">
        <v>0</v>
      </c>
      <c r="L469" s="84" t="b">
        <v>0</v>
      </c>
    </row>
    <row r="470" spans="1:12" ht="15">
      <c r="A470" s="84" t="s">
        <v>2162</v>
      </c>
      <c r="B470" s="84" t="s">
        <v>2163</v>
      </c>
      <c r="C470" s="84">
        <v>3</v>
      </c>
      <c r="D470" s="123">
        <v>0.007613637043398868</v>
      </c>
      <c r="E470" s="123">
        <v>1.3497630439879496</v>
      </c>
      <c r="F470" s="84" t="s">
        <v>2050</v>
      </c>
      <c r="G470" s="84" t="b">
        <v>0</v>
      </c>
      <c r="H470" s="84" t="b">
        <v>0</v>
      </c>
      <c r="I470" s="84" t="b">
        <v>0</v>
      </c>
      <c r="J470" s="84" t="b">
        <v>0</v>
      </c>
      <c r="K470" s="84" t="b">
        <v>0</v>
      </c>
      <c r="L470" s="84" t="b">
        <v>0</v>
      </c>
    </row>
    <row r="471" spans="1:12" ht="15">
      <c r="A471" s="84" t="s">
        <v>2163</v>
      </c>
      <c r="B471" s="84" t="s">
        <v>2161</v>
      </c>
      <c r="C471" s="84">
        <v>3</v>
      </c>
      <c r="D471" s="123">
        <v>0.007613637043398868</v>
      </c>
      <c r="E471" s="123">
        <v>1.2828162543573363</v>
      </c>
      <c r="F471" s="84" t="s">
        <v>2050</v>
      </c>
      <c r="G471" s="84" t="b">
        <v>0</v>
      </c>
      <c r="H471" s="84" t="b">
        <v>0</v>
      </c>
      <c r="I471" s="84" t="b">
        <v>0</v>
      </c>
      <c r="J471" s="84" t="b">
        <v>0</v>
      </c>
      <c r="K471" s="84" t="b">
        <v>0</v>
      </c>
      <c r="L471" s="84" t="b">
        <v>0</v>
      </c>
    </row>
    <row r="472" spans="1:12" ht="15">
      <c r="A472" s="84" t="s">
        <v>346</v>
      </c>
      <c r="B472" s="84" t="s">
        <v>341</v>
      </c>
      <c r="C472" s="84">
        <v>3</v>
      </c>
      <c r="D472" s="123">
        <v>0.007613637043398868</v>
      </c>
      <c r="E472" s="123">
        <v>1.6507930396519308</v>
      </c>
      <c r="F472" s="84" t="s">
        <v>2050</v>
      </c>
      <c r="G472" s="84" t="b">
        <v>0</v>
      </c>
      <c r="H472" s="84" t="b">
        <v>0</v>
      </c>
      <c r="I472" s="84" t="b">
        <v>0</v>
      </c>
      <c r="J472" s="84" t="b">
        <v>0</v>
      </c>
      <c r="K472" s="84" t="b">
        <v>0</v>
      </c>
      <c r="L472" s="84" t="b">
        <v>0</v>
      </c>
    </row>
    <row r="473" spans="1:12" ht="15">
      <c r="A473" s="84" t="s">
        <v>2127</v>
      </c>
      <c r="B473" s="84" t="s">
        <v>2562</v>
      </c>
      <c r="C473" s="84">
        <v>3</v>
      </c>
      <c r="D473" s="123">
        <v>0.007613637043398868</v>
      </c>
      <c r="E473" s="123">
        <v>1.3497630439879496</v>
      </c>
      <c r="F473" s="84" t="s">
        <v>2050</v>
      </c>
      <c r="G473" s="84" t="b">
        <v>0</v>
      </c>
      <c r="H473" s="84" t="b">
        <v>0</v>
      </c>
      <c r="I473" s="84" t="b">
        <v>0</v>
      </c>
      <c r="J473" s="84" t="b">
        <v>0</v>
      </c>
      <c r="K473" s="84" t="b">
        <v>0</v>
      </c>
      <c r="L473" s="84" t="b">
        <v>0</v>
      </c>
    </row>
    <row r="474" spans="1:12" ht="15">
      <c r="A474" s="84" t="s">
        <v>2562</v>
      </c>
      <c r="B474" s="84" t="s">
        <v>2693</v>
      </c>
      <c r="C474" s="84">
        <v>3</v>
      </c>
      <c r="D474" s="123">
        <v>0.007613637043398868</v>
      </c>
      <c r="E474" s="123">
        <v>1.7757317762602307</v>
      </c>
      <c r="F474" s="84" t="s">
        <v>2050</v>
      </c>
      <c r="G474" s="84" t="b">
        <v>0</v>
      </c>
      <c r="H474" s="84" t="b">
        <v>0</v>
      </c>
      <c r="I474" s="84" t="b">
        <v>0</v>
      </c>
      <c r="J474" s="84" t="b">
        <v>0</v>
      </c>
      <c r="K474" s="84" t="b">
        <v>0</v>
      </c>
      <c r="L474" s="84" t="b">
        <v>0</v>
      </c>
    </row>
    <row r="475" spans="1:12" ht="15">
      <c r="A475" s="84" t="s">
        <v>2693</v>
      </c>
      <c r="B475" s="84" t="s">
        <v>2694</v>
      </c>
      <c r="C475" s="84">
        <v>3</v>
      </c>
      <c r="D475" s="123">
        <v>0.007613637043398868</v>
      </c>
      <c r="E475" s="123">
        <v>1.7757317762602307</v>
      </c>
      <c r="F475" s="84" t="s">
        <v>2050</v>
      </c>
      <c r="G475" s="84" t="b">
        <v>0</v>
      </c>
      <c r="H475" s="84" t="b">
        <v>0</v>
      </c>
      <c r="I475" s="84" t="b">
        <v>0</v>
      </c>
      <c r="J475" s="84" t="b">
        <v>0</v>
      </c>
      <c r="K475" s="84" t="b">
        <v>0</v>
      </c>
      <c r="L475" s="84" t="b">
        <v>0</v>
      </c>
    </row>
    <row r="476" spans="1:12" ht="15">
      <c r="A476" s="84" t="s">
        <v>2694</v>
      </c>
      <c r="B476" s="84" t="s">
        <v>2180</v>
      </c>
      <c r="C476" s="84">
        <v>3</v>
      </c>
      <c r="D476" s="123">
        <v>0.007613637043398868</v>
      </c>
      <c r="E476" s="123">
        <v>1.4077549909656364</v>
      </c>
      <c r="F476" s="84" t="s">
        <v>2050</v>
      </c>
      <c r="G476" s="84" t="b">
        <v>0</v>
      </c>
      <c r="H476" s="84" t="b">
        <v>0</v>
      </c>
      <c r="I476" s="84" t="b">
        <v>0</v>
      </c>
      <c r="J476" s="84" t="b">
        <v>0</v>
      </c>
      <c r="K476" s="84" t="b">
        <v>0</v>
      </c>
      <c r="L476" s="84" t="b">
        <v>0</v>
      </c>
    </row>
    <row r="477" spans="1:12" ht="15">
      <c r="A477" s="84" t="s">
        <v>2182</v>
      </c>
      <c r="B477" s="84" t="s">
        <v>2133</v>
      </c>
      <c r="C477" s="84">
        <v>3</v>
      </c>
      <c r="D477" s="123">
        <v>0.007613637043398868</v>
      </c>
      <c r="E477" s="123">
        <v>1.2828162543573363</v>
      </c>
      <c r="F477" s="84" t="s">
        <v>2050</v>
      </c>
      <c r="G477" s="84" t="b">
        <v>0</v>
      </c>
      <c r="H477" s="84" t="b">
        <v>0</v>
      </c>
      <c r="I477" s="84" t="b">
        <v>0</v>
      </c>
      <c r="J477" s="84" t="b">
        <v>0</v>
      </c>
      <c r="K477" s="84" t="b">
        <v>0</v>
      </c>
      <c r="L477" s="84" t="b">
        <v>0</v>
      </c>
    </row>
    <row r="478" spans="1:12" ht="15">
      <c r="A478" s="84" t="s">
        <v>2133</v>
      </c>
      <c r="B478" s="84" t="s">
        <v>2130</v>
      </c>
      <c r="C478" s="84">
        <v>3</v>
      </c>
      <c r="D478" s="123">
        <v>0.007613637043398868</v>
      </c>
      <c r="E478" s="123">
        <v>1.2828162543573363</v>
      </c>
      <c r="F478" s="84" t="s">
        <v>2050</v>
      </c>
      <c r="G478" s="84" t="b">
        <v>0</v>
      </c>
      <c r="H478" s="84" t="b">
        <v>0</v>
      </c>
      <c r="I478" s="84" t="b">
        <v>0</v>
      </c>
      <c r="J478" s="84" t="b">
        <v>0</v>
      </c>
      <c r="K478" s="84" t="b">
        <v>0</v>
      </c>
      <c r="L478" s="84" t="b">
        <v>0</v>
      </c>
    </row>
    <row r="479" spans="1:12" ht="15">
      <c r="A479" s="84" t="s">
        <v>2132</v>
      </c>
      <c r="B479" s="84" t="s">
        <v>2648</v>
      </c>
      <c r="C479" s="84">
        <v>3</v>
      </c>
      <c r="D479" s="123">
        <v>0.007613637043398868</v>
      </c>
      <c r="E479" s="123">
        <v>1.6507930396519308</v>
      </c>
      <c r="F479" s="84" t="s">
        <v>2050</v>
      </c>
      <c r="G479" s="84" t="b">
        <v>0</v>
      </c>
      <c r="H479" s="84" t="b">
        <v>0</v>
      </c>
      <c r="I479" s="84" t="b">
        <v>0</v>
      </c>
      <c r="J479" s="84" t="b">
        <v>1</v>
      </c>
      <c r="K479" s="84" t="b">
        <v>0</v>
      </c>
      <c r="L479" s="84" t="b">
        <v>0</v>
      </c>
    </row>
    <row r="480" spans="1:12" ht="15">
      <c r="A480" s="84" t="s">
        <v>2648</v>
      </c>
      <c r="B480" s="84" t="s">
        <v>2695</v>
      </c>
      <c r="C480" s="84">
        <v>3</v>
      </c>
      <c r="D480" s="123">
        <v>0.007613637043398868</v>
      </c>
      <c r="E480" s="123">
        <v>1.7757317762602307</v>
      </c>
      <c r="F480" s="84" t="s">
        <v>2050</v>
      </c>
      <c r="G480" s="84" t="b">
        <v>1</v>
      </c>
      <c r="H480" s="84" t="b">
        <v>0</v>
      </c>
      <c r="I480" s="84" t="b">
        <v>0</v>
      </c>
      <c r="J480" s="84" t="b">
        <v>0</v>
      </c>
      <c r="K480" s="84" t="b">
        <v>0</v>
      </c>
      <c r="L480" s="84" t="b">
        <v>0</v>
      </c>
    </row>
    <row r="481" spans="1:12" ht="15">
      <c r="A481" s="84" t="s">
        <v>280</v>
      </c>
      <c r="B481" s="84" t="s">
        <v>2127</v>
      </c>
      <c r="C481" s="84">
        <v>3</v>
      </c>
      <c r="D481" s="123">
        <v>0.007613637043398868</v>
      </c>
      <c r="E481" s="123">
        <v>1.3497630439879496</v>
      </c>
      <c r="F481" s="84" t="s">
        <v>2050</v>
      </c>
      <c r="G481" s="84" t="b">
        <v>0</v>
      </c>
      <c r="H481" s="84" t="b">
        <v>0</v>
      </c>
      <c r="I481" s="84" t="b">
        <v>0</v>
      </c>
      <c r="J481" s="84" t="b">
        <v>0</v>
      </c>
      <c r="K481" s="84" t="b">
        <v>0</v>
      </c>
      <c r="L481" s="84" t="b">
        <v>0</v>
      </c>
    </row>
    <row r="482" spans="1:12" ht="15">
      <c r="A482" s="84" t="s">
        <v>2161</v>
      </c>
      <c r="B482" s="84" t="s">
        <v>2717</v>
      </c>
      <c r="C482" s="84">
        <v>2</v>
      </c>
      <c r="D482" s="123">
        <v>0.00694906929548238</v>
      </c>
      <c r="E482" s="123">
        <v>1.4077549909656364</v>
      </c>
      <c r="F482" s="84" t="s">
        <v>2050</v>
      </c>
      <c r="G482" s="84" t="b">
        <v>0</v>
      </c>
      <c r="H482" s="84" t="b">
        <v>0</v>
      </c>
      <c r="I482" s="84" t="b">
        <v>0</v>
      </c>
      <c r="J482" s="84" t="b">
        <v>0</v>
      </c>
      <c r="K482" s="84" t="b">
        <v>0</v>
      </c>
      <c r="L482" s="84" t="b">
        <v>0</v>
      </c>
    </row>
    <row r="483" spans="1:12" ht="15">
      <c r="A483" s="84" t="s">
        <v>2717</v>
      </c>
      <c r="B483" s="84" t="s">
        <v>2718</v>
      </c>
      <c r="C483" s="84">
        <v>2</v>
      </c>
      <c r="D483" s="123">
        <v>0.00694906929548238</v>
      </c>
      <c r="E483" s="123">
        <v>1.951823035315912</v>
      </c>
      <c r="F483" s="84" t="s">
        <v>2050</v>
      </c>
      <c r="G483" s="84" t="b">
        <v>0</v>
      </c>
      <c r="H483" s="84" t="b">
        <v>0</v>
      </c>
      <c r="I483" s="84" t="b">
        <v>0</v>
      </c>
      <c r="J483" s="84" t="b">
        <v>0</v>
      </c>
      <c r="K483" s="84" t="b">
        <v>0</v>
      </c>
      <c r="L483" s="84" t="b">
        <v>0</v>
      </c>
    </row>
    <row r="484" spans="1:12" ht="15">
      <c r="A484" s="84" t="s">
        <v>2718</v>
      </c>
      <c r="B484" s="84" t="s">
        <v>2161</v>
      </c>
      <c r="C484" s="84">
        <v>2</v>
      </c>
      <c r="D484" s="123">
        <v>0.00694906929548238</v>
      </c>
      <c r="E484" s="123">
        <v>1.4077549909656364</v>
      </c>
      <c r="F484" s="84" t="s">
        <v>2050</v>
      </c>
      <c r="G484" s="84" t="b">
        <v>0</v>
      </c>
      <c r="H484" s="84" t="b">
        <v>0</v>
      </c>
      <c r="I484" s="84" t="b">
        <v>0</v>
      </c>
      <c r="J484" s="84" t="b">
        <v>0</v>
      </c>
      <c r="K484" s="84" t="b">
        <v>0</v>
      </c>
      <c r="L484" s="84" t="b">
        <v>0</v>
      </c>
    </row>
    <row r="485" spans="1:12" ht="15">
      <c r="A485" s="84" t="s">
        <v>2161</v>
      </c>
      <c r="B485" s="84" t="s">
        <v>2689</v>
      </c>
      <c r="C485" s="84">
        <v>2</v>
      </c>
      <c r="D485" s="123">
        <v>0.00694906929548238</v>
      </c>
      <c r="E485" s="123">
        <v>1.4077549909656364</v>
      </c>
      <c r="F485" s="84" t="s">
        <v>2050</v>
      </c>
      <c r="G485" s="84" t="b">
        <v>0</v>
      </c>
      <c r="H485" s="84" t="b">
        <v>0</v>
      </c>
      <c r="I485" s="84" t="b">
        <v>0</v>
      </c>
      <c r="J485" s="84" t="b">
        <v>1</v>
      </c>
      <c r="K485" s="84" t="b">
        <v>0</v>
      </c>
      <c r="L485" s="84" t="b">
        <v>0</v>
      </c>
    </row>
    <row r="486" spans="1:12" ht="15">
      <c r="A486" s="84" t="s">
        <v>2689</v>
      </c>
      <c r="B486" s="84" t="s">
        <v>2570</v>
      </c>
      <c r="C486" s="84">
        <v>2</v>
      </c>
      <c r="D486" s="123">
        <v>0.00694906929548238</v>
      </c>
      <c r="E486" s="123">
        <v>1.951823035315912</v>
      </c>
      <c r="F486" s="84" t="s">
        <v>2050</v>
      </c>
      <c r="G486" s="84" t="b">
        <v>1</v>
      </c>
      <c r="H486" s="84" t="b">
        <v>0</v>
      </c>
      <c r="I486" s="84" t="b">
        <v>0</v>
      </c>
      <c r="J486" s="84" t="b">
        <v>0</v>
      </c>
      <c r="K486" s="84" t="b">
        <v>0</v>
      </c>
      <c r="L486" s="84" t="b">
        <v>0</v>
      </c>
    </row>
    <row r="487" spans="1:12" ht="15">
      <c r="A487" s="84" t="s">
        <v>2570</v>
      </c>
      <c r="B487" s="84" t="s">
        <v>2719</v>
      </c>
      <c r="C487" s="84">
        <v>2</v>
      </c>
      <c r="D487" s="123">
        <v>0.00694906929548238</v>
      </c>
      <c r="E487" s="123">
        <v>1.951823035315912</v>
      </c>
      <c r="F487" s="84" t="s">
        <v>2050</v>
      </c>
      <c r="G487" s="84" t="b">
        <v>0</v>
      </c>
      <c r="H487" s="84" t="b">
        <v>0</v>
      </c>
      <c r="I487" s="84" t="b">
        <v>0</v>
      </c>
      <c r="J487" s="84" t="b">
        <v>1</v>
      </c>
      <c r="K487" s="84" t="b">
        <v>0</v>
      </c>
      <c r="L487" s="84" t="b">
        <v>0</v>
      </c>
    </row>
    <row r="488" spans="1:12" ht="15">
      <c r="A488" s="84" t="s">
        <v>2719</v>
      </c>
      <c r="B488" s="84" t="s">
        <v>2720</v>
      </c>
      <c r="C488" s="84">
        <v>2</v>
      </c>
      <c r="D488" s="123">
        <v>0.00694906929548238</v>
      </c>
      <c r="E488" s="123">
        <v>1.951823035315912</v>
      </c>
      <c r="F488" s="84" t="s">
        <v>2050</v>
      </c>
      <c r="G488" s="84" t="b">
        <v>1</v>
      </c>
      <c r="H488" s="84" t="b">
        <v>0</v>
      </c>
      <c r="I488" s="84" t="b">
        <v>0</v>
      </c>
      <c r="J488" s="84" t="b">
        <v>0</v>
      </c>
      <c r="K488" s="84" t="b">
        <v>0</v>
      </c>
      <c r="L488" s="84" t="b">
        <v>0</v>
      </c>
    </row>
    <row r="489" spans="1:12" ht="15">
      <c r="A489" s="84" t="s">
        <v>2720</v>
      </c>
      <c r="B489" s="84" t="s">
        <v>2611</v>
      </c>
      <c r="C489" s="84">
        <v>2</v>
      </c>
      <c r="D489" s="123">
        <v>0.00694906929548238</v>
      </c>
      <c r="E489" s="123">
        <v>1.951823035315912</v>
      </c>
      <c r="F489" s="84" t="s">
        <v>2050</v>
      </c>
      <c r="G489" s="84" t="b">
        <v>0</v>
      </c>
      <c r="H489" s="84" t="b">
        <v>0</v>
      </c>
      <c r="I489" s="84" t="b">
        <v>0</v>
      </c>
      <c r="J489" s="84" t="b">
        <v>1</v>
      </c>
      <c r="K489" s="84" t="b">
        <v>0</v>
      </c>
      <c r="L489" s="84" t="b">
        <v>0</v>
      </c>
    </row>
    <row r="490" spans="1:12" ht="15">
      <c r="A490" s="84" t="s">
        <v>2611</v>
      </c>
      <c r="B490" s="84" t="s">
        <v>332</v>
      </c>
      <c r="C490" s="84">
        <v>2</v>
      </c>
      <c r="D490" s="123">
        <v>0.00694906929548238</v>
      </c>
      <c r="E490" s="123">
        <v>1.951823035315912</v>
      </c>
      <c r="F490" s="84" t="s">
        <v>2050</v>
      </c>
      <c r="G490" s="84" t="b">
        <v>1</v>
      </c>
      <c r="H490" s="84" t="b">
        <v>0</v>
      </c>
      <c r="I490" s="84" t="b">
        <v>0</v>
      </c>
      <c r="J490" s="84" t="b">
        <v>0</v>
      </c>
      <c r="K490" s="84" t="b">
        <v>0</v>
      </c>
      <c r="L490" s="84" t="b">
        <v>0</v>
      </c>
    </row>
    <row r="491" spans="1:12" ht="15">
      <c r="A491" s="84" t="s">
        <v>332</v>
      </c>
      <c r="B491" s="84" t="s">
        <v>2682</v>
      </c>
      <c r="C491" s="84">
        <v>2</v>
      </c>
      <c r="D491" s="123">
        <v>0.00694906929548238</v>
      </c>
      <c r="E491" s="123">
        <v>1.951823035315912</v>
      </c>
      <c r="F491" s="84" t="s">
        <v>2050</v>
      </c>
      <c r="G491" s="84" t="b">
        <v>0</v>
      </c>
      <c r="H491" s="84" t="b">
        <v>0</v>
      </c>
      <c r="I491" s="84" t="b">
        <v>0</v>
      </c>
      <c r="J491" s="84" t="b">
        <v>0</v>
      </c>
      <c r="K491" s="84" t="b">
        <v>0</v>
      </c>
      <c r="L491" s="84" t="b">
        <v>0</v>
      </c>
    </row>
    <row r="492" spans="1:12" ht="15">
      <c r="A492" s="84" t="s">
        <v>2134</v>
      </c>
      <c r="B492" s="84" t="s">
        <v>475</v>
      </c>
      <c r="C492" s="84">
        <v>2</v>
      </c>
      <c r="D492" s="123">
        <v>0.00694906929548238</v>
      </c>
      <c r="E492" s="123">
        <v>1.3777917675881932</v>
      </c>
      <c r="F492" s="84" t="s">
        <v>2050</v>
      </c>
      <c r="G492" s="84" t="b">
        <v>0</v>
      </c>
      <c r="H492" s="84" t="b">
        <v>0</v>
      </c>
      <c r="I492" s="84" t="b">
        <v>0</v>
      </c>
      <c r="J492" s="84" t="b">
        <v>0</v>
      </c>
      <c r="K492" s="84" t="b">
        <v>0</v>
      </c>
      <c r="L492" s="84" t="b">
        <v>0</v>
      </c>
    </row>
    <row r="493" spans="1:12" ht="15">
      <c r="A493" s="84" t="s">
        <v>2127</v>
      </c>
      <c r="B493" s="84" t="s">
        <v>2180</v>
      </c>
      <c r="C493" s="84">
        <v>2</v>
      </c>
      <c r="D493" s="123">
        <v>0.00694906929548238</v>
      </c>
      <c r="E493" s="123">
        <v>0.805694999637674</v>
      </c>
      <c r="F493" s="84" t="s">
        <v>2050</v>
      </c>
      <c r="G493" s="84" t="b">
        <v>0</v>
      </c>
      <c r="H493" s="84" t="b">
        <v>0</v>
      </c>
      <c r="I493" s="84" t="b">
        <v>0</v>
      </c>
      <c r="J493" s="84" t="b">
        <v>0</v>
      </c>
      <c r="K493" s="84" t="b">
        <v>0</v>
      </c>
      <c r="L493" s="84" t="b">
        <v>0</v>
      </c>
    </row>
    <row r="494" spans="1:12" ht="15">
      <c r="A494" s="84" t="s">
        <v>2182</v>
      </c>
      <c r="B494" s="84" t="s">
        <v>2712</v>
      </c>
      <c r="C494" s="84">
        <v>2</v>
      </c>
      <c r="D494" s="123">
        <v>0.00694906929548238</v>
      </c>
      <c r="E494" s="123">
        <v>1.4077549909656364</v>
      </c>
      <c r="F494" s="84" t="s">
        <v>2050</v>
      </c>
      <c r="G494" s="84" t="b">
        <v>0</v>
      </c>
      <c r="H494" s="84" t="b">
        <v>0</v>
      </c>
      <c r="I494" s="84" t="b">
        <v>0</v>
      </c>
      <c r="J494" s="84" t="b">
        <v>0</v>
      </c>
      <c r="K494" s="84" t="b">
        <v>0</v>
      </c>
      <c r="L494" s="84" t="b">
        <v>0</v>
      </c>
    </row>
    <row r="495" spans="1:12" ht="15">
      <c r="A495" s="84" t="s">
        <v>2712</v>
      </c>
      <c r="B495" s="84" t="s">
        <v>2713</v>
      </c>
      <c r="C495" s="84">
        <v>2</v>
      </c>
      <c r="D495" s="123">
        <v>0.00694906929548238</v>
      </c>
      <c r="E495" s="123">
        <v>1.951823035315912</v>
      </c>
      <c r="F495" s="84" t="s">
        <v>2050</v>
      </c>
      <c r="G495" s="84" t="b">
        <v>0</v>
      </c>
      <c r="H495" s="84" t="b">
        <v>0</v>
      </c>
      <c r="I495" s="84" t="b">
        <v>0</v>
      </c>
      <c r="J495" s="84" t="b">
        <v>0</v>
      </c>
      <c r="K495" s="84" t="b">
        <v>1</v>
      </c>
      <c r="L495" s="84" t="b">
        <v>0</v>
      </c>
    </row>
    <row r="496" spans="1:12" ht="15">
      <c r="A496" s="84" t="s">
        <v>2713</v>
      </c>
      <c r="B496" s="84" t="s">
        <v>2714</v>
      </c>
      <c r="C496" s="84">
        <v>2</v>
      </c>
      <c r="D496" s="123">
        <v>0.00694906929548238</v>
      </c>
      <c r="E496" s="123">
        <v>1.951823035315912</v>
      </c>
      <c r="F496" s="84" t="s">
        <v>2050</v>
      </c>
      <c r="G496" s="84" t="b">
        <v>0</v>
      </c>
      <c r="H496" s="84" t="b">
        <v>1</v>
      </c>
      <c r="I496" s="84" t="b">
        <v>0</v>
      </c>
      <c r="J496" s="84" t="b">
        <v>0</v>
      </c>
      <c r="K496" s="84" t="b">
        <v>0</v>
      </c>
      <c r="L496" s="84" t="b">
        <v>0</v>
      </c>
    </row>
    <row r="497" spans="1:12" ht="15">
      <c r="A497" s="84" t="s">
        <v>2714</v>
      </c>
      <c r="B497" s="84" t="s">
        <v>2130</v>
      </c>
      <c r="C497" s="84">
        <v>2</v>
      </c>
      <c r="D497" s="123">
        <v>0.00694906929548238</v>
      </c>
      <c r="E497" s="123">
        <v>1.4077549909656364</v>
      </c>
      <c r="F497" s="84" t="s">
        <v>2050</v>
      </c>
      <c r="G497" s="84" t="b">
        <v>0</v>
      </c>
      <c r="H497" s="84" t="b">
        <v>0</v>
      </c>
      <c r="I497" s="84" t="b">
        <v>0</v>
      </c>
      <c r="J497" s="84" t="b">
        <v>0</v>
      </c>
      <c r="K497" s="84" t="b">
        <v>0</v>
      </c>
      <c r="L497" s="84" t="b">
        <v>0</v>
      </c>
    </row>
    <row r="498" spans="1:12" ht="15">
      <c r="A498" s="84" t="s">
        <v>2130</v>
      </c>
      <c r="B498" s="84" t="s">
        <v>2162</v>
      </c>
      <c r="C498" s="84">
        <v>2</v>
      </c>
      <c r="D498" s="123">
        <v>0.00694906929548238</v>
      </c>
      <c r="E498" s="123">
        <v>1.1736717849322684</v>
      </c>
      <c r="F498" s="84" t="s">
        <v>2050</v>
      </c>
      <c r="G498" s="84" t="b">
        <v>0</v>
      </c>
      <c r="H498" s="84" t="b">
        <v>0</v>
      </c>
      <c r="I498" s="84" t="b">
        <v>0</v>
      </c>
      <c r="J498" s="84" t="b">
        <v>0</v>
      </c>
      <c r="K498" s="84" t="b">
        <v>0</v>
      </c>
      <c r="L498" s="84" t="b">
        <v>0</v>
      </c>
    </row>
    <row r="499" spans="1:12" ht="15">
      <c r="A499" s="84" t="s">
        <v>2162</v>
      </c>
      <c r="B499" s="84" t="s">
        <v>2715</v>
      </c>
      <c r="C499" s="84">
        <v>2</v>
      </c>
      <c r="D499" s="123">
        <v>0.00694906929548238</v>
      </c>
      <c r="E499" s="123">
        <v>1.4747017805962497</v>
      </c>
      <c r="F499" s="84" t="s">
        <v>2050</v>
      </c>
      <c r="G499" s="84" t="b">
        <v>0</v>
      </c>
      <c r="H499" s="84" t="b">
        <v>0</v>
      </c>
      <c r="I499" s="84" t="b">
        <v>0</v>
      </c>
      <c r="J499" s="84" t="b">
        <v>0</v>
      </c>
      <c r="K499" s="84" t="b">
        <v>0</v>
      </c>
      <c r="L499" s="84" t="b">
        <v>0</v>
      </c>
    </row>
    <row r="500" spans="1:12" ht="15">
      <c r="A500" s="84" t="s">
        <v>2715</v>
      </c>
      <c r="B500" s="84" t="s">
        <v>2716</v>
      </c>
      <c r="C500" s="84">
        <v>2</v>
      </c>
      <c r="D500" s="123">
        <v>0.00694906929548238</v>
      </c>
      <c r="E500" s="123">
        <v>1.951823035315912</v>
      </c>
      <c r="F500" s="84" t="s">
        <v>2050</v>
      </c>
      <c r="G500" s="84" t="b">
        <v>0</v>
      </c>
      <c r="H500" s="84" t="b">
        <v>0</v>
      </c>
      <c r="I500" s="84" t="b">
        <v>0</v>
      </c>
      <c r="J500" s="84" t="b">
        <v>0</v>
      </c>
      <c r="K500" s="84" t="b">
        <v>0</v>
      </c>
      <c r="L500" s="84" t="b">
        <v>0</v>
      </c>
    </row>
    <row r="501" spans="1:12" ht="15">
      <c r="A501" s="84" t="s">
        <v>341</v>
      </c>
      <c r="B501" s="84" t="s">
        <v>342</v>
      </c>
      <c r="C501" s="84">
        <v>2</v>
      </c>
      <c r="D501" s="123">
        <v>0.00694906929548238</v>
      </c>
      <c r="E501" s="123">
        <v>1.5996405172045496</v>
      </c>
      <c r="F501" s="84" t="s">
        <v>2050</v>
      </c>
      <c r="G501" s="84" t="b">
        <v>0</v>
      </c>
      <c r="H501" s="84" t="b">
        <v>0</v>
      </c>
      <c r="I501" s="84" t="b">
        <v>0</v>
      </c>
      <c r="J501" s="84" t="b">
        <v>0</v>
      </c>
      <c r="K501" s="84" t="b">
        <v>0</v>
      </c>
      <c r="L501" s="84" t="b">
        <v>0</v>
      </c>
    </row>
    <row r="502" spans="1:12" ht="15">
      <c r="A502" s="84" t="s">
        <v>342</v>
      </c>
      <c r="B502" s="84" t="s">
        <v>347</v>
      </c>
      <c r="C502" s="84">
        <v>2</v>
      </c>
      <c r="D502" s="123">
        <v>0.00694906929548238</v>
      </c>
      <c r="E502" s="123">
        <v>1.4747017805962497</v>
      </c>
      <c r="F502" s="84" t="s">
        <v>2050</v>
      </c>
      <c r="G502" s="84" t="b">
        <v>0</v>
      </c>
      <c r="H502" s="84" t="b">
        <v>0</v>
      </c>
      <c r="I502" s="84" t="b">
        <v>0</v>
      </c>
      <c r="J502" s="84" t="b">
        <v>0</v>
      </c>
      <c r="K502" s="84" t="b">
        <v>0</v>
      </c>
      <c r="L502" s="84" t="b">
        <v>0</v>
      </c>
    </row>
    <row r="503" spans="1:12" ht="15">
      <c r="A503" s="84" t="s">
        <v>2184</v>
      </c>
      <c r="B503" s="84" t="s">
        <v>2185</v>
      </c>
      <c r="C503" s="84">
        <v>10</v>
      </c>
      <c r="D503" s="123">
        <v>0.01317689992310932</v>
      </c>
      <c r="E503" s="123">
        <v>1.60422605308447</v>
      </c>
      <c r="F503" s="84" t="s">
        <v>2051</v>
      </c>
      <c r="G503" s="84" t="b">
        <v>0</v>
      </c>
      <c r="H503" s="84" t="b">
        <v>0</v>
      </c>
      <c r="I503" s="84" t="b">
        <v>0</v>
      </c>
      <c r="J503" s="84" t="b">
        <v>0</v>
      </c>
      <c r="K503" s="84" t="b">
        <v>0</v>
      </c>
      <c r="L503" s="84" t="b">
        <v>0</v>
      </c>
    </row>
    <row r="504" spans="1:12" ht="15">
      <c r="A504" s="84" t="s">
        <v>2571</v>
      </c>
      <c r="B504" s="84" t="s">
        <v>2572</v>
      </c>
      <c r="C504" s="84">
        <v>5</v>
      </c>
      <c r="D504" s="123">
        <v>0.010009245366827174</v>
      </c>
      <c r="E504" s="123">
        <v>1.9052560487484513</v>
      </c>
      <c r="F504" s="84" t="s">
        <v>2051</v>
      </c>
      <c r="G504" s="84" t="b">
        <v>0</v>
      </c>
      <c r="H504" s="84" t="b">
        <v>0</v>
      </c>
      <c r="I504" s="84" t="b">
        <v>0</v>
      </c>
      <c r="J504" s="84" t="b">
        <v>0</v>
      </c>
      <c r="K504" s="84" t="b">
        <v>0</v>
      </c>
      <c r="L504" s="84" t="b">
        <v>0</v>
      </c>
    </row>
    <row r="505" spans="1:12" ht="15">
      <c r="A505" s="84" t="s">
        <v>2572</v>
      </c>
      <c r="B505" s="84" t="s">
        <v>2573</v>
      </c>
      <c r="C505" s="84">
        <v>5</v>
      </c>
      <c r="D505" s="123">
        <v>0.010009245366827174</v>
      </c>
      <c r="E505" s="123">
        <v>1.9052560487484513</v>
      </c>
      <c r="F505" s="84" t="s">
        <v>2051</v>
      </c>
      <c r="G505" s="84" t="b">
        <v>0</v>
      </c>
      <c r="H505" s="84" t="b">
        <v>0</v>
      </c>
      <c r="I505" s="84" t="b">
        <v>0</v>
      </c>
      <c r="J505" s="84" t="b">
        <v>0</v>
      </c>
      <c r="K505" s="84" t="b">
        <v>0</v>
      </c>
      <c r="L505" s="84" t="b">
        <v>0</v>
      </c>
    </row>
    <row r="506" spans="1:12" ht="15">
      <c r="A506" s="84" t="s">
        <v>2185</v>
      </c>
      <c r="B506" s="84" t="s">
        <v>2583</v>
      </c>
      <c r="C506" s="84">
        <v>4</v>
      </c>
      <c r="D506" s="123">
        <v>0.008888396411716798</v>
      </c>
      <c r="E506" s="123">
        <v>1.60422605308447</v>
      </c>
      <c r="F506" s="84" t="s">
        <v>2051</v>
      </c>
      <c r="G506" s="84" t="b">
        <v>0</v>
      </c>
      <c r="H506" s="84" t="b">
        <v>0</v>
      </c>
      <c r="I506" s="84" t="b">
        <v>0</v>
      </c>
      <c r="J506" s="84" t="b">
        <v>0</v>
      </c>
      <c r="K506" s="84" t="b">
        <v>0</v>
      </c>
      <c r="L506" s="84" t="b">
        <v>0</v>
      </c>
    </row>
    <row r="507" spans="1:12" ht="15">
      <c r="A507" s="84" t="s">
        <v>2583</v>
      </c>
      <c r="B507" s="84" t="s">
        <v>2168</v>
      </c>
      <c r="C507" s="84">
        <v>4</v>
      </c>
      <c r="D507" s="123">
        <v>0.008888396411716798</v>
      </c>
      <c r="E507" s="123">
        <v>1.562833367926245</v>
      </c>
      <c r="F507" s="84" t="s">
        <v>2051</v>
      </c>
      <c r="G507" s="84" t="b">
        <v>0</v>
      </c>
      <c r="H507" s="84" t="b">
        <v>0</v>
      </c>
      <c r="I507" s="84" t="b">
        <v>0</v>
      </c>
      <c r="J507" s="84" t="b">
        <v>0</v>
      </c>
      <c r="K507" s="84" t="b">
        <v>0</v>
      </c>
      <c r="L507" s="84" t="b">
        <v>0</v>
      </c>
    </row>
    <row r="508" spans="1:12" ht="15">
      <c r="A508" s="84" t="s">
        <v>2168</v>
      </c>
      <c r="B508" s="84" t="s">
        <v>2560</v>
      </c>
      <c r="C508" s="84">
        <v>4</v>
      </c>
      <c r="D508" s="123">
        <v>0.008888396411716798</v>
      </c>
      <c r="E508" s="123">
        <v>1.4659233549181885</v>
      </c>
      <c r="F508" s="84" t="s">
        <v>2051</v>
      </c>
      <c r="G508" s="84" t="b">
        <v>0</v>
      </c>
      <c r="H508" s="84" t="b">
        <v>0</v>
      </c>
      <c r="I508" s="84" t="b">
        <v>0</v>
      </c>
      <c r="J508" s="84" t="b">
        <v>0</v>
      </c>
      <c r="K508" s="84" t="b">
        <v>0</v>
      </c>
      <c r="L508" s="84" t="b">
        <v>0</v>
      </c>
    </row>
    <row r="509" spans="1:12" ht="15">
      <c r="A509" s="84" t="s">
        <v>2560</v>
      </c>
      <c r="B509" s="84" t="s">
        <v>2570</v>
      </c>
      <c r="C509" s="84">
        <v>4</v>
      </c>
      <c r="D509" s="123">
        <v>0.008888396411716798</v>
      </c>
      <c r="E509" s="123">
        <v>1.9052560487484513</v>
      </c>
      <c r="F509" s="84" t="s">
        <v>2051</v>
      </c>
      <c r="G509" s="84" t="b">
        <v>0</v>
      </c>
      <c r="H509" s="84" t="b">
        <v>0</v>
      </c>
      <c r="I509" s="84" t="b">
        <v>0</v>
      </c>
      <c r="J509" s="84" t="b">
        <v>0</v>
      </c>
      <c r="K509" s="84" t="b">
        <v>0</v>
      </c>
      <c r="L509" s="84" t="b">
        <v>0</v>
      </c>
    </row>
    <row r="510" spans="1:12" ht="15">
      <c r="A510" s="84" t="s">
        <v>2570</v>
      </c>
      <c r="B510" s="84" t="s">
        <v>2215</v>
      </c>
      <c r="C510" s="84">
        <v>4</v>
      </c>
      <c r="D510" s="123">
        <v>0.008888396411716798</v>
      </c>
      <c r="E510" s="123">
        <v>1.9052560487484513</v>
      </c>
      <c r="F510" s="84" t="s">
        <v>2051</v>
      </c>
      <c r="G510" s="84" t="b">
        <v>0</v>
      </c>
      <c r="H510" s="84" t="b">
        <v>0</v>
      </c>
      <c r="I510" s="84" t="b">
        <v>0</v>
      </c>
      <c r="J510" s="84" t="b">
        <v>0</v>
      </c>
      <c r="K510" s="84" t="b">
        <v>0</v>
      </c>
      <c r="L510" s="84" t="b">
        <v>0</v>
      </c>
    </row>
    <row r="511" spans="1:12" ht="15">
      <c r="A511" s="84" t="s">
        <v>2215</v>
      </c>
      <c r="B511" s="84" t="s">
        <v>2216</v>
      </c>
      <c r="C511" s="84">
        <v>4</v>
      </c>
      <c r="D511" s="123">
        <v>0.008888396411716798</v>
      </c>
      <c r="E511" s="123">
        <v>1.9052560487484513</v>
      </c>
      <c r="F511" s="84" t="s">
        <v>2051</v>
      </c>
      <c r="G511" s="84" t="b">
        <v>0</v>
      </c>
      <c r="H511" s="84" t="b">
        <v>0</v>
      </c>
      <c r="I511" s="84" t="b">
        <v>0</v>
      </c>
      <c r="J511" s="84" t="b">
        <v>0</v>
      </c>
      <c r="K511" s="84" t="b">
        <v>0</v>
      </c>
      <c r="L511" s="84" t="b">
        <v>0</v>
      </c>
    </row>
    <row r="512" spans="1:12" ht="15">
      <c r="A512" s="84" t="s">
        <v>2216</v>
      </c>
      <c r="B512" s="84" t="s">
        <v>475</v>
      </c>
      <c r="C512" s="84">
        <v>4</v>
      </c>
      <c r="D512" s="123">
        <v>0.008888396411716798</v>
      </c>
      <c r="E512" s="123">
        <v>1.1271047983648077</v>
      </c>
      <c r="F512" s="84" t="s">
        <v>2051</v>
      </c>
      <c r="G512" s="84" t="b">
        <v>0</v>
      </c>
      <c r="H512" s="84" t="b">
        <v>0</v>
      </c>
      <c r="I512" s="84" t="b">
        <v>0</v>
      </c>
      <c r="J512" s="84" t="b">
        <v>0</v>
      </c>
      <c r="K512" s="84" t="b">
        <v>0</v>
      </c>
      <c r="L512" s="84" t="b">
        <v>0</v>
      </c>
    </row>
    <row r="513" spans="1:12" ht="15">
      <c r="A513" s="84" t="s">
        <v>2620</v>
      </c>
      <c r="B513" s="84" t="s">
        <v>2578</v>
      </c>
      <c r="C513" s="84">
        <v>4</v>
      </c>
      <c r="D513" s="123">
        <v>0.008888396411716798</v>
      </c>
      <c r="E513" s="123">
        <v>2.002166061756508</v>
      </c>
      <c r="F513" s="84" t="s">
        <v>2051</v>
      </c>
      <c r="G513" s="84" t="b">
        <v>0</v>
      </c>
      <c r="H513" s="84" t="b">
        <v>0</v>
      </c>
      <c r="I513" s="84" t="b">
        <v>0</v>
      </c>
      <c r="J513" s="84" t="b">
        <v>0</v>
      </c>
      <c r="K513" s="84" t="b">
        <v>0</v>
      </c>
      <c r="L513" s="84" t="b">
        <v>0</v>
      </c>
    </row>
    <row r="514" spans="1:12" ht="15">
      <c r="A514" s="84" t="s">
        <v>2578</v>
      </c>
      <c r="B514" s="84" t="s">
        <v>2621</v>
      </c>
      <c r="C514" s="84">
        <v>4</v>
      </c>
      <c r="D514" s="123">
        <v>0.008888396411716798</v>
      </c>
      <c r="E514" s="123">
        <v>2.002166061756508</v>
      </c>
      <c r="F514" s="84" t="s">
        <v>2051</v>
      </c>
      <c r="G514" s="84" t="b">
        <v>0</v>
      </c>
      <c r="H514" s="84" t="b">
        <v>0</v>
      </c>
      <c r="I514" s="84" t="b">
        <v>0</v>
      </c>
      <c r="J514" s="84" t="b">
        <v>0</v>
      </c>
      <c r="K514" s="84" t="b">
        <v>0</v>
      </c>
      <c r="L514" s="84" t="b">
        <v>0</v>
      </c>
    </row>
    <row r="515" spans="1:12" ht="15">
      <c r="A515" s="84" t="s">
        <v>2621</v>
      </c>
      <c r="B515" s="84" t="s">
        <v>2569</v>
      </c>
      <c r="C515" s="84">
        <v>4</v>
      </c>
      <c r="D515" s="123">
        <v>0.008888396411716798</v>
      </c>
      <c r="E515" s="123">
        <v>1.9052560487484513</v>
      </c>
      <c r="F515" s="84" t="s">
        <v>2051</v>
      </c>
      <c r="G515" s="84" t="b">
        <v>0</v>
      </c>
      <c r="H515" s="84" t="b">
        <v>0</v>
      </c>
      <c r="I515" s="84" t="b">
        <v>0</v>
      </c>
      <c r="J515" s="84" t="b">
        <v>0</v>
      </c>
      <c r="K515" s="84" t="b">
        <v>0</v>
      </c>
      <c r="L515" s="84" t="b">
        <v>0</v>
      </c>
    </row>
    <row r="516" spans="1:12" ht="15">
      <c r="A516" s="84" t="s">
        <v>2569</v>
      </c>
      <c r="B516" s="84" t="s">
        <v>2165</v>
      </c>
      <c r="C516" s="84">
        <v>4</v>
      </c>
      <c r="D516" s="123">
        <v>0.008888396411716798</v>
      </c>
      <c r="E516" s="123">
        <v>1.662218000062157</v>
      </c>
      <c r="F516" s="84" t="s">
        <v>2051</v>
      </c>
      <c r="G516" s="84" t="b">
        <v>0</v>
      </c>
      <c r="H516" s="84" t="b">
        <v>0</v>
      </c>
      <c r="I516" s="84" t="b">
        <v>0</v>
      </c>
      <c r="J516" s="84" t="b">
        <v>0</v>
      </c>
      <c r="K516" s="84" t="b">
        <v>0</v>
      </c>
      <c r="L516" s="84" t="b">
        <v>0</v>
      </c>
    </row>
    <row r="517" spans="1:12" ht="15">
      <c r="A517" s="84" t="s">
        <v>2165</v>
      </c>
      <c r="B517" s="84" t="s">
        <v>475</v>
      </c>
      <c r="C517" s="84">
        <v>4</v>
      </c>
      <c r="D517" s="123">
        <v>0.008888396411716798</v>
      </c>
      <c r="E517" s="123">
        <v>0.8840667496785132</v>
      </c>
      <c r="F517" s="84" t="s">
        <v>2051</v>
      </c>
      <c r="G517" s="84" t="b">
        <v>0</v>
      </c>
      <c r="H517" s="84" t="b">
        <v>0</v>
      </c>
      <c r="I517" s="84" t="b">
        <v>0</v>
      </c>
      <c r="J517" s="84" t="b">
        <v>0</v>
      </c>
      <c r="K517" s="84" t="b">
        <v>0</v>
      </c>
      <c r="L517" s="84" t="b">
        <v>0</v>
      </c>
    </row>
    <row r="518" spans="1:12" ht="15">
      <c r="A518" s="84" t="s">
        <v>475</v>
      </c>
      <c r="B518" s="84" t="s">
        <v>2199</v>
      </c>
      <c r="C518" s="84">
        <v>4</v>
      </c>
      <c r="D518" s="123">
        <v>0.008888396411716798</v>
      </c>
      <c r="E518" s="123">
        <v>1.1648933592542074</v>
      </c>
      <c r="F518" s="84" t="s">
        <v>2051</v>
      </c>
      <c r="G518" s="84" t="b">
        <v>0</v>
      </c>
      <c r="H518" s="84" t="b">
        <v>0</v>
      </c>
      <c r="I518" s="84" t="b">
        <v>0</v>
      </c>
      <c r="J518" s="84" t="b">
        <v>0</v>
      </c>
      <c r="K518" s="84" t="b">
        <v>0</v>
      </c>
      <c r="L518" s="84" t="b">
        <v>0</v>
      </c>
    </row>
    <row r="519" spans="1:12" ht="15">
      <c r="A519" s="84" t="s">
        <v>2619</v>
      </c>
      <c r="B519" s="84" t="s">
        <v>2661</v>
      </c>
      <c r="C519" s="84">
        <v>4</v>
      </c>
      <c r="D519" s="123">
        <v>0.008888396411716798</v>
      </c>
      <c r="E519" s="123">
        <v>2.002166061756508</v>
      </c>
      <c r="F519" s="84" t="s">
        <v>2051</v>
      </c>
      <c r="G519" s="84" t="b">
        <v>1</v>
      </c>
      <c r="H519" s="84" t="b">
        <v>0</v>
      </c>
      <c r="I519" s="84" t="b">
        <v>0</v>
      </c>
      <c r="J519" s="84" t="b">
        <v>0</v>
      </c>
      <c r="K519" s="84" t="b">
        <v>0</v>
      </c>
      <c r="L519" s="84" t="b">
        <v>0</v>
      </c>
    </row>
    <row r="520" spans="1:12" ht="15">
      <c r="A520" s="84" t="s">
        <v>2661</v>
      </c>
      <c r="B520" s="84" t="s">
        <v>2184</v>
      </c>
      <c r="C520" s="84">
        <v>4</v>
      </c>
      <c r="D520" s="123">
        <v>0.008888396411716798</v>
      </c>
      <c r="E520" s="123">
        <v>1.6499835436451453</v>
      </c>
      <c r="F520" s="84" t="s">
        <v>2051</v>
      </c>
      <c r="G520" s="84" t="b">
        <v>0</v>
      </c>
      <c r="H520" s="84" t="b">
        <v>0</v>
      </c>
      <c r="I520" s="84" t="b">
        <v>0</v>
      </c>
      <c r="J520" s="84" t="b">
        <v>0</v>
      </c>
      <c r="K520" s="84" t="b">
        <v>0</v>
      </c>
      <c r="L520" s="84" t="b">
        <v>0</v>
      </c>
    </row>
    <row r="521" spans="1:12" ht="15">
      <c r="A521" s="84" t="s">
        <v>2185</v>
      </c>
      <c r="B521" s="84" t="s">
        <v>1360</v>
      </c>
      <c r="C521" s="84">
        <v>4</v>
      </c>
      <c r="D521" s="123">
        <v>0.008888396411716798</v>
      </c>
      <c r="E521" s="123">
        <v>1.4281347940287887</v>
      </c>
      <c r="F521" s="84" t="s">
        <v>2051</v>
      </c>
      <c r="G521" s="84" t="b">
        <v>0</v>
      </c>
      <c r="H521" s="84" t="b">
        <v>0</v>
      </c>
      <c r="I521" s="84" t="b">
        <v>0</v>
      </c>
      <c r="J521" s="84" t="b">
        <v>0</v>
      </c>
      <c r="K521" s="84" t="b">
        <v>0</v>
      </c>
      <c r="L521" s="84" t="b">
        <v>0</v>
      </c>
    </row>
    <row r="522" spans="1:12" ht="15">
      <c r="A522" s="84" t="s">
        <v>1360</v>
      </c>
      <c r="B522" s="84" t="s">
        <v>2662</v>
      </c>
      <c r="C522" s="84">
        <v>4</v>
      </c>
      <c r="D522" s="123">
        <v>0.008888396411716798</v>
      </c>
      <c r="E522" s="123">
        <v>1.9052560487484513</v>
      </c>
      <c r="F522" s="84" t="s">
        <v>2051</v>
      </c>
      <c r="G522" s="84" t="b">
        <v>0</v>
      </c>
      <c r="H522" s="84" t="b">
        <v>0</v>
      </c>
      <c r="I522" s="84" t="b">
        <v>0</v>
      </c>
      <c r="J522" s="84" t="b">
        <v>0</v>
      </c>
      <c r="K522" s="84" t="b">
        <v>0</v>
      </c>
      <c r="L522" s="84" t="b">
        <v>0</v>
      </c>
    </row>
    <row r="523" spans="1:12" ht="15">
      <c r="A523" s="84" t="s">
        <v>2662</v>
      </c>
      <c r="B523" s="84" t="s">
        <v>2622</v>
      </c>
      <c r="C523" s="84">
        <v>4</v>
      </c>
      <c r="D523" s="123">
        <v>0.008888396411716798</v>
      </c>
      <c r="E523" s="123">
        <v>1.9052560487484513</v>
      </c>
      <c r="F523" s="84" t="s">
        <v>2051</v>
      </c>
      <c r="G523" s="84" t="b">
        <v>0</v>
      </c>
      <c r="H523" s="84" t="b">
        <v>0</v>
      </c>
      <c r="I523" s="84" t="b">
        <v>0</v>
      </c>
      <c r="J523" s="84" t="b">
        <v>0</v>
      </c>
      <c r="K523" s="84" t="b">
        <v>0</v>
      </c>
      <c r="L523" s="84" t="b">
        <v>0</v>
      </c>
    </row>
    <row r="524" spans="1:12" ht="15">
      <c r="A524" s="84" t="s">
        <v>2622</v>
      </c>
      <c r="B524" s="84" t="s">
        <v>2663</v>
      </c>
      <c r="C524" s="84">
        <v>4</v>
      </c>
      <c r="D524" s="123">
        <v>0.008888396411716798</v>
      </c>
      <c r="E524" s="123">
        <v>1.9052560487484513</v>
      </c>
      <c r="F524" s="84" t="s">
        <v>2051</v>
      </c>
      <c r="G524" s="84" t="b">
        <v>0</v>
      </c>
      <c r="H524" s="84" t="b">
        <v>0</v>
      </c>
      <c r="I524" s="84" t="b">
        <v>0</v>
      </c>
      <c r="J524" s="84" t="b">
        <v>0</v>
      </c>
      <c r="K524" s="84" t="b">
        <v>0</v>
      </c>
      <c r="L524" s="84" t="b">
        <v>0</v>
      </c>
    </row>
    <row r="525" spans="1:12" ht="15">
      <c r="A525" s="84" t="s">
        <v>2663</v>
      </c>
      <c r="B525" s="84" t="s">
        <v>2664</v>
      </c>
      <c r="C525" s="84">
        <v>4</v>
      </c>
      <c r="D525" s="123">
        <v>0.008888396411716798</v>
      </c>
      <c r="E525" s="123">
        <v>2.002166061756508</v>
      </c>
      <c r="F525" s="84" t="s">
        <v>2051</v>
      </c>
      <c r="G525" s="84" t="b">
        <v>0</v>
      </c>
      <c r="H525" s="84" t="b">
        <v>0</v>
      </c>
      <c r="I525" s="84" t="b">
        <v>0</v>
      </c>
      <c r="J525" s="84" t="b">
        <v>0</v>
      </c>
      <c r="K525" s="84" t="b">
        <v>0</v>
      </c>
      <c r="L525" s="84" t="b">
        <v>0</v>
      </c>
    </row>
    <row r="526" spans="1:12" ht="15">
      <c r="A526" s="84" t="s">
        <v>2664</v>
      </c>
      <c r="B526" s="84" t="s">
        <v>2596</v>
      </c>
      <c r="C526" s="84">
        <v>4</v>
      </c>
      <c r="D526" s="123">
        <v>0.008888396411716798</v>
      </c>
      <c r="E526" s="123">
        <v>2.002166061756508</v>
      </c>
      <c r="F526" s="84" t="s">
        <v>2051</v>
      </c>
      <c r="G526" s="84" t="b">
        <v>0</v>
      </c>
      <c r="H526" s="84" t="b">
        <v>0</v>
      </c>
      <c r="I526" s="84" t="b">
        <v>0</v>
      </c>
      <c r="J526" s="84" t="b">
        <v>0</v>
      </c>
      <c r="K526" s="84" t="b">
        <v>0</v>
      </c>
      <c r="L526" s="84" t="b">
        <v>0</v>
      </c>
    </row>
    <row r="527" spans="1:12" ht="15">
      <c r="A527" s="84" t="s">
        <v>2596</v>
      </c>
      <c r="B527" s="84" t="s">
        <v>2665</v>
      </c>
      <c r="C527" s="84">
        <v>4</v>
      </c>
      <c r="D527" s="123">
        <v>0.008888396411716798</v>
      </c>
      <c r="E527" s="123">
        <v>2.002166061756508</v>
      </c>
      <c r="F527" s="84" t="s">
        <v>2051</v>
      </c>
      <c r="G527" s="84" t="b">
        <v>0</v>
      </c>
      <c r="H527" s="84" t="b">
        <v>0</v>
      </c>
      <c r="I527" s="84" t="b">
        <v>0</v>
      </c>
      <c r="J527" s="84" t="b">
        <v>0</v>
      </c>
      <c r="K527" s="84" t="b">
        <v>0</v>
      </c>
      <c r="L527" s="84" t="b">
        <v>0</v>
      </c>
    </row>
    <row r="528" spans="1:12" ht="15">
      <c r="A528" s="84" t="s">
        <v>2665</v>
      </c>
      <c r="B528" s="84" t="s">
        <v>2666</v>
      </c>
      <c r="C528" s="84">
        <v>4</v>
      </c>
      <c r="D528" s="123">
        <v>0.008888396411716798</v>
      </c>
      <c r="E528" s="123">
        <v>2.002166061756508</v>
      </c>
      <c r="F528" s="84" t="s">
        <v>2051</v>
      </c>
      <c r="G528" s="84" t="b">
        <v>0</v>
      </c>
      <c r="H528" s="84" t="b">
        <v>0</v>
      </c>
      <c r="I528" s="84" t="b">
        <v>0</v>
      </c>
      <c r="J528" s="84" t="b">
        <v>0</v>
      </c>
      <c r="K528" s="84" t="b">
        <v>0</v>
      </c>
      <c r="L528" s="84" t="b">
        <v>0</v>
      </c>
    </row>
    <row r="529" spans="1:12" ht="15">
      <c r="A529" s="84" t="s">
        <v>319</v>
      </c>
      <c r="B529" s="84" t="s">
        <v>2184</v>
      </c>
      <c r="C529" s="84">
        <v>3</v>
      </c>
      <c r="D529" s="123">
        <v>0.007518152331116916</v>
      </c>
      <c r="E529" s="123">
        <v>1.2820067583505508</v>
      </c>
      <c r="F529" s="84" t="s">
        <v>2051</v>
      </c>
      <c r="G529" s="84" t="b">
        <v>0</v>
      </c>
      <c r="H529" s="84" t="b">
        <v>0</v>
      </c>
      <c r="I529" s="84" t="b">
        <v>0</v>
      </c>
      <c r="J529" s="84" t="b">
        <v>0</v>
      </c>
      <c r="K529" s="84" t="b">
        <v>0</v>
      </c>
      <c r="L529" s="84" t="b">
        <v>0</v>
      </c>
    </row>
    <row r="530" spans="1:12" ht="15">
      <c r="A530" s="84" t="s">
        <v>475</v>
      </c>
      <c r="B530" s="84" t="s">
        <v>2168</v>
      </c>
      <c r="C530" s="84">
        <v>3</v>
      </c>
      <c r="D530" s="123">
        <v>0.007518152331116916</v>
      </c>
      <c r="E530" s="123">
        <v>0.6975319418237012</v>
      </c>
      <c r="F530" s="84" t="s">
        <v>2051</v>
      </c>
      <c r="G530" s="84" t="b">
        <v>0</v>
      </c>
      <c r="H530" s="84" t="b">
        <v>0</v>
      </c>
      <c r="I530" s="84" t="b">
        <v>0</v>
      </c>
      <c r="J530" s="84" t="b">
        <v>0</v>
      </c>
      <c r="K530" s="84" t="b">
        <v>0</v>
      </c>
      <c r="L530" s="84" t="b">
        <v>0</v>
      </c>
    </row>
    <row r="531" spans="1:12" ht="15">
      <c r="A531" s="84" t="s">
        <v>2187</v>
      </c>
      <c r="B531" s="84" t="s">
        <v>2186</v>
      </c>
      <c r="C531" s="84">
        <v>3</v>
      </c>
      <c r="D531" s="123">
        <v>0.007518152331116916</v>
      </c>
      <c r="E531" s="123">
        <v>1.3911512277756188</v>
      </c>
      <c r="F531" s="84" t="s">
        <v>2051</v>
      </c>
      <c r="G531" s="84" t="b">
        <v>0</v>
      </c>
      <c r="H531" s="84" t="b">
        <v>0</v>
      </c>
      <c r="I531" s="84" t="b">
        <v>0</v>
      </c>
      <c r="J531" s="84" t="b">
        <v>0</v>
      </c>
      <c r="K531" s="84" t="b">
        <v>0</v>
      </c>
      <c r="L531" s="84" t="b">
        <v>0</v>
      </c>
    </row>
    <row r="532" spans="1:12" ht="15">
      <c r="A532" s="84" t="s">
        <v>2551</v>
      </c>
      <c r="B532" s="84" t="s">
        <v>2548</v>
      </c>
      <c r="C532" s="84">
        <v>3</v>
      </c>
      <c r="D532" s="123">
        <v>0.007518152331116916</v>
      </c>
      <c r="E532" s="123">
        <v>2.1271047983648077</v>
      </c>
      <c r="F532" s="84" t="s">
        <v>2051</v>
      </c>
      <c r="G532" s="84" t="b">
        <v>0</v>
      </c>
      <c r="H532" s="84" t="b">
        <v>0</v>
      </c>
      <c r="I532" s="84" t="b">
        <v>0</v>
      </c>
      <c r="J532" s="84" t="b">
        <v>0</v>
      </c>
      <c r="K532" s="84" t="b">
        <v>0</v>
      </c>
      <c r="L532" s="84" t="b">
        <v>0</v>
      </c>
    </row>
    <row r="533" spans="1:12" ht="15">
      <c r="A533" s="84" t="s">
        <v>2548</v>
      </c>
      <c r="B533" s="84" t="s">
        <v>2549</v>
      </c>
      <c r="C533" s="84">
        <v>3</v>
      </c>
      <c r="D533" s="123">
        <v>0.007518152331116916</v>
      </c>
      <c r="E533" s="123">
        <v>2.002166061756508</v>
      </c>
      <c r="F533" s="84" t="s">
        <v>2051</v>
      </c>
      <c r="G533" s="84" t="b">
        <v>0</v>
      </c>
      <c r="H533" s="84" t="b">
        <v>0</v>
      </c>
      <c r="I533" s="84" t="b">
        <v>0</v>
      </c>
      <c r="J533" s="84" t="b">
        <v>0</v>
      </c>
      <c r="K533" s="84" t="b">
        <v>0</v>
      </c>
      <c r="L533" s="84" t="b">
        <v>0</v>
      </c>
    </row>
    <row r="534" spans="1:12" ht="15">
      <c r="A534" s="84" t="s">
        <v>322</v>
      </c>
      <c r="B534" s="84" t="s">
        <v>2620</v>
      </c>
      <c r="C534" s="84">
        <v>3</v>
      </c>
      <c r="D534" s="123">
        <v>0.007518152331116916</v>
      </c>
      <c r="E534" s="123">
        <v>2.1271047983648077</v>
      </c>
      <c r="F534" s="84" t="s">
        <v>2051</v>
      </c>
      <c r="G534" s="84" t="b">
        <v>0</v>
      </c>
      <c r="H534" s="84" t="b">
        <v>0</v>
      </c>
      <c r="I534" s="84" t="b">
        <v>0</v>
      </c>
      <c r="J534" s="84" t="b">
        <v>0</v>
      </c>
      <c r="K534" s="84" t="b">
        <v>0</v>
      </c>
      <c r="L534" s="84" t="b">
        <v>0</v>
      </c>
    </row>
    <row r="535" spans="1:12" ht="15">
      <c r="A535" s="84" t="s">
        <v>247</v>
      </c>
      <c r="B535" s="84" t="s">
        <v>2619</v>
      </c>
      <c r="C535" s="84">
        <v>3</v>
      </c>
      <c r="D535" s="123">
        <v>0.007518152331116916</v>
      </c>
      <c r="E535" s="123">
        <v>2.1271047983648077</v>
      </c>
      <c r="F535" s="84" t="s">
        <v>2051</v>
      </c>
      <c r="G535" s="84" t="b">
        <v>0</v>
      </c>
      <c r="H535" s="84" t="b">
        <v>0</v>
      </c>
      <c r="I535" s="84" t="b">
        <v>0</v>
      </c>
      <c r="J535" s="84" t="b">
        <v>1</v>
      </c>
      <c r="K535" s="84" t="b">
        <v>0</v>
      </c>
      <c r="L535" s="84" t="b">
        <v>0</v>
      </c>
    </row>
    <row r="536" spans="1:12" ht="15">
      <c r="A536" s="84" t="s">
        <v>2666</v>
      </c>
      <c r="B536" s="84" t="s">
        <v>2553</v>
      </c>
      <c r="C536" s="84">
        <v>3</v>
      </c>
      <c r="D536" s="123">
        <v>0.007518152331116916</v>
      </c>
      <c r="E536" s="123">
        <v>1.8772273251482077</v>
      </c>
      <c r="F536" s="84" t="s">
        <v>2051</v>
      </c>
      <c r="G536" s="84" t="b">
        <v>0</v>
      </c>
      <c r="H536" s="84" t="b">
        <v>0</v>
      </c>
      <c r="I536" s="84" t="b">
        <v>0</v>
      </c>
      <c r="J536" s="84" t="b">
        <v>0</v>
      </c>
      <c r="K536" s="84" t="b">
        <v>0</v>
      </c>
      <c r="L536" s="84" t="b">
        <v>0</v>
      </c>
    </row>
    <row r="537" spans="1:12" ht="15">
      <c r="A537" s="84" t="s">
        <v>475</v>
      </c>
      <c r="B537" s="84" t="s">
        <v>2736</v>
      </c>
      <c r="C537" s="84">
        <v>2</v>
      </c>
      <c r="D537" s="123">
        <v>0.005812516367967403</v>
      </c>
      <c r="E537" s="123">
        <v>1.261803372262264</v>
      </c>
      <c r="F537" s="84" t="s">
        <v>2051</v>
      </c>
      <c r="G537" s="84" t="b">
        <v>0</v>
      </c>
      <c r="H537" s="84" t="b">
        <v>0</v>
      </c>
      <c r="I537" s="84" t="b">
        <v>0</v>
      </c>
      <c r="J537" s="84" t="b">
        <v>0</v>
      </c>
      <c r="K537" s="84" t="b">
        <v>0</v>
      </c>
      <c r="L537" s="84" t="b">
        <v>0</v>
      </c>
    </row>
    <row r="538" spans="1:12" ht="15">
      <c r="A538" s="84" t="s">
        <v>2736</v>
      </c>
      <c r="B538" s="84" t="s">
        <v>2690</v>
      </c>
      <c r="C538" s="84">
        <v>2</v>
      </c>
      <c r="D538" s="123">
        <v>0.005812516367967403</v>
      </c>
      <c r="E538" s="123">
        <v>2.303196057420489</v>
      </c>
      <c r="F538" s="84" t="s">
        <v>2051</v>
      </c>
      <c r="G538" s="84" t="b">
        <v>0</v>
      </c>
      <c r="H538" s="84" t="b">
        <v>0</v>
      </c>
      <c r="I538" s="84" t="b">
        <v>0</v>
      </c>
      <c r="J538" s="84" t="b">
        <v>0</v>
      </c>
      <c r="K538" s="84" t="b">
        <v>0</v>
      </c>
      <c r="L538" s="84" t="b">
        <v>0</v>
      </c>
    </row>
    <row r="539" spans="1:12" ht="15">
      <c r="A539" s="84" t="s">
        <v>2690</v>
      </c>
      <c r="B539" s="84" t="s">
        <v>2610</v>
      </c>
      <c r="C539" s="84">
        <v>2</v>
      </c>
      <c r="D539" s="123">
        <v>0.005812516367967403</v>
      </c>
      <c r="E539" s="123">
        <v>2.002166061756508</v>
      </c>
      <c r="F539" s="84" t="s">
        <v>2051</v>
      </c>
      <c r="G539" s="84" t="b">
        <v>0</v>
      </c>
      <c r="H539" s="84" t="b">
        <v>0</v>
      </c>
      <c r="I539" s="84" t="b">
        <v>0</v>
      </c>
      <c r="J539" s="84" t="b">
        <v>0</v>
      </c>
      <c r="K539" s="84" t="b">
        <v>0</v>
      </c>
      <c r="L539" s="84" t="b">
        <v>0</v>
      </c>
    </row>
    <row r="540" spans="1:12" ht="15">
      <c r="A540" s="84" t="s">
        <v>2610</v>
      </c>
      <c r="B540" s="84" t="s">
        <v>2552</v>
      </c>
      <c r="C540" s="84">
        <v>2</v>
      </c>
      <c r="D540" s="123">
        <v>0.005812516367967403</v>
      </c>
      <c r="E540" s="123">
        <v>1.7011360660925265</v>
      </c>
      <c r="F540" s="84" t="s">
        <v>2051</v>
      </c>
      <c r="G540" s="84" t="b">
        <v>0</v>
      </c>
      <c r="H540" s="84" t="b">
        <v>0</v>
      </c>
      <c r="I540" s="84" t="b">
        <v>0</v>
      </c>
      <c r="J540" s="84" t="b">
        <v>0</v>
      </c>
      <c r="K540" s="84" t="b">
        <v>0</v>
      </c>
      <c r="L540" s="84" t="b">
        <v>0</v>
      </c>
    </row>
    <row r="541" spans="1:12" ht="15">
      <c r="A541" s="84" t="s">
        <v>2552</v>
      </c>
      <c r="B541" s="84" t="s">
        <v>2172</v>
      </c>
      <c r="C541" s="84">
        <v>2</v>
      </c>
      <c r="D541" s="123">
        <v>0.005812516367967403</v>
      </c>
      <c r="E541" s="123">
        <v>2.002166061756508</v>
      </c>
      <c r="F541" s="84" t="s">
        <v>2051</v>
      </c>
      <c r="G541" s="84" t="b">
        <v>0</v>
      </c>
      <c r="H541" s="84" t="b">
        <v>0</v>
      </c>
      <c r="I541" s="84" t="b">
        <v>0</v>
      </c>
      <c r="J541" s="84" t="b">
        <v>0</v>
      </c>
      <c r="K541" s="84" t="b">
        <v>0</v>
      </c>
      <c r="L541" s="84" t="b">
        <v>0</v>
      </c>
    </row>
    <row r="542" spans="1:12" ht="15">
      <c r="A542" s="84" t="s">
        <v>2172</v>
      </c>
      <c r="B542" s="84" t="s">
        <v>2170</v>
      </c>
      <c r="C542" s="84">
        <v>2</v>
      </c>
      <c r="D542" s="123">
        <v>0.005812516367967403</v>
      </c>
      <c r="E542" s="123">
        <v>1.8260748027008264</v>
      </c>
      <c r="F542" s="84" t="s">
        <v>2051</v>
      </c>
      <c r="G542" s="84" t="b">
        <v>0</v>
      </c>
      <c r="H542" s="84" t="b">
        <v>0</v>
      </c>
      <c r="I542" s="84" t="b">
        <v>0</v>
      </c>
      <c r="J542" s="84" t="b">
        <v>0</v>
      </c>
      <c r="K542" s="84" t="b">
        <v>0</v>
      </c>
      <c r="L542" s="84" t="b">
        <v>0</v>
      </c>
    </row>
    <row r="543" spans="1:12" ht="15">
      <c r="A543" s="84" t="s">
        <v>2170</v>
      </c>
      <c r="B543" s="84" t="s">
        <v>2737</v>
      </c>
      <c r="C543" s="84">
        <v>2</v>
      </c>
      <c r="D543" s="123">
        <v>0.005812516367967403</v>
      </c>
      <c r="E543" s="123">
        <v>2.1271047983648077</v>
      </c>
      <c r="F543" s="84" t="s">
        <v>2051</v>
      </c>
      <c r="G543" s="84" t="b">
        <v>0</v>
      </c>
      <c r="H543" s="84" t="b">
        <v>0</v>
      </c>
      <c r="I543" s="84" t="b">
        <v>0</v>
      </c>
      <c r="J543" s="84" t="b">
        <v>0</v>
      </c>
      <c r="K543" s="84" t="b">
        <v>0</v>
      </c>
      <c r="L543" s="84" t="b">
        <v>0</v>
      </c>
    </row>
    <row r="544" spans="1:12" ht="15">
      <c r="A544" s="84" t="s">
        <v>2680</v>
      </c>
      <c r="B544" s="84" t="s">
        <v>2213</v>
      </c>
      <c r="C544" s="84">
        <v>2</v>
      </c>
      <c r="D544" s="123">
        <v>0.005812516367967403</v>
      </c>
      <c r="E544" s="123">
        <v>2.303196057420489</v>
      </c>
      <c r="F544" s="84" t="s">
        <v>2051</v>
      </c>
      <c r="G544" s="84" t="b">
        <v>1</v>
      </c>
      <c r="H544" s="84" t="b">
        <v>0</v>
      </c>
      <c r="I544" s="84" t="b">
        <v>0</v>
      </c>
      <c r="J544" s="84" t="b">
        <v>0</v>
      </c>
      <c r="K544" s="84" t="b">
        <v>0</v>
      </c>
      <c r="L544" s="84" t="b">
        <v>0</v>
      </c>
    </row>
    <row r="545" spans="1:12" ht="15">
      <c r="A545" s="84" t="s">
        <v>2213</v>
      </c>
      <c r="B545" s="84" t="s">
        <v>2565</v>
      </c>
      <c r="C545" s="84">
        <v>2</v>
      </c>
      <c r="D545" s="123">
        <v>0.005812516367967403</v>
      </c>
      <c r="E545" s="123">
        <v>2.1271047983648077</v>
      </c>
      <c r="F545" s="84" t="s">
        <v>2051</v>
      </c>
      <c r="G545" s="84" t="b">
        <v>0</v>
      </c>
      <c r="H545" s="84" t="b">
        <v>0</v>
      </c>
      <c r="I545" s="84" t="b">
        <v>0</v>
      </c>
      <c r="J545" s="84" t="b">
        <v>0</v>
      </c>
      <c r="K545" s="84" t="b">
        <v>0</v>
      </c>
      <c r="L545" s="84" t="b">
        <v>0</v>
      </c>
    </row>
    <row r="546" spans="1:12" ht="15">
      <c r="A546" s="84" t="s">
        <v>2565</v>
      </c>
      <c r="B546" s="84" t="s">
        <v>2667</v>
      </c>
      <c r="C546" s="84">
        <v>2</v>
      </c>
      <c r="D546" s="123">
        <v>0.005812516367967403</v>
      </c>
      <c r="E546" s="123">
        <v>2.002166061756508</v>
      </c>
      <c r="F546" s="84" t="s">
        <v>2051</v>
      </c>
      <c r="G546" s="84" t="b">
        <v>0</v>
      </c>
      <c r="H546" s="84" t="b">
        <v>0</v>
      </c>
      <c r="I546" s="84" t="b">
        <v>0</v>
      </c>
      <c r="J546" s="84" t="b">
        <v>0</v>
      </c>
      <c r="K546" s="84" t="b">
        <v>0</v>
      </c>
      <c r="L546" s="84" t="b">
        <v>0</v>
      </c>
    </row>
    <row r="547" spans="1:12" ht="15">
      <c r="A547" s="84" t="s">
        <v>2667</v>
      </c>
      <c r="B547" s="84" t="s">
        <v>2184</v>
      </c>
      <c r="C547" s="84">
        <v>2</v>
      </c>
      <c r="D547" s="123">
        <v>0.005812516367967403</v>
      </c>
      <c r="E547" s="123">
        <v>1.6499835436451453</v>
      </c>
      <c r="F547" s="84" t="s">
        <v>2051</v>
      </c>
      <c r="G547" s="84" t="b">
        <v>0</v>
      </c>
      <c r="H547" s="84" t="b">
        <v>0</v>
      </c>
      <c r="I547" s="84" t="b">
        <v>0</v>
      </c>
      <c r="J547" s="84" t="b">
        <v>0</v>
      </c>
      <c r="K547" s="84" t="b">
        <v>0</v>
      </c>
      <c r="L547" s="84" t="b">
        <v>0</v>
      </c>
    </row>
    <row r="548" spans="1:12" ht="15">
      <c r="A548" s="84" t="s">
        <v>2185</v>
      </c>
      <c r="B548" s="84" t="s">
        <v>2571</v>
      </c>
      <c r="C548" s="84">
        <v>2</v>
      </c>
      <c r="D548" s="123">
        <v>0.005812516367967403</v>
      </c>
      <c r="E548" s="123">
        <v>1.2062860444124324</v>
      </c>
      <c r="F548" s="84" t="s">
        <v>2051</v>
      </c>
      <c r="G548" s="84" t="b">
        <v>0</v>
      </c>
      <c r="H548" s="84" t="b">
        <v>0</v>
      </c>
      <c r="I548" s="84" t="b">
        <v>0</v>
      </c>
      <c r="J548" s="84" t="b">
        <v>0</v>
      </c>
      <c r="K548" s="84" t="b">
        <v>0</v>
      </c>
      <c r="L548" s="84" t="b">
        <v>0</v>
      </c>
    </row>
    <row r="549" spans="1:12" ht="15">
      <c r="A549" s="84" t="s">
        <v>2573</v>
      </c>
      <c r="B549" s="84" t="s">
        <v>2610</v>
      </c>
      <c r="C549" s="84">
        <v>2</v>
      </c>
      <c r="D549" s="123">
        <v>0.005812516367967403</v>
      </c>
      <c r="E549" s="123">
        <v>1.60422605308447</v>
      </c>
      <c r="F549" s="84" t="s">
        <v>2051</v>
      </c>
      <c r="G549" s="84" t="b">
        <v>0</v>
      </c>
      <c r="H549" s="84" t="b">
        <v>0</v>
      </c>
      <c r="I549" s="84" t="b">
        <v>0</v>
      </c>
      <c r="J549" s="84" t="b">
        <v>0</v>
      </c>
      <c r="K549" s="84" t="b">
        <v>0</v>
      </c>
      <c r="L549" s="84" t="b">
        <v>0</v>
      </c>
    </row>
    <row r="550" spans="1:12" ht="15">
      <c r="A550" s="84" t="s">
        <v>2610</v>
      </c>
      <c r="B550" s="84" t="s">
        <v>2186</v>
      </c>
      <c r="C550" s="84">
        <v>2</v>
      </c>
      <c r="D550" s="123">
        <v>0.005812516367967403</v>
      </c>
      <c r="E550" s="123">
        <v>1.4580980174062321</v>
      </c>
      <c r="F550" s="84" t="s">
        <v>2051</v>
      </c>
      <c r="G550" s="84" t="b">
        <v>0</v>
      </c>
      <c r="H550" s="84" t="b">
        <v>0</v>
      </c>
      <c r="I550" s="84" t="b">
        <v>0</v>
      </c>
      <c r="J550" s="84" t="b">
        <v>0</v>
      </c>
      <c r="K550" s="84" t="b">
        <v>0</v>
      </c>
      <c r="L550" s="84" t="b">
        <v>0</v>
      </c>
    </row>
    <row r="551" spans="1:12" ht="15">
      <c r="A551" s="84" t="s">
        <v>2186</v>
      </c>
      <c r="B551" s="84" t="s">
        <v>2698</v>
      </c>
      <c r="C551" s="84">
        <v>2</v>
      </c>
      <c r="D551" s="123">
        <v>0.005812516367967403</v>
      </c>
      <c r="E551" s="123">
        <v>1.583036754014532</v>
      </c>
      <c r="F551" s="84" t="s">
        <v>2051</v>
      </c>
      <c r="G551" s="84" t="b">
        <v>0</v>
      </c>
      <c r="H551" s="84" t="b">
        <v>0</v>
      </c>
      <c r="I551" s="84" t="b">
        <v>0</v>
      </c>
      <c r="J551" s="84" t="b">
        <v>0</v>
      </c>
      <c r="K551" s="84" t="b">
        <v>0</v>
      </c>
      <c r="L551" s="84" t="b">
        <v>0</v>
      </c>
    </row>
    <row r="552" spans="1:12" ht="15">
      <c r="A552" s="84" t="s">
        <v>2698</v>
      </c>
      <c r="B552" s="84" t="s">
        <v>2739</v>
      </c>
      <c r="C552" s="84">
        <v>2</v>
      </c>
      <c r="D552" s="123">
        <v>0.005812516367967403</v>
      </c>
      <c r="E552" s="123">
        <v>2.1271047983648077</v>
      </c>
      <c r="F552" s="84" t="s">
        <v>2051</v>
      </c>
      <c r="G552" s="84" t="b">
        <v>0</v>
      </c>
      <c r="H552" s="84" t="b">
        <v>0</v>
      </c>
      <c r="I552" s="84" t="b">
        <v>0</v>
      </c>
      <c r="J552" s="84" t="b">
        <v>0</v>
      </c>
      <c r="K552" s="84" t="b">
        <v>0</v>
      </c>
      <c r="L552" s="84" t="b">
        <v>0</v>
      </c>
    </row>
    <row r="553" spans="1:12" ht="15">
      <c r="A553" s="84" t="s">
        <v>2739</v>
      </c>
      <c r="B553" s="84" t="s">
        <v>2740</v>
      </c>
      <c r="C553" s="84">
        <v>2</v>
      </c>
      <c r="D553" s="123">
        <v>0.005812516367967403</v>
      </c>
      <c r="E553" s="123">
        <v>2.303196057420489</v>
      </c>
      <c r="F553" s="84" t="s">
        <v>2051</v>
      </c>
      <c r="G553" s="84" t="b">
        <v>0</v>
      </c>
      <c r="H553" s="84" t="b">
        <v>0</v>
      </c>
      <c r="I553" s="84" t="b">
        <v>0</v>
      </c>
      <c r="J553" s="84" t="b">
        <v>0</v>
      </c>
      <c r="K553" s="84" t="b">
        <v>0</v>
      </c>
      <c r="L553" s="84" t="b">
        <v>0</v>
      </c>
    </row>
    <row r="554" spans="1:12" ht="15">
      <c r="A554" s="84" t="s">
        <v>2647</v>
      </c>
      <c r="B554" s="84" t="s">
        <v>2728</v>
      </c>
      <c r="C554" s="84">
        <v>2</v>
      </c>
      <c r="D554" s="123">
        <v>0.005812516367967403</v>
      </c>
      <c r="E554" s="123">
        <v>2.1271047983648077</v>
      </c>
      <c r="F554" s="84" t="s">
        <v>2051</v>
      </c>
      <c r="G554" s="84" t="b">
        <v>1</v>
      </c>
      <c r="H554" s="84" t="b">
        <v>0</v>
      </c>
      <c r="I554" s="84" t="b">
        <v>0</v>
      </c>
      <c r="J554" s="84" t="b">
        <v>0</v>
      </c>
      <c r="K554" s="84" t="b">
        <v>0</v>
      </c>
      <c r="L554" s="84" t="b">
        <v>0</v>
      </c>
    </row>
    <row r="555" spans="1:12" ht="15">
      <c r="A555" s="84" t="s">
        <v>2728</v>
      </c>
      <c r="B555" s="84" t="s">
        <v>2729</v>
      </c>
      <c r="C555" s="84">
        <v>2</v>
      </c>
      <c r="D555" s="123">
        <v>0.005812516367967403</v>
      </c>
      <c r="E555" s="123">
        <v>2.303196057420489</v>
      </c>
      <c r="F555" s="84" t="s">
        <v>2051</v>
      </c>
      <c r="G555" s="84" t="b">
        <v>0</v>
      </c>
      <c r="H555" s="84" t="b">
        <v>0</v>
      </c>
      <c r="I555" s="84" t="b">
        <v>0</v>
      </c>
      <c r="J555" s="84" t="b">
        <v>0</v>
      </c>
      <c r="K555" s="84" t="b">
        <v>0</v>
      </c>
      <c r="L555" s="84" t="b">
        <v>0</v>
      </c>
    </row>
    <row r="556" spans="1:12" ht="15">
      <c r="A556" s="84" t="s">
        <v>2729</v>
      </c>
      <c r="B556" s="84" t="s">
        <v>475</v>
      </c>
      <c r="C556" s="84">
        <v>2</v>
      </c>
      <c r="D556" s="123">
        <v>0.005812516367967403</v>
      </c>
      <c r="E556" s="123">
        <v>1.1271047983648077</v>
      </c>
      <c r="F556" s="84" t="s">
        <v>2051</v>
      </c>
      <c r="G556" s="84" t="b">
        <v>0</v>
      </c>
      <c r="H556" s="84" t="b">
        <v>0</v>
      </c>
      <c r="I556" s="84" t="b">
        <v>0</v>
      </c>
      <c r="J556" s="84" t="b">
        <v>0</v>
      </c>
      <c r="K556" s="84" t="b">
        <v>0</v>
      </c>
      <c r="L556" s="84" t="b">
        <v>0</v>
      </c>
    </row>
    <row r="557" spans="1:12" ht="15">
      <c r="A557" s="84" t="s">
        <v>2168</v>
      </c>
      <c r="B557" s="84" t="s">
        <v>2187</v>
      </c>
      <c r="C557" s="84">
        <v>2</v>
      </c>
      <c r="D557" s="123">
        <v>0.005812516367967403</v>
      </c>
      <c r="E557" s="123">
        <v>1.0187653235759693</v>
      </c>
      <c r="F557" s="84" t="s">
        <v>2051</v>
      </c>
      <c r="G557" s="84" t="b">
        <v>0</v>
      </c>
      <c r="H557" s="84" t="b">
        <v>0</v>
      </c>
      <c r="I557" s="84" t="b">
        <v>0</v>
      </c>
      <c r="J557" s="84" t="b">
        <v>0</v>
      </c>
      <c r="K557" s="84" t="b">
        <v>0</v>
      </c>
      <c r="L557" s="84" t="b">
        <v>0</v>
      </c>
    </row>
    <row r="558" spans="1:12" ht="15">
      <c r="A558" s="84" t="s">
        <v>2186</v>
      </c>
      <c r="B558" s="84" t="s">
        <v>2730</v>
      </c>
      <c r="C558" s="84">
        <v>2</v>
      </c>
      <c r="D558" s="123">
        <v>0.005812516367967403</v>
      </c>
      <c r="E558" s="123">
        <v>1.7591280130702132</v>
      </c>
      <c r="F558" s="84" t="s">
        <v>2051</v>
      </c>
      <c r="G558" s="84" t="b">
        <v>0</v>
      </c>
      <c r="H558" s="84" t="b">
        <v>0</v>
      </c>
      <c r="I558" s="84" t="b">
        <v>0</v>
      </c>
      <c r="J558" s="84" t="b">
        <v>0</v>
      </c>
      <c r="K558" s="84" t="b">
        <v>0</v>
      </c>
      <c r="L558" s="84" t="b">
        <v>0</v>
      </c>
    </row>
    <row r="559" spans="1:12" ht="15">
      <c r="A559" s="84" t="s">
        <v>2730</v>
      </c>
      <c r="B559" s="84" t="s">
        <v>2571</v>
      </c>
      <c r="C559" s="84">
        <v>2</v>
      </c>
      <c r="D559" s="123">
        <v>0.005812516367967403</v>
      </c>
      <c r="E559" s="123">
        <v>1.9052560487484513</v>
      </c>
      <c r="F559" s="84" t="s">
        <v>2051</v>
      </c>
      <c r="G559" s="84" t="b">
        <v>0</v>
      </c>
      <c r="H559" s="84" t="b">
        <v>0</v>
      </c>
      <c r="I559" s="84" t="b">
        <v>0</v>
      </c>
      <c r="J559" s="84" t="b">
        <v>0</v>
      </c>
      <c r="K559" s="84" t="b">
        <v>0</v>
      </c>
      <c r="L559" s="84" t="b">
        <v>0</v>
      </c>
    </row>
    <row r="560" spans="1:12" ht="15">
      <c r="A560" s="84" t="s">
        <v>2573</v>
      </c>
      <c r="B560" s="84" t="s">
        <v>1360</v>
      </c>
      <c r="C560" s="84">
        <v>2</v>
      </c>
      <c r="D560" s="123">
        <v>0.005812516367967403</v>
      </c>
      <c r="E560" s="123">
        <v>1.4281347940287887</v>
      </c>
      <c r="F560" s="84" t="s">
        <v>2051</v>
      </c>
      <c r="G560" s="84" t="b">
        <v>0</v>
      </c>
      <c r="H560" s="84" t="b">
        <v>0</v>
      </c>
      <c r="I560" s="84" t="b">
        <v>0</v>
      </c>
      <c r="J560" s="84" t="b">
        <v>0</v>
      </c>
      <c r="K560" s="84" t="b">
        <v>0</v>
      </c>
      <c r="L560" s="84" t="b">
        <v>0</v>
      </c>
    </row>
    <row r="561" spans="1:12" ht="15">
      <c r="A561" s="84" t="s">
        <v>320</v>
      </c>
      <c r="B561" s="84" t="s">
        <v>2547</v>
      </c>
      <c r="C561" s="84">
        <v>2</v>
      </c>
      <c r="D561" s="123">
        <v>0.005812516367967403</v>
      </c>
      <c r="E561" s="123">
        <v>1.348953547981164</v>
      </c>
      <c r="F561" s="84" t="s">
        <v>2051</v>
      </c>
      <c r="G561" s="84" t="b">
        <v>0</v>
      </c>
      <c r="H561" s="84" t="b">
        <v>0</v>
      </c>
      <c r="I561" s="84" t="b">
        <v>0</v>
      </c>
      <c r="J561" s="84" t="b">
        <v>0</v>
      </c>
      <c r="K561" s="84" t="b">
        <v>0</v>
      </c>
      <c r="L561" s="84" t="b">
        <v>0</v>
      </c>
    </row>
    <row r="562" spans="1:12" ht="15">
      <c r="A562" s="84" t="s">
        <v>2547</v>
      </c>
      <c r="B562" s="84" t="s">
        <v>2555</v>
      </c>
      <c r="C562" s="84">
        <v>2</v>
      </c>
      <c r="D562" s="123">
        <v>0.005812516367967403</v>
      </c>
      <c r="E562" s="123">
        <v>1.9510135393091264</v>
      </c>
      <c r="F562" s="84" t="s">
        <v>2051</v>
      </c>
      <c r="G562" s="84" t="b">
        <v>0</v>
      </c>
      <c r="H562" s="84" t="b">
        <v>0</v>
      </c>
      <c r="I562" s="84" t="b">
        <v>0</v>
      </c>
      <c r="J562" s="84" t="b">
        <v>0</v>
      </c>
      <c r="K562" s="84" t="b">
        <v>0</v>
      </c>
      <c r="L562" s="84" t="b">
        <v>0</v>
      </c>
    </row>
    <row r="563" spans="1:12" ht="15">
      <c r="A563" s="84" t="s">
        <v>2555</v>
      </c>
      <c r="B563" s="84" t="s">
        <v>475</v>
      </c>
      <c r="C563" s="84">
        <v>2</v>
      </c>
      <c r="D563" s="123">
        <v>0.005812516367967403</v>
      </c>
      <c r="E563" s="123">
        <v>0.9510135393091265</v>
      </c>
      <c r="F563" s="84" t="s">
        <v>2051</v>
      </c>
      <c r="G563" s="84" t="b">
        <v>0</v>
      </c>
      <c r="H563" s="84" t="b">
        <v>0</v>
      </c>
      <c r="I563" s="84" t="b">
        <v>0</v>
      </c>
      <c r="J563" s="84" t="b">
        <v>0</v>
      </c>
      <c r="K563" s="84" t="b">
        <v>0</v>
      </c>
      <c r="L563" s="84" t="b">
        <v>0</v>
      </c>
    </row>
    <row r="564" spans="1:12" ht="15">
      <c r="A564" s="84" t="s">
        <v>475</v>
      </c>
      <c r="B564" s="84" t="s">
        <v>2556</v>
      </c>
      <c r="C564" s="84">
        <v>2</v>
      </c>
      <c r="D564" s="123">
        <v>0.005812516367967403</v>
      </c>
      <c r="E564" s="123">
        <v>1.261803372262264</v>
      </c>
      <c r="F564" s="84" t="s">
        <v>2051</v>
      </c>
      <c r="G564" s="84" t="b">
        <v>0</v>
      </c>
      <c r="H564" s="84" t="b">
        <v>0</v>
      </c>
      <c r="I564" s="84" t="b">
        <v>0</v>
      </c>
      <c r="J564" s="84" t="b">
        <v>0</v>
      </c>
      <c r="K564" s="84" t="b">
        <v>0</v>
      </c>
      <c r="L564" s="84" t="b">
        <v>0</v>
      </c>
    </row>
    <row r="565" spans="1:12" ht="15">
      <c r="A565" s="84" t="s">
        <v>2556</v>
      </c>
      <c r="B565" s="84" t="s">
        <v>2557</v>
      </c>
      <c r="C565" s="84">
        <v>2</v>
      </c>
      <c r="D565" s="123">
        <v>0.005812516367967403</v>
      </c>
      <c r="E565" s="123">
        <v>2.303196057420489</v>
      </c>
      <c r="F565" s="84" t="s">
        <v>2051</v>
      </c>
      <c r="G565" s="84" t="b">
        <v>0</v>
      </c>
      <c r="H565" s="84" t="b">
        <v>0</v>
      </c>
      <c r="I565" s="84" t="b">
        <v>0</v>
      </c>
      <c r="J565" s="84" t="b">
        <v>0</v>
      </c>
      <c r="K565" s="84" t="b">
        <v>0</v>
      </c>
      <c r="L565" s="84" t="b">
        <v>0</v>
      </c>
    </row>
    <row r="566" spans="1:12" ht="15">
      <c r="A566" s="84" t="s">
        <v>2557</v>
      </c>
      <c r="B566" s="84" t="s">
        <v>2558</v>
      </c>
      <c r="C566" s="84">
        <v>2</v>
      </c>
      <c r="D566" s="123">
        <v>0.005812516367967403</v>
      </c>
      <c r="E566" s="123">
        <v>2.303196057420489</v>
      </c>
      <c r="F566" s="84" t="s">
        <v>2051</v>
      </c>
      <c r="G566" s="84" t="b">
        <v>0</v>
      </c>
      <c r="H566" s="84" t="b">
        <v>0</v>
      </c>
      <c r="I566" s="84" t="b">
        <v>0</v>
      </c>
      <c r="J566" s="84" t="b">
        <v>0</v>
      </c>
      <c r="K566" s="84" t="b">
        <v>0</v>
      </c>
      <c r="L566" s="84" t="b">
        <v>0</v>
      </c>
    </row>
    <row r="567" spans="1:12" ht="15">
      <c r="A567" s="84" t="s">
        <v>2558</v>
      </c>
      <c r="B567" s="84" t="s">
        <v>2559</v>
      </c>
      <c r="C567" s="84">
        <v>2</v>
      </c>
      <c r="D567" s="123">
        <v>0.005812516367967403</v>
      </c>
      <c r="E567" s="123">
        <v>2.303196057420489</v>
      </c>
      <c r="F567" s="84" t="s">
        <v>2051</v>
      </c>
      <c r="G567" s="84" t="b">
        <v>0</v>
      </c>
      <c r="H567" s="84" t="b">
        <v>0</v>
      </c>
      <c r="I567" s="84" t="b">
        <v>0</v>
      </c>
      <c r="J567" s="84" t="b">
        <v>0</v>
      </c>
      <c r="K567" s="84" t="b">
        <v>0</v>
      </c>
      <c r="L567" s="84" t="b">
        <v>0</v>
      </c>
    </row>
    <row r="568" spans="1:12" ht="15">
      <c r="A568" s="84" t="s">
        <v>2559</v>
      </c>
      <c r="B568" s="84" t="s">
        <v>2561</v>
      </c>
      <c r="C568" s="84">
        <v>2</v>
      </c>
      <c r="D568" s="123">
        <v>0.005812516367967403</v>
      </c>
      <c r="E568" s="123">
        <v>2.303196057420489</v>
      </c>
      <c r="F568" s="84" t="s">
        <v>2051</v>
      </c>
      <c r="G568" s="84" t="b">
        <v>0</v>
      </c>
      <c r="H568" s="84" t="b">
        <v>0</v>
      </c>
      <c r="I568" s="84" t="b">
        <v>0</v>
      </c>
      <c r="J568" s="84" t="b">
        <v>0</v>
      </c>
      <c r="K568" s="84" t="b">
        <v>0</v>
      </c>
      <c r="L568" s="84" t="b">
        <v>0</v>
      </c>
    </row>
    <row r="569" spans="1:12" ht="15">
      <c r="A569" s="84" t="s">
        <v>2561</v>
      </c>
      <c r="B569" s="84" t="s">
        <v>2551</v>
      </c>
      <c r="C569" s="84">
        <v>2</v>
      </c>
      <c r="D569" s="123">
        <v>0.005812516367967403</v>
      </c>
      <c r="E569" s="123">
        <v>2.1271047983648077</v>
      </c>
      <c r="F569" s="84" t="s">
        <v>2051</v>
      </c>
      <c r="G569" s="84" t="b">
        <v>0</v>
      </c>
      <c r="H569" s="84" t="b">
        <v>0</v>
      </c>
      <c r="I569" s="84" t="b">
        <v>0</v>
      </c>
      <c r="J569" s="84" t="b">
        <v>0</v>
      </c>
      <c r="K569" s="84" t="b">
        <v>0</v>
      </c>
      <c r="L569" s="84" t="b">
        <v>0</v>
      </c>
    </row>
    <row r="570" spans="1:12" ht="15">
      <c r="A570" s="84" t="s">
        <v>2549</v>
      </c>
      <c r="B570" s="84" t="s">
        <v>2552</v>
      </c>
      <c r="C570" s="84">
        <v>2</v>
      </c>
      <c r="D570" s="123">
        <v>0.005812516367967403</v>
      </c>
      <c r="E570" s="123">
        <v>1.8260748027008264</v>
      </c>
      <c r="F570" s="84" t="s">
        <v>2051</v>
      </c>
      <c r="G570" s="84" t="b">
        <v>0</v>
      </c>
      <c r="H570" s="84" t="b">
        <v>0</v>
      </c>
      <c r="I570" s="84" t="b">
        <v>0</v>
      </c>
      <c r="J570" s="84" t="b">
        <v>0</v>
      </c>
      <c r="K570" s="84" t="b">
        <v>0</v>
      </c>
      <c r="L570" s="84" t="b">
        <v>0</v>
      </c>
    </row>
    <row r="571" spans="1:12" ht="15">
      <c r="A571" s="84" t="s">
        <v>2167</v>
      </c>
      <c r="B571" s="84" t="s">
        <v>2165</v>
      </c>
      <c r="C571" s="84">
        <v>2</v>
      </c>
      <c r="D571" s="123">
        <v>0.005812516367967403</v>
      </c>
      <c r="E571" s="123">
        <v>1.7591280130702132</v>
      </c>
      <c r="F571" s="84" t="s">
        <v>2051</v>
      </c>
      <c r="G571" s="84" t="b">
        <v>0</v>
      </c>
      <c r="H571" s="84" t="b">
        <v>0</v>
      </c>
      <c r="I571" s="84" t="b">
        <v>0</v>
      </c>
      <c r="J571" s="84" t="b">
        <v>0</v>
      </c>
      <c r="K571" s="84" t="b">
        <v>0</v>
      </c>
      <c r="L571" s="84" t="b">
        <v>0</v>
      </c>
    </row>
    <row r="572" spans="1:12" ht="15">
      <c r="A572" s="84" t="s">
        <v>320</v>
      </c>
      <c r="B572" s="84" t="s">
        <v>2567</v>
      </c>
      <c r="C572" s="84">
        <v>2</v>
      </c>
      <c r="D572" s="123">
        <v>0.005812516367967403</v>
      </c>
      <c r="E572" s="123">
        <v>1.5250448070368452</v>
      </c>
      <c r="F572" s="84" t="s">
        <v>2051</v>
      </c>
      <c r="G572" s="84" t="b">
        <v>0</v>
      </c>
      <c r="H572" s="84" t="b">
        <v>0</v>
      </c>
      <c r="I572" s="84" t="b">
        <v>0</v>
      </c>
      <c r="J572" s="84" t="b">
        <v>0</v>
      </c>
      <c r="K572" s="84" t="b">
        <v>0</v>
      </c>
      <c r="L572" s="84" t="b">
        <v>0</v>
      </c>
    </row>
    <row r="573" spans="1:12" ht="15">
      <c r="A573" s="84" t="s">
        <v>2567</v>
      </c>
      <c r="B573" s="84" t="s">
        <v>2598</v>
      </c>
      <c r="C573" s="84">
        <v>2</v>
      </c>
      <c r="D573" s="123">
        <v>0.005812516367967403</v>
      </c>
      <c r="E573" s="123">
        <v>2.303196057420489</v>
      </c>
      <c r="F573" s="84" t="s">
        <v>2051</v>
      </c>
      <c r="G573" s="84" t="b">
        <v>0</v>
      </c>
      <c r="H573" s="84" t="b">
        <v>0</v>
      </c>
      <c r="I573" s="84" t="b">
        <v>0</v>
      </c>
      <c r="J573" s="84" t="b">
        <v>0</v>
      </c>
      <c r="K573" s="84" t="b">
        <v>0</v>
      </c>
      <c r="L573" s="84" t="b">
        <v>0</v>
      </c>
    </row>
    <row r="574" spans="1:12" ht="15">
      <c r="A574" s="84" t="s">
        <v>2598</v>
      </c>
      <c r="B574" s="84" t="s">
        <v>2599</v>
      </c>
      <c r="C574" s="84">
        <v>2</v>
      </c>
      <c r="D574" s="123">
        <v>0.005812516367967403</v>
      </c>
      <c r="E574" s="123">
        <v>2.303196057420489</v>
      </c>
      <c r="F574" s="84" t="s">
        <v>2051</v>
      </c>
      <c r="G574" s="84" t="b">
        <v>0</v>
      </c>
      <c r="H574" s="84" t="b">
        <v>0</v>
      </c>
      <c r="I574" s="84" t="b">
        <v>0</v>
      </c>
      <c r="J574" s="84" t="b">
        <v>0</v>
      </c>
      <c r="K574" s="84" t="b">
        <v>0</v>
      </c>
      <c r="L574" s="84" t="b">
        <v>0</v>
      </c>
    </row>
    <row r="575" spans="1:12" ht="15">
      <c r="A575" s="84" t="s">
        <v>2599</v>
      </c>
      <c r="B575" s="84" t="s">
        <v>2600</v>
      </c>
      <c r="C575" s="84">
        <v>2</v>
      </c>
      <c r="D575" s="123">
        <v>0.005812516367967403</v>
      </c>
      <c r="E575" s="123">
        <v>2.303196057420489</v>
      </c>
      <c r="F575" s="84" t="s">
        <v>2051</v>
      </c>
      <c r="G575" s="84" t="b">
        <v>0</v>
      </c>
      <c r="H575" s="84" t="b">
        <v>0</v>
      </c>
      <c r="I575" s="84" t="b">
        <v>0</v>
      </c>
      <c r="J575" s="84" t="b">
        <v>0</v>
      </c>
      <c r="K575" s="84" t="b">
        <v>0</v>
      </c>
      <c r="L575" s="84" t="b">
        <v>0</v>
      </c>
    </row>
    <row r="576" spans="1:12" ht="15">
      <c r="A576" s="84" t="s">
        <v>2600</v>
      </c>
      <c r="B576" s="84" t="s">
        <v>2601</v>
      </c>
      <c r="C576" s="84">
        <v>2</v>
      </c>
      <c r="D576" s="123">
        <v>0.005812516367967403</v>
      </c>
      <c r="E576" s="123">
        <v>2.303196057420489</v>
      </c>
      <c r="F576" s="84" t="s">
        <v>2051</v>
      </c>
      <c r="G576" s="84" t="b">
        <v>0</v>
      </c>
      <c r="H576" s="84" t="b">
        <v>0</v>
      </c>
      <c r="I576" s="84" t="b">
        <v>0</v>
      </c>
      <c r="J576" s="84" t="b">
        <v>0</v>
      </c>
      <c r="K576" s="84" t="b">
        <v>0</v>
      </c>
      <c r="L576" s="84" t="b">
        <v>0</v>
      </c>
    </row>
    <row r="577" spans="1:12" ht="15">
      <c r="A577" s="84" t="s">
        <v>2601</v>
      </c>
      <c r="B577" s="84" t="s">
        <v>2602</v>
      </c>
      <c r="C577" s="84">
        <v>2</v>
      </c>
      <c r="D577" s="123">
        <v>0.005812516367967403</v>
      </c>
      <c r="E577" s="123">
        <v>2.303196057420489</v>
      </c>
      <c r="F577" s="84" t="s">
        <v>2051</v>
      </c>
      <c r="G577" s="84" t="b">
        <v>0</v>
      </c>
      <c r="H577" s="84" t="b">
        <v>0</v>
      </c>
      <c r="I577" s="84" t="b">
        <v>0</v>
      </c>
      <c r="J577" s="84" t="b">
        <v>0</v>
      </c>
      <c r="K577" s="84" t="b">
        <v>0</v>
      </c>
      <c r="L577" s="84" t="b">
        <v>0</v>
      </c>
    </row>
    <row r="578" spans="1:12" ht="15">
      <c r="A578" s="84" t="s">
        <v>2602</v>
      </c>
      <c r="B578" s="84" t="s">
        <v>2603</v>
      </c>
      <c r="C578" s="84">
        <v>2</v>
      </c>
      <c r="D578" s="123">
        <v>0.005812516367967403</v>
      </c>
      <c r="E578" s="123">
        <v>2.303196057420489</v>
      </c>
      <c r="F578" s="84" t="s">
        <v>2051</v>
      </c>
      <c r="G578" s="84" t="b">
        <v>0</v>
      </c>
      <c r="H578" s="84" t="b">
        <v>0</v>
      </c>
      <c r="I578" s="84" t="b">
        <v>0</v>
      </c>
      <c r="J578" s="84" t="b">
        <v>0</v>
      </c>
      <c r="K578" s="84" t="b">
        <v>0</v>
      </c>
      <c r="L578" s="84" t="b">
        <v>0</v>
      </c>
    </row>
    <row r="579" spans="1:12" ht="15">
      <c r="A579" s="84" t="s">
        <v>2603</v>
      </c>
      <c r="B579" s="84" t="s">
        <v>2604</v>
      </c>
      <c r="C579" s="84">
        <v>2</v>
      </c>
      <c r="D579" s="123">
        <v>0.005812516367967403</v>
      </c>
      <c r="E579" s="123">
        <v>2.303196057420489</v>
      </c>
      <c r="F579" s="84" t="s">
        <v>2051</v>
      </c>
      <c r="G579" s="84" t="b">
        <v>0</v>
      </c>
      <c r="H579" s="84" t="b">
        <v>0</v>
      </c>
      <c r="I579" s="84" t="b">
        <v>0</v>
      </c>
      <c r="J579" s="84" t="b">
        <v>0</v>
      </c>
      <c r="K579" s="84" t="b">
        <v>0</v>
      </c>
      <c r="L579" s="84" t="b">
        <v>0</v>
      </c>
    </row>
    <row r="580" spans="1:12" ht="15">
      <c r="A580" s="84" t="s">
        <v>2604</v>
      </c>
      <c r="B580" s="84" t="s">
        <v>2187</v>
      </c>
      <c r="C580" s="84">
        <v>2</v>
      </c>
      <c r="D580" s="123">
        <v>0.005812516367967403</v>
      </c>
      <c r="E580" s="123">
        <v>1.7591280130702132</v>
      </c>
      <c r="F580" s="84" t="s">
        <v>2051</v>
      </c>
      <c r="G580" s="84" t="b">
        <v>0</v>
      </c>
      <c r="H580" s="84" t="b">
        <v>0</v>
      </c>
      <c r="I580" s="84" t="b">
        <v>0</v>
      </c>
      <c r="J580" s="84" t="b">
        <v>0</v>
      </c>
      <c r="K580" s="84" t="b">
        <v>0</v>
      </c>
      <c r="L580" s="84" t="b">
        <v>0</v>
      </c>
    </row>
    <row r="581" spans="1:12" ht="15">
      <c r="A581" s="84" t="s">
        <v>2187</v>
      </c>
      <c r="B581" s="84" t="s">
        <v>2568</v>
      </c>
      <c r="C581" s="84">
        <v>2</v>
      </c>
      <c r="D581" s="123">
        <v>0.005812516367967403</v>
      </c>
      <c r="E581" s="123">
        <v>1.583036754014532</v>
      </c>
      <c r="F581" s="84" t="s">
        <v>2051</v>
      </c>
      <c r="G581" s="84" t="b">
        <v>0</v>
      </c>
      <c r="H581" s="84" t="b">
        <v>0</v>
      </c>
      <c r="I581" s="84" t="b">
        <v>0</v>
      </c>
      <c r="J581" s="84" t="b">
        <v>0</v>
      </c>
      <c r="K581" s="84" t="b">
        <v>0</v>
      </c>
      <c r="L581" s="84" t="b">
        <v>0</v>
      </c>
    </row>
    <row r="582" spans="1:12" ht="15">
      <c r="A582" s="84" t="s">
        <v>2568</v>
      </c>
      <c r="B582" s="84" t="s">
        <v>2564</v>
      </c>
      <c r="C582" s="84">
        <v>2</v>
      </c>
      <c r="D582" s="123">
        <v>0.005812516367967403</v>
      </c>
      <c r="E582" s="123">
        <v>2.002166061756508</v>
      </c>
      <c r="F582" s="84" t="s">
        <v>2051</v>
      </c>
      <c r="G582" s="84" t="b">
        <v>0</v>
      </c>
      <c r="H582" s="84" t="b">
        <v>0</v>
      </c>
      <c r="I582" s="84" t="b">
        <v>0</v>
      </c>
      <c r="J582" s="84" t="b">
        <v>0</v>
      </c>
      <c r="K582" s="84" t="b">
        <v>0</v>
      </c>
      <c r="L582" s="84" t="b">
        <v>0</v>
      </c>
    </row>
    <row r="583" spans="1:12" ht="15">
      <c r="A583" s="84" t="s">
        <v>2564</v>
      </c>
      <c r="B583" s="84" t="s">
        <v>475</v>
      </c>
      <c r="C583" s="84">
        <v>2</v>
      </c>
      <c r="D583" s="123">
        <v>0.005812516367967403</v>
      </c>
      <c r="E583" s="123">
        <v>0.8260748027008264</v>
      </c>
      <c r="F583" s="84" t="s">
        <v>2051</v>
      </c>
      <c r="G583" s="84" t="b">
        <v>0</v>
      </c>
      <c r="H583" s="84" t="b">
        <v>0</v>
      </c>
      <c r="I583" s="84" t="b">
        <v>0</v>
      </c>
      <c r="J583" s="84" t="b">
        <v>0</v>
      </c>
      <c r="K583" s="84" t="b">
        <v>0</v>
      </c>
      <c r="L583" s="84" t="b">
        <v>0</v>
      </c>
    </row>
    <row r="584" spans="1:12" ht="15">
      <c r="A584" s="84" t="s">
        <v>475</v>
      </c>
      <c r="B584" s="84" t="s">
        <v>2616</v>
      </c>
      <c r="C584" s="84">
        <v>2</v>
      </c>
      <c r="D584" s="123">
        <v>0.005812516367967403</v>
      </c>
      <c r="E584" s="123">
        <v>1.261803372262264</v>
      </c>
      <c r="F584" s="84" t="s">
        <v>2051</v>
      </c>
      <c r="G584" s="84" t="b">
        <v>0</v>
      </c>
      <c r="H584" s="84" t="b">
        <v>0</v>
      </c>
      <c r="I584" s="84" t="b">
        <v>0</v>
      </c>
      <c r="J584" s="84" t="b">
        <v>0</v>
      </c>
      <c r="K584" s="84" t="b">
        <v>0</v>
      </c>
      <c r="L584" s="84" t="b">
        <v>0</v>
      </c>
    </row>
    <row r="585" spans="1:12" ht="15">
      <c r="A585" s="84" t="s">
        <v>2550</v>
      </c>
      <c r="B585" s="84" t="s">
        <v>2550</v>
      </c>
      <c r="C585" s="84">
        <v>2</v>
      </c>
      <c r="D585" s="123">
        <v>0.0071808345300764095</v>
      </c>
      <c r="E585" s="123">
        <v>1.9510135393091264</v>
      </c>
      <c r="F585" s="84" t="s">
        <v>2051</v>
      </c>
      <c r="G585" s="84" t="b">
        <v>0</v>
      </c>
      <c r="H585" s="84" t="b">
        <v>0</v>
      </c>
      <c r="I585" s="84" t="b">
        <v>0</v>
      </c>
      <c r="J585" s="84" t="b">
        <v>0</v>
      </c>
      <c r="K585" s="84" t="b">
        <v>0</v>
      </c>
      <c r="L585" s="84" t="b">
        <v>0</v>
      </c>
    </row>
    <row r="586" spans="1:12" ht="15">
      <c r="A586" s="84" t="s">
        <v>2189</v>
      </c>
      <c r="B586" s="84" t="s">
        <v>2190</v>
      </c>
      <c r="C586" s="84">
        <v>10</v>
      </c>
      <c r="D586" s="123">
        <v>0.00440347714449203</v>
      </c>
      <c r="E586" s="123">
        <v>0.919078092376074</v>
      </c>
      <c r="F586" s="84" t="s">
        <v>2052</v>
      </c>
      <c r="G586" s="84" t="b">
        <v>0</v>
      </c>
      <c r="H586" s="84" t="b">
        <v>0</v>
      </c>
      <c r="I586" s="84" t="b">
        <v>0</v>
      </c>
      <c r="J586" s="84" t="b">
        <v>0</v>
      </c>
      <c r="K586" s="84" t="b">
        <v>0</v>
      </c>
      <c r="L586" s="84" t="b">
        <v>0</v>
      </c>
    </row>
    <row r="587" spans="1:12" ht="15">
      <c r="A587" s="84" t="s">
        <v>2190</v>
      </c>
      <c r="B587" s="84" t="s">
        <v>2191</v>
      </c>
      <c r="C587" s="84">
        <v>10</v>
      </c>
      <c r="D587" s="123">
        <v>0.00440347714449203</v>
      </c>
      <c r="E587" s="123">
        <v>0.919078092376074</v>
      </c>
      <c r="F587" s="84" t="s">
        <v>2052</v>
      </c>
      <c r="G587" s="84" t="b">
        <v>0</v>
      </c>
      <c r="H587" s="84" t="b">
        <v>0</v>
      </c>
      <c r="I587" s="84" t="b">
        <v>0</v>
      </c>
      <c r="J587" s="84" t="b">
        <v>0</v>
      </c>
      <c r="K587" s="84" t="b">
        <v>0</v>
      </c>
      <c r="L587" s="84" t="b">
        <v>0</v>
      </c>
    </row>
    <row r="588" spans="1:12" ht="15">
      <c r="A588" s="84" t="s">
        <v>2191</v>
      </c>
      <c r="B588" s="84" t="s">
        <v>2192</v>
      </c>
      <c r="C588" s="84">
        <v>10</v>
      </c>
      <c r="D588" s="123">
        <v>0.00440347714449203</v>
      </c>
      <c r="E588" s="123">
        <v>0.919078092376074</v>
      </c>
      <c r="F588" s="84" t="s">
        <v>2052</v>
      </c>
      <c r="G588" s="84" t="b">
        <v>0</v>
      </c>
      <c r="H588" s="84" t="b">
        <v>0</v>
      </c>
      <c r="I588" s="84" t="b">
        <v>0</v>
      </c>
      <c r="J588" s="84" t="b">
        <v>0</v>
      </c>
      <c r="K588" s="84" t="b">
        <v>0</v>
      </c>
      <c r="L588" s="84" t="b">
        <v>0</v>
      </c>
    </row>
    <row r="589" spans="1:12" ht="15">
      <c r="A589" s="84" t="s">
        <v>2192</v>
      </c>
      <c r="B589" s="84" t="s">
        <v>2193</v>
      </c>
      <c r="C589" s="84">
        <v>10</v>
      </c>
      <c r="D589" s="123">
        <v>0.00440347714449203</v>
      </c>
      <c r="E589" s="123">
        <v>0.919078092376074</v>
      </c>
      <c r="F589" s="84" t="s">
        <v>2052</v>
      </c>
      <c r="G589" s="84" t="b">
        <v>0</v>
      </c>
      <c r="H589" s="84" t="b">
        <v>0</v>
      </c>
      <c r="I589" s="84" t="b">
        <v>0</v>
      </c>
      <c r="J589" s="84" t="b">
        <v>0</v>
      </c>
      <c r="K589" s="84" t="b">
        <v>0</v>
      </c>
      <c r="L589" s="84" t="b">
        <v>0</v>
      </c>
    </row>
    <row r="590" spans="1:12" ht="15">
      <c r="A590" s="84" t="s">
        <v>2193</v>
      </c>
      <c r="B590" s="84" t="s">
        <v>2194</v>
      </c>
      <c r="C590" s="84">
        <v>10</v>
      </c>
      <c r="D590" s="123">
        <v>0.00440347714449203</v>
      </c>
      <c r="E590" s="123">
        <v>0.919078092376074</v>
      </c>
      <c r="F590" s="84" t="s">
        <v>2052</v>
      </c>
      <c r="G590" s="84" t="b">
        <v>0</v>
      </c>
      <c r="H590" s="84" t="b">
        <v>0</v>
      </c>
      <c r="I590" s="84" t="b">
        <v>0</v>
      </c>
      <c r="J590" s="84" t="b">
        <v>0</v>
      </c>
      <c r="K590" s="84" t="b">
        <v>0</v>
      </c>
      <c r="L590" s="84" t="b">
        <v>0</v>
      </c>
    </row>
    <row r="591" spans="1:12" ht="15">
      <c r="A591" s="84" t="s">
        <v>2194</v>
      </c>
      <c r="B591" s="84" t="s">
        <v>475</v>
      </c>
      <c r="C591" s="84">
        <v>10</v>
      </c>
      <c r="D591" s="123">
        <v>0.00440347714449203</v>
      </c>
      <c r="E591" s="123">
        <v>0.8776854072178489</v>
      </c>
      <c r="F591" s="84" t="s">
        <v>2052</v>
      </c>
      <c r="G591" s="84" t="b">
        <v>0</v>
      </c>
      <c r="H591" s="84" t="b">
        <v>0</v>
      </c>
      <c r="I591" s="84" t="b">
        <v>0</v>
      </c>
      <c r="J591" s="84" t="b">
        <v>0</v>
      </c>
      <c r="K591" s="84" t="b">
        <v>0</v>
      </c>
      <c r="L591" s="84" t="b">
        <v>0</v>
      </c>
    </row>
    <row r="592" spans="1:12" ht="15">
      <c r="A592" s="84" t="s">
        <v>327</v>
      </c>
      <c r="B592" s="84" t="s">
        <v>2189</v>
      </c>
      <c r="C592" s="84">
        <v>9</v>
      </c>
      <c r="D592" s="123">
        <v>0.008344165760320231</v>
      </c>
      <c r="E592" s="123">
        <v>0.9648355829367491</v>
      </c>
      <c r="F592" s="84" t="s">
        <v>2052</v>
      </c>
      <c r="G592" s="84" t="b">
        <v>0</v>
      </c>
      <c r="H592" s="84" t="b">
        <v>0</v>
      </c>
      <c r="I592" s="84" t="b">
        <v>0</v>
      </c>
      <c r="J592" s="84" t="b">
        <v>0</v>
      </c>
      <c r="K592" s="84" t="b">
        <v>0</v>
      </c>
      <c r="L592" s="84" t="b">
        <v>0</v>
      </c>
    </row>
    <row r="593" spans="1:12" ht="15">
      <c r="A593" s="84" t="s">
        <v>2162</v>
      </c>
      <c r="B593" s="84" t="s">
        <v>2163</v>
      </c>
      <c r="C593" s="84">
        <v>2</v>
      </c>
      <c r="D593" s="123">
        <v>0.012507311364374153</v>
      </c>
      <c r="E593" s="123">
        <v>1.6020599913279623</v>
      </c>
      <c r="F593" s="84" t="s">
        <v>2053</v>
      </c>
      <c r="G593" s="84" t="b">
        <v>0</v>
      </c>
      <c r="H593" s="84" t="b">
        <v>0</v>
      </c>
      <c r="I593" s="84" t="b">
        <v>0</v>
      </c>
      <c r="J593" s="84" t="b">
        <v>0</v>
      </c>
      <c r="K593" s="84" t="b">
        <v>0</v>
      </c>
      <c r="L593" s="84" t="b">
        <v>0</v>
      </c>
    </row>
    <row r="594" spans="1:12" ht="15">
      <c r="A594" s="84" t="s">
        <v>2163</v>
      </c>
      <c r="B594" s="84" t="s">
        <v>2161</v>
      </c>
      <c r="C594" s="84">
        <v>2</v>
      </c>
      <c r="D594" s="123">
        <v>0.012507311364374153</v>
      </c>
      <c r="E594" s="123">
        <v>1.6020599913279623</v>
      </c>
      <c r="F594" s="84" t="s">
        <v>2053</v>
      </c>
      <c r="G594" s="84" t="b">
        <v>0</v>
      </c>
      <c r="H594" s="84" t="b">
        <v>0</v>
      </c>
      <c r="I594" s="84" t="b">
        <v>0</v>
      </c>
      <c r="J594" s="84" t="b">
        <v>0</v>
      </c>
      <c r="K594" s="84" t="b">
        <v>0</v>
      </c>
      <c r="L594" s="84" t="b">
        <v>0</v>
      </c>
    </row>
    <row r="595" spans="1:12" ht="15">
      <c r="A595" s="84" t="s">
        <v>2165</v>
      </c>
      <c r="B595" s="84" t="s">
        <v>2199</v>
      </c>
      <c r="C595" s="84">
        <v>8</v>
      </c>
      <c r="D595" s="123">
        <v>0.012000055914889568</v>
      </c>
      <c r="E595" s="123">
        <v>1.3196264841556395</v>
      </c>
      <c r="F595" s="84" t="s">
        <v>2054</v>
      </c>
      <c r="G595" s="84" t="b">
        <v>0</v>
      </c>
      <c r="H595" s="84" t="b">
        <v>0</v>
      </c>
      <c r="I595" s="84" t="b">
        <v>0</v>
      </c>
      <c r="J595" s="84" t="b">
        <v>0</v>
      </c>
      <c r="K595" s="84" t="b">
        <v>0</v>
      </c>
      <c r="L595" s="84" t="b">
        <v>0</v>
      </c>
    </row>
    <row r="596" spans="1:12" ht="15">
      <c r="A596" s="84" t="s">
        <v>2199</v>
      </c>
      <c r="B596" s="84" t="s">
        <v>475</v>
      </c>
      <c r="C596" s="84">
        <v>8</v>
      </c>
      <c r="D596" s="123">
        <v>0.012000055914889568</v>
      </c>
      <c r="E596" s="123">
        <v>1.1087731188407464</v>
      </c>
      <c r="F596" s="84" t="s">
        <v>2054</v>
      </c>
      <c r="G596" s="84" t="b">
        <v>0</v>
      </c>
      <c r="H596" s="84" t="b">
        <v>0</v>
      </c>
      <c r="I596" s="84" t="b">
        <v>0</v>
      </c>
      <c r="J596" s="84" t="b">
        <v>0</v>
      </c>
      <c r="K596" s="84" t="b">
        <v>0</v>
      </c>
      <c r="L596" s="84" t="b">
        <v>0</v>
      </c>
    </row>
    <row r="597" spans="1:12" ht="15">
      <c r="A597" s="84" t="s">
        <v>2198</v>
      </c>
      <c r="B597" s="84" t="s">
        <v>2200</v>
      </c>
      <c r="C597" s="84">
        <v>5</v>
      </c>
      <c r="D597" s="123">
        <v>0.013107726778012705</v>
      </c>
      <c r="E597" s="123">
        <v>1.2227164711475833</v>
      </c>
      <c r="F597" s="84" t="s">
        <v>2054</v>
      </c>
      <c r="G597" s="84" t="b">
        <v>0</v>
      </c>
      <c r="H597" s="84" t="b">
        <v>0</v>
      </c>
      <c r="I597" s="84" t="b">
        <v>0</v>
      </c>
      <c r="J597" s="84" t="b">
        <v>0</v>
      </c>
      <c r="K597" s="84" t="b">
        <v>0</v>
      </c>
      <c r="L597" s="84" t="b">
        <v>0</v>
      </c>
    </row>
    <row r="598" spans="1:12" ht="15">
      <c r="A598" s="84" t="s">
        <v>2200</v>
      </c>
      <c r="B598" s="84" t="s">
        <v>2201</v>
      </c>
      <c r="C598" s="84">
        <v>5</v>
      </c>
      <c r="D598" s="123">
        <v>0.013107726778012705</v>
      </c>
      <c r="E598" s="123">
        <v>1.5237464668115646</v>
      </c>
      <c r="F598" s="84" t="s">
        <v>2054</v>
      </c>
      <c r="G598" s="84" t="b">
        <v>0</v>
      </c>
      <c r="H598" s="84" t="b">
        <v>0</v>
      </c>
      <c r="I598" s="84" t="b">
        <v>0</v>
      </c>
      <c r="J598" s="84" t="b">
        <v>0</v>
      </c>
      <c r="K598" s="84" t="b">
        <v>0</v>
      </c>
      <c r="L598" s="84" t="b">
        <v>0</v>
      </c>
    </row>
    <row r="599" spans="1:12" ht="15">
      <c r="A599" s="84" t="s">
        <v>2201</v>
      </c>
      <c r="B599" s="84" t="s">
        <v>2202</v>
      </c>
      <c r="C599" s="84">
        <v>5</v>
      </c>
      <c r="D599" s="123">
        <v>0.013107726778012705</v>
      </c>
      <c r="E599" s="123">
        <v>1.5237464668115646</v>
      </c>
      <c r="F599" s="84" t="s">
        <v>2054</v>
      </c>
      <c r="G599" s="84" t="b">
        <v>0</v>
      </c>
      <c r="H599" s="84" t="b">
        <v>0</v>
      </c>
      <c r="I599" s="84" t="b">
        <v>0</v>
      </c>
      <c r="J599" s="84" t="b">
        <v>0</v>
      </c>
      <c r="K599" s="84" t="b">
        <v>0</v>
      </c>
      <c r="L599" s="84" t="b">
        <v>0</v>
      </c>
    </row>
    <row r="600" spans="1:12" ht="15">
      <c r="A600" s="84" t="s">
        <v>2202</v>
      </c>
      <c r="B600" s="84" t="s">
        <v>2198</v>
      </c>
      <c r="C600" s="84">
        <v>5</v>
      </c>
      <c r="D600" s="123">
        <v>0.013107726778012705</v>
      </c>
      <c r="E600" s="123">
        <v>1.2684739617082583</v>
      </c>
      <c r="F600" s="84" t="s">
        <v>2054</v>
      </c>
      <c r="G600" s="84" t="b">
        <v>0</v>
      </c>
      <c r="H600" s="84" t="b">
        <v>0</v>
      </c>
      <c r="I600" s="84" t="b">
        <v>0</v>
      </c>
      <c r="J600" s="84" t="b">
        <v>0</v>
      </c>
      <c r="K600" s="84" t="b">
        <v>0</v>
      </c>
      <c r="L600" s="84" t="b">
        <v>0</v>
      </c>
    </row>
    <row r="601" spans="1:12" ht="15">
      <c r="A601" s="84" t="s">
        <v>2198</v>
      </c>
      <c r="B601" s="84" t="s">
        <v>2593</v>
      </c>
      <c r="C601" s="84">
        <v>5</v>
      </c>
      <c r="D601" s="123">
        <v>0.013107726778012705</v>
      </c>
      <c r="E601" s="123">
        <v>1.2227164711475833</v>
      </c>
      <c r="F601" s="84" t="s">
        <v>2054</v>
      </c>
      <c r="G601" s="84" t="b">
        <v>0</v>
      </c>
      <c r="H601" s="84" t="b">
        <v>0</v>
      </c>
      <c r="I601" s="84" t="b">
        <v>0</v>
      </c>
      <c r="J601" s="84" t="b">
        <v>0</v>
      </c>
      <c r="K601" s="84" t="b">
        <v>0</v>
      </c>
      <c r="L601" s="84" t="b">
        <v>0</v>
      </c>
    </row>
    <row r="602" spans="1:12" ht="15">
      <c r="A602" s="84" t="s">
        <v>2593</v>
      </c>
      <c r="B602" s="84" t="s">
        <v>2165</v>
      </c>
      <c r="C602" s="84">
        <v>5</v>
      </c>
      <c r="D602" s="123">
        <v>0.013107726778012705</v>
      </c>
      <c r="E602" s="123">
        <v>1.3196264841556398</v>
      </c>
      <c r="F602" s="84" t="s">
        <v>2054</v>
      </c>
      <c r="G602" s="84" t="b">
        <v>0</v>
      </c>
      <c r="H602" s="84" t="b">
        <v>0</v>
      </c>
      <c r="I602" s="84" t="b">
        <v>0</v>
      </c>
      <c r="J602" s="84" t="b">
        <v>0</v>
      </c>
      <c r="K602" s="84" t="b">
        <v>0</v>
      </c>
      <c r="L602" s="84" t="b">
        <v>0</v>
      </c>
    </row>
    <row r="603" spans="1:12" ht="15">
      <c r="A603" s="84" t="s">
        <v>475</v>
      </c>
      <c r="B603" s="84" t="s">
        <v>2186</v>
      </c>
      <c r="C603" s="84">
        <v>5</v>
      </c>
      <c r="D603" s="123">
        <v>0.013107726778012705</v>
      </c>
      <c r="E603" s="123">
        <v>1.2404452381080149</v>
      </c>
      <c r="F603" s="84" t="s">
        <v>2054</v>
      </c>
      <c r="G603" s="84" t="b">
        <v>0</v>
      </c>
      <c r="H603" s="84" t="b">
        <v>0</v>
      </c>
      <c r="I603" s="84" t="b">
        <v>0</v>
      </c>
      <c r="J603" s="84" t="b">
        <v>0</v>
      </c>
      <c r="K603" s="84" t="b">
        <v>0</v>
      </c>
      <c r="L603" s="84" t="b">
        <v>0</v>
      </c>
    </row>
    <row r="604" spans="1:12" ht="15">
      <c r="A604" s="84" t="s">
        <v>318</v>
      </c>
      <c r="B604" s="84" t="s">
        <v>2198</v>
      </c>
      <c r="C604" s="84">
        <v>4</v>
      </c>
      <c r="D604" s="123">
        <v>0.012616071818191623</v>
      </c>
      <c r="E604" s="123">
        <v>1.2684739617082585</v>
      </c>
      <c r="F604" s="84" t="s">
        <v>2054</v>
      </c>
      <c r="G604" s="84" t="b">
        <v>0</v>
      </c>
      <c r="H604" s="84" t="b">
        <v>0</v>
      </c>
      <c r="I604" s="84" t="b">
        <v>0</v>
      </c>
      <c r="J604" s="84" t="b">
        <v>0</v>
      </c>
      <c r="K604" s="84" t="b">
        <v>0</v>
      </c>
      <c r="L604" s="84" t="b">
        <v>0</v>
      </c>
    </row>
    <row r="605" spans="1:12" ht="15">
      <c r="A605" s="84" t="s">
        <v>2186</v>
      </c>
      <c r="B605" s="84" t="s">
        <v>2609</v>
      </c>
      <c r="C605" s="84">
        <v>4</v>
      </c>
      <c r="D605" s="123">
        <v>0.012616071818191623</v>
      </c>
      <c r="E605" s="123">
        <v>1.4445652207639397</v>
      </c>
      <c r="F605" s="84" t="s">
        <v>2054</v>
      </c>
      <c r="G605" s="84" t="b">
        <v>0</v>
      </c>
      <c r="H605" s="84" t="b">
        <v>0</v>
      </c>
      <c r="I605" s="84" t="b">
        <v>0</v>
      </c>
      <c r="J605" s="84" t="b">
        <v>0</v>
      </c>
      <c r="K605" s="84" t="b">
        <v>0</v>
      </c>
      <c r="L605" s="84" t="b">
        <v>0</v>
      </c>
    </row>
    <row r="606" spans="1:12" ht="15">
      <c r="A606" s="84" t="s">
        <v>2547</v>
      </c>
      <c r="B606" s="84" t="s">
        <v>2646</v>
      </c>
      <c r="C606" s="84">
        <v>3</v>
      </c>
      <c r="D606" s="123">
        <v>0.011521483587956355</v>
      </c>
      <c r="E606" s="123">
        <v>1.6206564798196208</v>
      </c>
      <c r="F606" s="84" t="s">
        <v>2054</v>
      </c>
      <c r="G606" s="84" t="b">
        <v>0</v>
      </c>
      <c r="H606" s="84" t="b">
        <v>0</v>
      </c>
      <c r="I606" s="84" t="b">
        <v>0</v>
      </c>
      <c r="J606" s="84" t="b">
        <v>0</v>
      </c>
      <c r="K606" s="84" t="b">
        <v>0</v>
      </c>
      <c r="L606" s="84" t="b">
        <v>0</v>
      </c>
    </row>
    <row r="607" spans="1:12" ht="15">
      <c r="A607" s="84" t="s">
        <v>2646</v>
      </c>
      <c r="B607" s="84" t="s">
        <v>2687</v>
      </c>
      <c r="C607" s="84">
        <v>3</v>
      </c>
      <c r="D607" s="123">
        <v>0.011521483587956355</v>
      </c>
      <c r="E607" s="123">
        <v>1.745595216427921</v>
      </c>
      <c r="F607" s="84" t="s">
        <v>2054</v>
      </c>
      <c r="G607" s="84" t="b">
        <v>0</v>
      </c>
      <c r="H607" s="84" t="b">
        <v>0</v>
      </c>
      <c r="I607" s="84" t="b">
        <v>0</v>
      </c>
      <c r="J607" s="84" t="b">
        <v>0</v>
      </c>
      <c r="K607" s="84" t="b">
        <v>0</v>
      </c>
      <c r="L607" s="84" t="b">
        <v>0</v>
      </c>
    </row>
    <row r="608" spans="1:12" ht="15">
      <c r="A608" s="84" t="s">
        <v>2687</v>
      </c>
      <c r="B608" s="84" t="s">
        <v>2688</v>
      </c>
      <c r="C608" s="84">
        <v>3</v>
      </c>
      <c r="D608" s="123">
        <v>0.011521483587956355</v>
      </c>
      <c r="E608" s="123">
        <v>1.745595216427921</v>
      </c>
      <c r="F608" s="84" t="s">
        <v>2054</v>
      </c>
      <c r="G608" s="84" t="b">
        <v>0</v>
      </c>
      <c r="H608" s="84" t="b">
        <v>0</v>
      </c>
      <c r="I608" s="84" t="b">
        <v>0</v>
      </c>
      <c r="J608" s="84" t="b">
        <v>0</v>
      </c>
      <c r="K608" s="84" t="b">
        <v>0</v>
      </c>
      <c r="L608" s="84" t="b">
        <v>0</v>
      </c>
    </row>
    <row r="609" spans="1:12" ht="15">
      <c r="A609" s="84" t="s">
        <v>2688</v>
      </c>
      <c r="B609" s="84" t="s">
        <v>2196</v>
      </c>
      <c r="C609" s="84">
        <v>3</v>
      </c>
      <c r="D609" s="123">
        <v>0.011521483587956355</v>
      </c>
      <c r="E609" s="123">
        <v>1.5237464668115646</v>
      </c>
      <c r="F609" s="84" t="s">
        <v>2054</v>
      </c>
      <c r="G609" s="84" t="b">
        <v>0</v>
      </c>
      <c r="H609" s="84" t="b">
        <v>0</v>
      </c>
      <c r="I609" s="84" t="b">
        <v>0</v>
      </c>
      <c r="J609" s="84" t="b">
        <v>0</v>
      </c>
      <c r="K609" s="84" t="b">
        <v>0</v>
      </c>
      <c r="L609" s="84" t="b">
        <v>0</v>
      </c>
    </row>
    <row r="610" spans="1:12" ht="15">
      <c r="A610" s="84" t="s">
        <v>2196</v>
      </c>
      <c r="B610" s="84" t="s">
        <v>2165</v>
      </c>
      <c r="C610" s="84">
        <v>3</v>
      </c>
      <c r="D610" s="123">
        <v>0.011521483587956355</v>
      </c>
      <c r="E610" s="123">
        <v>1.0977777345392832</v>
      </c>
      <c r="F610" s="84" t="s">
        <v>2054</v>
      </c>
      <c r="G610" s="84" t="b">
        <v>0</v>
      </c>
      <c r="H610" s="84" t="b">
        <v>0</v>
      </c>
      <c r="I610" s="84" t="b">
        <v>0</v>
      </c>
      <c r="J610" s="84" t="b">
        <v>0</v>
      </c>
      <c r="K610" s="84" t="b">
        <v>0</v>
      </c>
      <c r="L610" s="84" t="b">
        <v>0</v>
      </c>
    </row>
    <row r="611" spans="1:12" ht="15">
      <c r="A611" s="84" t="s">
        <v>2550</v>
      </c>
      <c r="B611" s="84" t="s">
        <v>2550</v>
      </c>
      <c r="C611" s="84">
        <v>2</v>
      </c>
      <c r="D611" s="123">
        <v>0.012924079769842653</v>
      </c>
      <c r="E611" s="123">
        <v>1.5695039573722398</v>
      </c>
      <c r="F611" s="84" t="s">
        <v>2054</v>
      </c>
      <c r="G611" s="84" t="b">
        <v>0</v>
      </c>
      <c r="H611" s="84" t="b">
        <v>0</v>
      </c>
      <c r="I611" s="84" t="b">
        <v>0</v>
      </c>
      <c r="J611" s="84" t="b">
        <v>0</v>
      </c>
      <c r="K611" s="84" t="b">
        <v>0</v>
      </c>
      <c r="L611" s="84" t="b">
        <v>0</v>
      </c>
    </row>
    <row r="612" spans="1:12" ht="15">
      <c r="A612" s="84" t="s">
        <v>299</v>
      </c>
      <c r="B612" s="84" t="s">
        <v>2547</v>
      </c>
      <c r="C612" s="84">
        <v>2</v>
      </c>
      <c r="D612" s="123">
        <v>0.009616057839469233</v>
      </c>
      <c r="E612" s="123">
        <v>1.745595216427921</v>
      </c>
      <c r="F612" s="84" t="s">
        <v>2054</v>
      </c>
      <c r="G612" s="84" t="b">
        <v>0</v>
      </c>
      <c r="H612" s="84" t="b">
        <v>0</v>
      </c>
      <c r="I612" s="84" t="b">
        <v>0</v>
      </c>
      <c r="J612" s="84" t="b">
        <v>0</v>
      </c>
      <c r="K612" s="84" t="b">
        <v>0</v>
      </c>
      <c r="L612" s="84" t="b">
        <v>0</v>
      </c>
    </row>
    <row r="613" spans="1:12" ht="15">
      <c r="A613" s="84" t="s">
        <v>320</v>
      </c>
      <c r="B613" s="84" t="s">
        <v>2584</v>
      </c>
      <c r="C613" s="84">
        <v>2</v>
      </c>
      <c r="D613" s="123">
        <v>0.009616057839469233</v>
      </c>
      <c r="E613" s="123">
        <v>1.4445652207639397</v>
      </c>
      <c r="F613" s="84" t="s">
        <v>2054</v>
      </c>
      <c r="G613" s="84" t="b">
        <v>0</v>
      </c>
      <c r="H613" s="84" t="b">
        <v>0</v>
      </c>
      <c r="I613" s="84" t="b">
        <v>0</v>
      </c>
      <c r="J613" s="84" t="b">
        <v>0</v>
      </c>
      <c r="K613" s="84" t="b">
        <v>0</v>
      </c>
      <c r="L613" s="84" t="b">
        <v>0</v>
      </c>
    </row>
    <row r="614" spans="1:12" ht="15">
      <c r="A614" s="84" t="s">
        <v>2584</v>
      </c>
      <c r="B614" s="84" t="s">
        <v>2575</v>
      </c>
      <c r="C614" s="84">
        <v>2</v>
      </c>
      <c r="D614" s="123">
        <v>0.009616057839469233</v>
      </c>
      <c r="E614" s="123">
        <v>1.921686475483602</v>
      </c>
      <c r="F614" s="84" t="s">
        <v>2054</v>
      </c>
      <c r="G614" s="84" t="b">
        <v>0</v>
      </c>
      <c r="H614" s="84" t="b">
        <v>0</v>
      </c>
      <c r="I614" s="84" t="b">
        <v>0</v>
      </c>
      <c r="J614" s="84" t="b">
        <v>0</v>
      </c>
      <c r="K614" s="84" t="b">
        <v>0</v>
      </c>
      <c r="L614" s="84" t="b">
        <v>0</v>
      </c>
    </row>
    <row r="615" spans="1:12" ht="15">
      <c r="A615" s="84" t="s">
        <v>2575</v>
      </c>
      <c r="B615" s="84" t="s">
        <v>2585</v>
      </c>
      <c r="C615" s="84">
        <v>2</v>
      </c>
      <c r="D615" s="123">
        <v>0.009616057839469233</v>
      </c>
      <c r="E615" s="123">
        <v>1.921686475483602</v>
      </c>
      <c r="F615" s="84" t="s">
        <v>2054</v>
      </c>
      <c r="G615" s="84" t="b">
        <v>0</v>
      </c>
      <c r="H615" s="84" t="b">
        <v>0</v>
      </c>
      <c r="I615" s="84" t="b">
        <v>0</v>
      </c>
      <c r="J615" s="84" t="b">
        <v>0</v>
      </c>
      <c r="K615" s="84" t="b">
        <v>0</v>
      </c>
      <c r="L615" s="84" t="b">
        <v>0</v>
      </c>
    </row>
    <row r="616" spans="1:12" ht="15">
      <c r="A616" s="84" t="s">
        <v>2585</v>
      </c>
      <c r="B616" s="84" t="s">
        <v>2586</v>
      </c>
      <c r="C616" s="84">
        <v>2</v>
      </c>
      <c r="D616" s="123">
        <v>0.009616057839469233</v>
      </c>
      <c r="E616" s="123">
        <v>1.921686475483602</v>
      </c>
      <c r="F616" s="84" t="s">
        <v>2054</v>
      </c>
      <c r="G616" s="84" t="b">
        <v>0</v>
      </c>
      <c r="H616" s="84" t="b">
        <v>0</v>
      </c>
      <c r="I616" s="84" t="b">
        <v>0</v>
      </c>
      <c r="J616" s="84" t="b">
        <v>0</v>
      </c>
      <c r="K616" s="84" t="b">
        <v>0</v>
      </c>
      <c r="L616" s="84" t="b">
        <v>0</v>
      </c>
    </row>
    <row r="617" spans="1:12" ht="15">
      <c r="A617" s="84" t="s">
        <v>2586</v>
      </c>
      <c r="B617" s="84" t="s">
        <v>2196</v>
      </c>
      <c r="C617" s="84">
        <v>2</v>
      </c>
      <c r="D617" s="123">
        <v>0.009616057839469233</v>
      </c>
      <c r="E617" s="123">
        <v>1.5237464668115646</v>
      </c>
      <c r="F617" s="84" t="s">
        <v>2054</v>
      </c>
      <c r="G617" s="84" t="b">
        <v>0</v>
      </c>
      <c r="H617" s="84" t="b">
        <v>0</v>
      </c>
      <c r="I617" s="84" t="b">
        <v>0</v>
      </c>
      <c r="J617" s="84" t="b">
        <v>0</v>
      </c>
      <c r="K617" s="84" t="b">
        <v>0</v>
      </c>
      <c r="L617" s="84" t="b">
        <v>0</v>
      </c>
    </row>
    <row r="618" spans="1:12" ht="15">
      <c r="A618" s="84" t="s">
        <v>2196</v>
      </c>
      <c r="B618" s="84" t="s">
        <v>2587</v>
      </c>
      <c r="C618" s="84">
        <v>2</v>
      </c>
      <c r="D618" s="123">
        <v>0.009616057839469233</v>
      </c>
      <c r="E618" s="123">
        <v>1.5237464668115646</v>
      </c>
      <c r="F618" s="84" t="s">
        <v>2054</v>
      </c>
      <c r="G618" s="84" t="b">
        <v>0</v>
      </c>
      <c r="H618" s="84" t="b">
        <v>0</v>
      </c>
      <c r="I618" s="84" t="b">
        <v>0</v>
      </c>
      <c r="J618" s="84" t="b">
        <v>1</v>
      </c>
      <c r="K618" s="84" t="b">
        <v>0</v>
      </c>
      <c r="L618" s="84" t="b">
        <v>0</v>
      </c>
    </row>
    <row r="619" spans="1:12" ht="15">
      <c r="A619" s="84" t="s">
        <v>2587</v>
      </c>
      <c r="B619" s="84" t="s">
        <v>2588</v>
      </c>
      <c r="C619" s="84">
        <v>2</v>
      </c>
      <c r="D619" s="123">
        <v>0.009616057839469233</v>
      </c>
      <c r="E619" s="123">
        <v>1.921686475483602</v>
      </c>
      <c r="F619" s="84" t="s">
        <v>2054</v>
      </c>
      <c r="G619" s="84" t="b">
        <v>1</v>
      </c>
      <c r="H619" s="84" t="b">
        <v>0</v>
      </c>
      <c r="I619" s="84" t="b">
        <v>0</v>
      </c>
      <c r="J619" s="84" t="b">
        <v>0</v>
      </c>
      <c r="K619" s="84" t="b">
        <v>0</v>
      </c>
      <c r="L619" s="84" t="b">
        <v>0</v>
      </c>
    </row>
    <row r="620" spans="1:12" ht="15">
      <c r="A620" s="84" t="s">
        <v>2588</v>
      </c>
      <c r="B620" s="84" t="s">
        <v>2182</v>
      </c>
      <c r="C620" s="84">
        <v>2</v>
      </c>
      <c r="D620" s="123">
        <v>0.009616057839469233</v>
      </c>
      <c r="E620" s="123">
        <v>1.921686475483602</v>
      </c>
      <c r="F620" s="84" t="s">
        <v>2054</v>
      </c>
      <c r="G620" s="84" t="b">
        <v>0</v>
      </c>
      <c r="H620" s="84" t="b">
        <v>0</v>
      </c>
      <c r="I620" s="84" t="b">
        <v>0</v>
      </c>
      <c r="J620" s="84" t="b">
        <v>0</v>
      </c>
      <c r="K620" s="84" t="b">
        <v>0</v>
      </c>
      <c r="L620" s="84" t="b">
        <v>0</v>
      </c>
    </row>
    <row r="621" spans="1:12" ht="15">
      <c r="A621" s="84" t="s">
        <v>2182</v>
      </c>
      <c r="B621" s="84" t="s">
        <v>2589</v>
      </c>
      <c r="C621" s="84">
        <v>2</v>
      </c>
      <c r="D621" s="123">
        <v>0.009616057839469233</v>
      </c>
      <c r="E621" s="123">
        <v>1.921686475483602</v>
      </c>
      <c r="F621" s="84" t="s">
        <v>2054</v>
      </c>
      <c r="G621" s="84" t="b">
        <v>0</v>
      </c>
      <c r="H621" s="84" t="b">
        <v>0</v>
      </c>
      <c r="I621" s="84" t="b">
        <v>0</v>
      </c>
      <c r="J621" s="84" t="b">
        <v>0</v>
      </c>
      <c r="K621" s="84" t="b">
        <v>0</v>
      </c>
      <c r="L621" s="84" t="b">
        <v>0</v>
      </c>
    </row>
    <row r="622" spans="1:12" ht="15">
      <c r="A622" s="84" t="s">
        <v>2589</v>
      </c>
      <c r="B622" s="84" t="s">
        <v>2590</v>
      </c>
      <c r="C622" s="84">
        <v>2</v>
      </c>
      <c r="D622" s="123">
        <v>0.009616057839469233</v>
      </c>
      <c r="E622" s="123">
        <v>1.921686475483602</v>
      </c>
      <c r="F622" s="84" t="s">
        <v>2054</v>
      </c>
      <c r="G622" s="84" t="b">
        <v>0</v>
      </c>
      <c r="H622" s="84" t="b">
        <v>0</v>
      </c>
      <c r="I622" s="84" t="b">
        <v>0</v>
      </c>
      <c r="J622" s="84" t="b">
        <v>0</v>
      </c>
      <c r="K622" s="84" t="b">
        <v>0</v>
      </c>
      <c r="L622" s="84" t="b">
        <v>0</v>
      </c>
    </row>
    <row r="623" spans="1:12" ht="15">
      <c r="A623" s="84" t="s">
        <v>2590</v>
      </c>
      <c r="B623" s="84" t="s">
        <v>2591</v>
      </c>
      <c r="C623" s="84">
        <v>2</v>
      </c>
      <c r="D623" s="123">
        <v>0.009616057839469233</v>
      </c>
      <c r="E623" s="123">
        <v>1.921686475483602</v>
      </c>
      <c r="F623" s="84" t="s">
        <v>2054</v>
      </c>
      <c r="G623" s="84" t="b">
        <v>0</v>
      </c>
      <c r="H623" s="84" t="b">
        <v>0</v>
      </c>
      <c r="I623" s="84" t="b">
        <v>0</v>
      </c>
      <c r="J623" s="84" t="b">
        <v>0</v>
      </c>
      <c r="K623" s="84" t="b">
        <v>0</v>
      </c>
      <c r="L623" s="84" t="b">
        <v>0</v>
      </c>
    </row>
    <row r="624" spans="1:12" ht="15">
      <c r="A624" s="84" t="s">
        <v>2591</v>
      </c>
      <c r="B624" s="84" t="s">
        <v>2576</v>
      </c>
      <c r="C624" s="84">
        <v>2</v>
      </c>
      <c r="D624" s="123">
        <v>0.009616057839469233</v>
      </c>
      <c r="E624" s="123">
        <v>1.921686475483602</v>
      </c>
      <c r="F624" s="84" t="s">
        <v>2054</v>
      </c>
      <c r="G624" s="84" t="b">
        <v>0</v>
      </c>
      <c r="H624" s="84" t="b">
        <v>0</v>
      </c>
      <c r="I624" s="84" t="b">
        <v>0</v>
      </c>
      <c r="J624" s="84" t="b">
        <v>0</v>
      </c>
      <c r="K624" s="84" t="b">
        <v>0</v>
      </c>
      <c r="L624" s="84" t="b">
        <v>0</v>
      </c>
    </row>
    <row r="625" spans="1:12" ht="15">
      <c r="A625" s="84" t="s">
        <v>2576</v>
      </c>
      <c r="B625" s="84" t="s">
        <v>2577</v>
      </c>
      <c r="C625" s="84">
        <v>2</v>
      </c>
      <c r="D625" s="123">
        <v>0.009616057839469233</v>
      </c>
      <c r="E625" s="123">
        <v>1.921686475483602</v>
      </c>
      <c r="F625" s="84" t="s">
        <v>2054</v>
      </c>
      <c r="G625" s="84" t="b">
        <v>0</v>
      </c>
      <c r="H625" s="84" t="b">
        <v>0</v>
      </c>
      <c r="I625" s="84" t="b">
        <v>0</v>
      </c>
      <c r="J625" s="84" t="b">
        <v>0</v>
      </c>
      <c r="K625" s="84" t="b">
        <v>0</v>
      </c>
      <c r="L625" s="84" t="b">
        <v>0</v>
      </c>
    </row>
    <row r="626" spans="1:12" ht="15">
      <c r="A626" s="84" t="s">
        <v>320</v>
      </c>
      <c r="B626" s="84" t="s">
        <v>2639</v>
      </c>
      <c r="C626" s="84">
        <v>2</v>
      </c>
      <c r="D626" s="123">
        <v>0.009616057839469233</v>
      </c>
      <c r="E626" s="123">
        <v>1.4445652207639397</v>
      </c>
      <c r="F626" s="84" t="s">
        <v>2054</v>
      </c>
      <c r="G626" s="84" t="b">
        <v>0</v>
      </c>
      <c r="H626" s="84" t="b">
        <v>0</v>
      </c>
      <c r="I626" s="84" t="b">
        <v>0</v>
      </c>
      <c r="J626" s="84" t="b">
        <v>0</v>
      </c>
      <c r="K626" s="84" t="b">
        <v>0</v>
      </c>
      <c r="L626" s="84" t="b">
        <v>0</v>
      </c>
    </row>
    <row r="627" spans="1:12" ht="15">
      <c r="A627" s="84" t="s">
        <v>2639</v>
      </c>
      <c r="B627" s="84" t="s">
        <v>2640</v>
      </c>
      <c r="C627" s="84">
        <v>2</v>
      </c>
      <c r="D627" s="123">
        <v>0.009616057839469233</v>
      </c>
      <c r="E627" s="123">
        <v>1.921686475483602</v>
      </c>
      <c r="F627" s="84" t="s">
        <v>2054</v>
      </c>
      <c r="G627" s="84" t="b">
        <v>0</v>
      </c>
      <c r="H627" s="84" t="b">
        <v>0</v>
      </c>
      <c r="I627" s="84" t="b">
        <v>0</v>
      </c>
      <c r="J627" s="84" t="b">
        <v>0</v>
      </c>
      <c r="K627" s="84" t="b">
        <v>0</v>
      </c>
      <c r="L627" s="84" t="b">
        <v>0</v>
      </c>
    </row>
    <row r="628" spans="1:12" ht="15">
      <c r="A628" s="84" t="s">
        <v>2640</v>
      </c>
      <c r="B628" s="84" t="s">
        <v>2567</v>
      </c>
      <c r="C628" s="84">
        <v>2</v>
      </c>
      <c r="D628" s="123">
        <v>0.009616057839469233</v>
      </c>
      <c r="E628" s="123">
        <v>1.921686475483602</v>
      </c>
      <c r="F628" s="84" t="s">
        <v>2054</v>
      </c>
      <c r="G628" s="84" t="b">
        <v>0</v>
      </c>
      <c r="H628" s="84" t="b">
        <v>0</v>
      </c>
      <c r="I628" s="84" t="b">
        <v>0</v>
      </c>
      <c r="J628" s="84" t="b">
        <v>0</v>
      </c>
      <c r="K628" s="84" t="b">
        <v>0</v>
      </c>
      <c r="L628" s="84" t="b">
        <v>0</v>
      </c>
    </row>
    <row r="629" spans="1:12" ht="15">
      <c r="A629" s="84" t="s">
        <v>2567</v>
      </c>
      <c r="B629" s="84" t="s">
        <v>2563</v>
      </c>
      <c r="C629" s="84">
        <v>2</v>
      </c>
      <c r="D629" s="123">
        <v>0.009616057839469233</v>
      </c>
      <c r="E629" s="123">
        <v>1.921686475483602</v>
      </c>
      <c r="F629" s="84" t="s">
        <v>2054</v>
      </c>
      <c r="G629" s="84" t="b">
        <v>0</v>
      </c>
      <c r="H629" s="84" t="b">
        <v>0</v>
      </c>
      <c r="I629" s="84" t="b">
        <v>0</v>
      </c>
      <c r="J629" s="84" t="b">
        <v>0</v>
      </c>
      <c r="K629" s="84" t="b">
        <v>0</v>
      </c>
      <c r="L629" s="84" t="b">
        <v>0</v>
      </c>
    </row>
    <row r="630" spans="1:12" ht="15">
      <c r="A630" s="84" t="s">
        <v>2563</v>
      </c>
      <c r="B630" s="84" t="s">
        <v>2574</v>
      </c>
      <c r="C630" s="84">
        <v>2</v>
      </c>
      <c r="D630" s="123">
        <v>0.009616057839469233</v>
      </c>
      <c r="E630" s="123">
        <v>1.921686475483602</v>
      </c>
      <c r="F630" s="84" t="s">
        <v>2054</v>
      </c>
      <c r="G630" s="84" t="b">
        <v>0</v>
      </c>
      <c r="H630" s="84" t="b">
        <v>0</v>
      </c>
      <c r="I630" s="84" t="b">
        <v>0</v>
      </c>
      <c r="J630" s="84" t="b">
        <v>0</v>
      </c>
      <c r="K630" s="84" t="b">
        <v>0</v>
      </c>
      <c r="L630" s="84" t="b">
        <v>0</v>
      </c>
    </row>
    <row r="631" spans="1:12" ht="15">
      <c r="A631" s="84" t="s">
        <v>2574</v>
      </c>
      <c r="B631" s="84" t="s">
        <v>2641</v>
      </c>
      <c r="C631" s="84">
        <v>2</v>
      </c>
      <c r="D631" s="123">
        <v>0.009616057839469233</v>
      </c>
      <c r="E631" s="123">
        <v>1.921686475483602</v>
      </c>
      <c r="F631" s="84" t="s">
        <v>2054</v>
      </c>
      <c r="G631" s="84" t="b">
        <v>0</v>
      </c>
      <c r="H631" s="84" t="b">
        <v>0</v>
      </c>
      <c r="I631" s="84" t="b">
        <v>0</v>
      </c>
      <c r="J631" s="84" t="b">
        <v>0</v>
      </c>
      <c r="K631" s="84" t="b">
        <v>0</v>
      </c>
      <c r="L631" s="84" t="b">
        <v>0</v>
      </c>
    </row>
    <row r="632" spans="1:12" ht="15">
      <c r="A632" s="84" t="s">
        <v>2641</v>
      </c>
      <c r="B632" s="84" t="s">
        <v>2642</v>
      </c>
      <c r="C632" s="84">
        <v>2</v>
      </c>
      <c r="D632" s="123">
        <v>0.009616057839469233</v>
      </c>
      <c r="E632" s="123">
        <v>1.921686475483602</v>
      </c>
      <c r="F632" s="84" t="s">
        <v>2054</v>
      </c>
      <c r="G632" s="84" t="b">
        <v>0</v>
      </c>
      <c r="H632" s="84" t="b">
        <v>0</v>
      </c>
      <c r="I632" s="84" t="b">
        <v>0</v>
      </c>
      <c r="J632" s="84" t="b">
        <v>0</v>
      </c>
      <c r="K632" s="84" t="b">
        <v>0</v>
      </c>
      <c r="L632" s="84" t="b">
        <v>0</v>
      </c>
    </row>
    <row r="633" spans="1:12" ht="15">
      <c r="A633" s="84" t="s">
        <v>2642</v>
      </c>
      <c r="B633" s="84" t="s">
        <v>2643</v>
      </c>
      <c r="C633" s="84">
        <v>2</v>
      </c>
      <c r="D633" s="123">
        <v>0.009616057839469233</v>
      </c>
      <c r="E633" s="123">
        <v>1.921686475483602</v>
      </c>
      <c r="F633" s="84" t="s">
        <v>2054</v>
      </c>
      <c r="G633" s="84" t="b">
        <v>0</v>
      </c>
      <c r="H633" s="84" t="b">
        <v>0</v>
      </c>
      <c r="I633" s="84" t="b">
        <v>0</v>
      </c>
      <c r="J633" s="84" t="b">
        <v>0</v>
      </c>
      <c r="K633" s="84" t="b">
        <v>0</v>
      </c>
      <c r="L633" s="84" t="b">
        <v>0</v>
      </c>
    </row>
    <row r="634" spans="1:12" ht="15">
      <c r="A634" s="84" t="s">
        <v>2643</v>
      </c>
      <c r="B634" s="84" t="s">
        <v>2644</v>
      </c>
      <c r="C634" s="84">
        <v>2</v>
      </c>
      <c r="D634" s="123">
        <v>0.009616057839469233</v>
      </c>
      <c r="E634" s="123">
        <v>1.921686475483602</v>
      </c>
      <c r="F634" s="84" t="s">
        <v>2054</v>
      </c>
      <c r="G634" s="84" t="b">
        <v>0</v>
      </c>
      <c r="H634" s="84" t="b">
        <v>0</v>
      </c>
      <c r="I634" s="84" t="b">
        <v>0</v>
      </c>
      <c r="J634" s="84" t="b">
        <v>0</v>
      </c>
      <c r="K634" s="84" t="b">
        <v>0</v>
      </c>
      <c r="L634" s="84" t="b">
        <v>0</v>
      </c>
    </row>
    <row r="635" spans="1:12" ht="15">
      <c r="A635" s="84" t="s">
        <v>2644</v>
      </c>
      <c r="B635" s="84" t="s">
        <v>2617</v>
      </c>
      <c r="C635" s="84">
        <v>2</v>
      </c>
      <c r="D635" s="123">
        <v>0.009616057839469233</v>
      </c>
      <c r="E635" s="123">
        <v>1.921686475483602</v>
      </c>
      <c r="F635" s="84" t="s">
        <v>2054</v>
      </c>
      <c r="G635" s="84" t="b">
        <v>0</v>
      </c>
      <c r="H635" s="84" t="b">
        <v>0</v>
      </c>
      <c r="I635" s="84" t="b">
        <v>0</v>
      </c>
      <c r="J635" s="84" t="b">
        <v>0</v>
      </c>
      <c r="K635" s="84" t="b">
        <v>0</v>
      </c>
      <c r="L635" s="84" t="b">
        <v>0</v>
      </c>
    </row>
    <row r="636" spans="1:12" ht="15">
      <c r="A636" s="84" t="s">
        <v>2617</v>
      </c>
      <c r="B636" s="84" t="s">
        <v>2645</v>
      </c>
      <c r="C636" s="84">
        <v>2</v>
      </c>
      <c r="D636" s="123">
        <v>0.009616057839469233</v>
      </c>
      <c r="E636" s="123">
        <v>1.921686475483602</v>
      </c>
      <c r="F636" s="84" t="s">
        <v>2054</v>
      </c>
      <c r="G636" s="84" t="b">
        <v>0</v>
      </c>
      <c r="H636" s="84" t="b">
        <v>0</v>
      </c>
      <c r="I636" s="84" t="b">
        <v>0</v>
      </c>
      <c r="J636" s="84" t="b">
        <v>0</v>
      </c>
      <c r="K636" s="84" t="b">
        <v>0</v>
      </c>
      <c r="L636" s="84" t="b">
        <v>0</v>
      </c>
    </row>
    <row r="637" spans="1:12" ht="15">
      <c r="A637" s="84" t="s">
        <v>2645</v>
      </c>
      <c r="B637" s="84" t="s">
        <v>2608</v>
      </c>
      <c r="C637" s="84">
        <v>2</v>
      </c>
      <c r="D637" s="123">
        <v>0.009616057839469233</v>
      </c>
      <c r="E637" s="123">
        <v>1.921686475483602</v>
      </c>
      <c r="F637" s="84" t="s">
        <v>2054</v>
      </c>
      <c r="G637" s="84" t="b">
        <v>0</v>
      </c>
      <c r="H637" s="84" t="b">
        <v>0</v>
      </c>
      <c r="I637" s="84" t="b">
        <v>0</v>
      </c>
      <c r="J637" s="84" t="b">
        <v>0</v>
      </c>
      <c r="K637" s="84" t="b">
        <v>0</v>
      </c>
      <c r="L637" s="84" t="b">
        <v>0</v>
      </c>
    </row>
    <row r="638" spans="1:12" ht="15">
      <c r="A638" s="84" t="s">
        <v>2608</v>
      </c>
      <c r="B638" s="84" t="s">
        <v>475</v>
      </c>
      <c r="C638" s="84">
        <v>2</v>
      </c>
      <c r="D638" s="123">
        <v>0.009616057839469233</v>
      </c>
      <c r="E638" s="123">
        <v>1.1087731188407464</v>
      </c>
      <c r="F638" s="84" t="s">
        <v>2054</v>
      </c>
      <c r="G638" s="84" t="b">
        <v>0</v>
      </c>
      <c r="H638" s="84" t="b">
        <v>0</v>
      </c>
      <c r="I638" s="84" t="b">
        <v>0</v>
      </c>
      <c r="J638" s="84" t="b">
        <v>0</v>
      </c>
      <c r="K638" s="84" t="b">
        <v>0</v>
      </c>
      <c r="L638" s="84" t="b">
        <v>0</v>
      </c>
    </row>
    <row r="639" spans="1:12" ht="15">
      <c r="A639" s="84" t="s">
        <v>475</v>
      </c>
      <c r="B639" s="84" t="s">
        <v>2686</v>
      </c>
      <c r="C639" s="84">
        <v>2</v>
      </c>
      <c r="D639" s="123">
        <v>0.009616057839469233</v>
      </c>
      <c r="E639" s="123">
        <v>1.3196264841556395</v>
      </c>
      <c r="F639" s="84" t="s">
        <v>2054</v>
      </c>
      <c r="G639" s="84" t="b">
        <v>0</v>
      </c>
      <c r="H639" s="84" t="b">
        <v>0</v>
      </c>
      <c r="I639" s="84" t="b">
        <v>0</v>
      </c>
      <c r="J639" s="84" t="b">
        <v>0</v>
      </c>
      <c r="K639" s="84" t="b">
        <v>0</v>
      </c>
      <c r="L639" s="84" t="b">
        <v>0</v>
      </c>
    </row>
    <row r="640" spans="1:12" ht="15">
      <c r="A640" s="84" t="s">
        <v>2162</v>
      </c>
      <c r="B640" s="84" t="s">
        <v>2163</v>
      </c>
      <c r="C640" s="84">
        <v>13</v>
      </c>
      <c r="D640" s="123">
        <v>0.0037930647311501297</v>
      </c>
      <c r="E640" s="123">
        <v>1.1827218379546942</v>
      </c>
      <c r="F640" s="84" t="s">
        <v>2055</v>
      </c>
      <c r="G640" s="84" t="b">
        <v>0</v>
      </c>
      <c r="H640" s="84" t="b">
        <v>0</v>
      </c>
      <c r="I640" s="84" t="b">
        <v>0</v>
      </c>
      <c r="J640" s="84" t="b">
        <v>0</v>
      </c>
      <c r="K640" s="84" t="b">
        <v>0</v>
      </c>
      <c r="L640" s="84" t="b">
        <v>0</v>
      </c>
    </row>
    <row r="641" spans="1:12" ht="15">
      <c r="A641" s="84" t="s">
        <v>2163</v>
      </c>
      <c r="B641" s="84" t="s">
        <v>2161</v>
      </c>
      <c r="C641" s="84">
        <v>13</v>
      </c>
      <c r="D641" s="123">
        <v>0.0037930647311501297</v>
      </c>
      <c r="E641" s="123">
        <v>1.0662162688832573</v>
      </c>
      <c r="F641" s="84" t="s">
        <v>2055</v>
      </c>
      <c r="G641" s="84" t="b">
        <v>0</v>
      </c>
      <c r="H641" s="84" t="b">
        <v>0</v>
      </c>
      <c r="I641" s="84" t="b">
        <v>0</v>
      </c>
      <c r="J641" s="84" t="b">
        <v>0</v>
      </c>
      <c r="K641" s="84" t="b">
        <v>0</v>
      </c>
      <c r="L641" s="84" t="b">
        <v>0</v>
      </c>
    </row>
    <row r="642" spans="1:12" ht="15">
      <c r="A642" s="84" t="s">
        <v>2128</v>
      </c>
      <c r="B642" s="84" t="s">
        <v>2129</v>
      </c>
      <c r="C642" s="84">
        <v>10</v>
      </c>
      <c r="D642" s="123">
        <v>0.008267195260830104</v>
      </c>
      <c r="E642" s="123">
        <v>1.2966651902615312</v>
      </c>
      <c r="F642" s="84" t="s">
        <v>2055</v>
      </c>
      <c r="G642" s="84" t="b">
        <v>0</v>
      </c>
      <c r="H642" s="84" t="b">
        <v>0</v>
      </c>
      <c r="I642" s="84" t="b">
        <v>0</v>
      </c>
      <c r="J642" s="84" t="b">
        <v>0</v>
      </c>
      <c r="K642" s="84" t="b">
        <v>0</v>
      </c>
      <c r="L642" s="84" t="b">
        <v>0</v>
      </c>
    </row>
    <row r="643" spans="1:12" ht="15">
      <c r="A643" s="84" t="s">
        <v>2161</v>
      </c>
      <c r="B643" s="84" t="s">
        <v>2204</v>
      </c>
      <c r="C643" s="84">
        <v>8</v>
      </c>
      <c r="D643" s="123">
        <v>0.010253568903802354</v>
      </c>
      <c r="E643" s="123">
        <v>1.0662162688832573</v>
      </c>
      <c r="F643" s="84" t="s">
        <v>2055</v>
      </c>
      <c r="G643" s="84" t="b">
        <v>0</v>
      </c>
      <c r="H643" s="84" t="b">
        <v>0</v>
      </c>
      <c r="I643" s="84" t="b">
        <v>0</v>
      </c>
      <c r="J643" s="84" t="b">
        <v>0</v>
      </c>
      <c r="K643" s="84" t="b">
        <v>0</v>
      </c>
      <c r="L643" s="84" t="b">
        <v>0</v>
      </c>
    </row>
    <row r="644" spans="1:12" ht="15">
      <c r="A644" s="84" t="s">
        <v>475</v>
      </c>
      <c r="B644" s="84" t="s">
        <v>2128</v>
      </c>
      <c r="C644" s="84">
        <v>6</v>
      </c>
      <c r="D644" s="123">
        <v>0.011209577709071482</v>
      </c>
      <c r="E644" s="123">
        <v>1.2966651902615312</v>
      </c>
      <c r="F644" s="84" t="s">
        <v>2055</v>
      </c>
      <c r="G644" s="84" t="b">
        <v>0</v>
      </c>
      <c r="H644" s="84" t="b">
        <v>0</v>
      </c>
      <c r="I644" s="84" t="b">
        <v>0</v>
      </c>
      <c r="J644" s="84" t="b">
        <v>0</v>
      </c>
      <c r="K644" s="84" t="b">
        <v>0</v>
      </c>
      <c r="L644" s="84" t="b">
        <v>0</v>
      </c>
    </row>
    <row r="645" spans="1:12" ht="15">
      <c r="A645" s="84" t="s">
        <v>2129</v>
      </c>
      <c r="B645" s="84" t="s">
        <v>475</v>
      </c>
      <c r="C645" s="84">
        <v>4</v>
      </c>
      <c r="D645" s="123">
        <v>0.010779929910379698</v>
      </c>
      <c r="E645" s="123">
        <v>1.2966651902615312</v>
      </c>
      <c r="F645" s="84" t="s">
        <v>2055</v>
      </c>
      <c r="G645" s="84" t="b">
        <v>0</v>
      </c>
      <c r="H645" s="84" t="b">
        <v>0</v>
      </c>
      <c r="I645" s="84" t="b">
        <v>0</v>
      </c>
      <c r="J645" s="84" t="b">
        <v>0</v>
      </c>
      <c r="K645" s="84" t="b">
        <v>0</v>
      </c>
      <c r="L645" s="84" t="b">
        <v>0</v>
      </c>
    </row>
    <row r="646" spans="1:12" ht="15">
      <c r="A646" s="84" t="s">
        <v>2562</v>
      </c>
      <c r="B646" s="84" t="s">
        <v>2626</v>
      </c>
      <c r="C646" s="84">
        <v>4</v>
      </c>
      <c r="D646" s="123">
        <v>0.010779929910379698</v>
      </c>
      <c r="E646" s="123">
        <v>1.6946051989335686</v>
      </c>
      <c r="F646" s="84" t="s">
        <v>2055</v>
      </c>
      <c r="G646" s="84" t="b">
        <v>0</v>
      </c>
      <c r="H646" s="84" t="b">
        <v>0</v>
      </c>
      <c r="I646" s="84" t="b">
        <v>0</v>
      </c>
      <c r="J646" s="84" t="b">
        <v>0</v>
      </c>
      <c r="K646" s="84" t="b">
        <v>0</v>
      </c>
      <c r="L646" s="84" t="b">
        <v>0</v>
      </c>
    </row>
    <row r="647" spans="1:12" ht="15">
      <c r="A647" s="84" t="s">
        <v>2626</v>
      </c>
      <c r="B647" s="84" t="s">
        <v>2162</v>
      </c>
      <c r="C647" s="84">
        <v>4</v>
      </c>
      <c r="D647" s="123">
        <v>0.010779929910379698</v>
      </c>
      <c r="E647" s="123">
        <v>1.2174839442139063</v>
      </c>
      <c r="F647" s="84" t="s">
        <v>2055</v>
      </c>
      <c r="G647" s="84" t="b">
        <v>0</v>
      </c>
      <c r="H647" s="84" t="b">
        <v>0</v>
      </c>
      <c r="I647" s="84" t="b">
        <v>0</v>
      </c>
      <c r="J647" s="84" t="b">
        <v>0</v>
      </c>
      <c r="K647" s="84" t="b">
        <v>0</v>
      </c>
      <c r="L647" s="84" t="b">
        <v>0</v>
      </c>
    </row>
    <row r="648" spans="1:12" ht="15">
      <c r="A648" s="84" t="s">
        <v>2204</v>
      </c>
      <c r="B648" s="84" t="s">
        <v>2612</v>
      </c>
      <c r="C648" s="84">
        <v>4</v>
      </c>
      <c r="D648" s="123">
        <v>0.010779929910379698</v>
      </c>
      <c r="E648" s="123">
        <v>1.3935752032695876</v>
      </c>
      <c r="F648" s="84" t="s">
        <v>2055</v>
      </c>
      <c r="G648" s="84" t="b">
        <v>0</v>
      </c>
      <c r="H648" s="84" t="b">
        <v>0</v>
      </c>
      <c r="I648" s="84" t="b">
        <v>0</v>
      </c>
      <c r="J648" s="84" t="b">
        <v>0</v>
      </c>
      <c r="K648" s="84" t="b">
        <v>0</v>
      </c>
      <c r="L648" s="84" t="b">
        <v>0</v>
      </c>
    </row>
    <row r="649" spans="1:12" ht="15">
      <c r="A649" s="84" t="s">
        <v>2612</v>
      </c>
      <c r="B649" s="84" t="s">
        <v>2205</v>
      </c>
      <c r="C649" s="84">
        <v>4</v>
      </c>
      <c r="D649" s="123">
        <v>0.010779929910379698</v>
      </c>
      <c r="E649" s="123">
        <v>1.3935752032695876</v>
      </c>
      <c r="F649" s="84" t="s">
        <v>2055</v>
      </c>
      <c r="G649" s="84" t="b">
        <v>0</v>
      </c>
      <c r="H649" s="84" t="b">
        <v>0</v>
      </c>
      <c r="I649" s="84" t="b">
        <v>0</v>
      </c>
      <c r="J649" s="84" t="b">
        <v>0</v>
      </c>
      <c r="K649" s="84" t="b">
        <v>0</v>
      </c>
      <c r="L649" s="84" t="b">
        <v>0</v>
      </c>
    </row>
    <row r="650" spans="1:12" ht="15">
      <c r="A650" s="84" t="s">
        <v>2205</v>
      </c>
      <c r="B650" s="84" t="s">
        <v>2613</v>
      </c>
      <c r="C650" s="84">
        <v>4</v>
      </c>
      <c r="D650" s="123">
        <v>0.010779929910379698</v>
      </c>
      <c r="E650" s="123">
        <v>1.3935752032695876</v>
      </c>
      <c r="F650" s="84" t="s">
        <v>2055</v>
      </c>
      <c r="G650" s="84" t="b">
        <v>0</v>
      </c>
      <c r="H650" s="84" t="b">
        <v>0</v>
      </c>
      <c r="I650" s="84" t="b">
        <v>0</v>
      </c>
      <c r="J650" s="84" t="b">
        <v>0</v>
      </c>
      <c r="K650" s="84" t="b">
        <v>0</v>
      </c>
      <c r="L650" s="84" t="b">
        <v>0</v>
      </c>
    </row>
    <row r="651" spans="1:12" ht="15">
      <c r="A651" s="84" t="s">
        <v>2613</v>
      </c>
      <c r="B651" s="84" t="s">
        <v>2627</v>
      </c>
      <c r="C651" s="84">
        <v>4</v>
      </c>
      <c r="D651" s="123">
        <v>0.010779929910379698</v>
      </c>
      <c r="E651" s="123">
        <v>1.6946051989335686</v>
      </c>
      <c r="F651" s="84" t="s">
        <v>2055</v>
      </c>
      <c r="G651" s="84" t="b">
        <v>0</v>
      </c>
      <c r="H651" s="84" t="b">
        <v>0</v>
      </c>
      <c r="I651" s="84" t="b">
        <v>0</v>
      </c>
      <c r="J651" s="84" t="b">
        <v>0</v>
      </c>
      <c r="K651" s="84" t="b">
        <v>0</v>
      </c>
      <c r="L651" s="84" t="b">
        <v>0</v>
      </c>
    </row>
    <row r="652" spans="1:12" ht="15">
      <c r="A652" s="84" t="s">
        <v>2627</v>
      </c>
      <c r="B652" s="84" t="s">
        <v>2628</v>
      </c>
      <c r="C652" s="84">
        <v>4</v>
      </c>
      <c r="D652" s="123">
        <v>0.010779929910379698</v>
      </c>
      <c r="E652" s="123">
        <v>1.6946051989335686</v>
      </c>
      <c r="F652" s="84" t="s">
        <v>2055</v>
      </c>
      <c r="G652" s="84" t="b">
        <v>0</v>
      </c>
      <c r="H652" s="84" t="b">
        <v>0</v>
      </c>
      <c r="I652" s="84" t="b">
        <v>0</v>
      </c>
      <c r="J652" s="84" t="b">
        <v>0</v>
      </c>
      <c r="K652" s="84" t="b">
        <v>0</v>
      </c>
      <c r="L652" s="84" t="b">
        <v>0</v>
      </c>
    </row>
    <row r="653" spans="1:12" ht="15">
      <c r="A653" s="84" t="s">
        <v>2628</v>
      </c>
      <c r="B653" s="84" t="s">
        <v>2614</v>
      </c>
      <c r="C653" s="84">
        <v>4</v>
      </c>
      <c r="D653" s="123">
        <v>0.010779929910379698</v>
      </c>
      <c r="E653" s="123">
        <v>1.6946051989335686</v>
      </c>
      <c r="F653" s="84" t="s">
        <v>2055</v>
      </c>
      <c r="G653" s="84" t="b">
        <v>0</v>
      </c>
      <c r="H653" s="84" t="b">
        <v>0</v>
      </c>
      <c r="I653" s="84" t="b">
        <v>0</v>
      </c>
      <c r="J653" s="84" t="b">
        <v>0</v>
      </c>
      <c r="K653" s="84" t="b">
        <v>0</v>
      </c>
      <c r="L653" s="84" t="b">
        <v>0</v>
      </c>
    </row>
    <row r="654" spans="1:12" ht="15">
      <c r="A654" s="84" t="s">
        <v>2614</v>
      </c>
      <c r="B654" s="84" t="s">
        <v>2629</v>
      </c>
      <c r="C654" s="84">
        <v>4</v>
      </c>
      <c r="D654" s="123">
        <v>0.010779929910379698</v>
      </c>
      <c r="E654" s="123">
        <v>1.6946051989335686</v>
      </c>
      <c r="F654" s="84" t="s">
        <v>2055</v>
      </c>
      <c r="G654" s="84" t="b">
        <v>0</v>
      </c>
      <c r="H654" s="84" t="b">
        <v>0</v>
      </c>
      <c r="I654" s="84" t="b">
        <v>0</v>
      </c>
      <c r="J654" s="84" t="b">
        <v>0</v>
      </c>
      <c r="K654" s="84" t="b">
        <v>0</v>
      </c>
      <c r="L654" s="84" t="b">
        <v>0</v>
      </c>
    </row>
    <row r="655" spans="1:12" ht="15">
      <c r="A655" s="84" t="s">
        <v>2629</v>
      </c>
      <c r="B655" s="84" t="s">
        <v>2630</v>
      </c>
      <c r="C655" s="84">
        <v>4</v>
      </c>
      <c r="D655" s="123">
        <v>0.010779929910379698</v>
      </c>
      <c r="E655" s="123">
        <v>1.6946051989335686</v>
      </c>
      <c r="F655" s="84" t="s">
        <v>2055</v>
      </c>
      <c r="G655" s="84" t="b">
        <v>0</v>
      </c>
      <c r="H655" s="84" t="b">
        <v>0</v>
      </c>
      <c r="I655" s="84" t="b">
        <v>0</v>
      </c>
      <c r="J655" s="84" t="b">
        <v>0</v>
      </c>
      <c r="K655" s="84" t="b">
        <v>0</v>
      </c>
      <c r="L655" s="84" t="b">
        <v>0</v>
      </c>
    </row>
    <row r="656" spans="1:12" ht="15">
      <c r="A656" s="84" t="s">
        <v>2630</v>
      </c>
      <c r="B656" s="84" t="s">
        <v>2631</v>
      </c>
      <c r="C656" s="84">
        <v>4</v>
      </c>
      <c r="D656" s="123">
        <v>0.010779929910379698</v>
      </c>
      <c r="E656" s="123">
        <v>1.6946051989335686</v>
      </c>
      <c r="F656" s="84" t="s">
        <v>2055</v>
      </c>
      <c r="G656" s="84" t="b">
        <v>0</v>
      </c>
      <c r="H656" s="84" t="b">
        <v>0</v>
      </c>
      <c r="I656" s="84" t="b">
        <v>0</v>
      </c>
      <c r="J656" s="84" t="b">
        <v>0</v>
      </c>
      <c r="K656" s="84" t="b">
        <v>0</v>
      </c>
      <c r="L656" s="84" t="b">
        <v>0</v>
      </c>
    </row>
    <row r="657" spans="1:12" ht="15">
      <c r="A657" s="84" t="s">
        <v>2161</v>
      </c>
      <c r="B657" s="84" t="s">
        <v>2624</v>
      </c>
      <c r="C657" s="84">
        <v>4</v>
      </c>
      <c r="D657" s="123">
        <v>0.010779929910379698</v>
      </c>
      <c r="E657" s="123">
        <v>1.0662162688832573</v>
      </c>
      <c r="F657" s="84" t="s">
        <v>2055</v>
      </c>
      <c r="G657" s="84" t="b">
        <v>0</v>
      </c>
      <c r="H657" s="84" t="b">
        <v>0</v>
      </c>
      <c r="I657" s="84" t="b">
        <v>0</v>
      </c>
      <c r="J657" s="84" t="b">
        <v>0</v>
      </c>
      <c r="K657" s="84" t="b">
        <v>0</v>
      </c>
      <c r="L657" s="84" t="b">
        <v>0</v>
      </c>
    </row>
    <row r="658" spans="1:12" ht="15">
      <c r="A658" s="84" t="s">
        <v>2624</v>
      </c>
      <c r="B658" s="84" t="s">
        <v>2625</v>
      </c>
      <c r="C658" s="84">
        <v>4</v>
      </c>
      <c r="D658" s="123">
        <v>0.010779929910379698</v>
      </c>
      <c r="E658" s="123">
        <v>1.6946051989335686</v>
      </c>
      <c r="F658" s="84" t="s">
        <v>2055</v>
      </c>
      <c r="G658" s="84" t="b">
        <v>0</v>
      </c>
      <c r="H658" s="84" t="b">
        <v>0</v>
      </c>
      <c r="I658" s="84" t="b">
        <v>0</v>
      </c>
      <c r="J658" s="84" t="b">
        <v>0</v>
      </c>
      <c r="K658" s="84" t="b">
        <v>0</v>
      </c>
      <c r="L658" s="84" t="b">
        <v>0</v>
      </c>
    </row>
    <row r="659" spans="1:12" ht="15">
      <c r="A659" s="84" t="s">
        <v>2625</v>
      </c>
      <c r="B659" s="84" t="s">
        <v>2205</v>
      </c>
      <c r="C659" s="84">
        <v>4</v>
      </c>
      <c r="D659" s="123">
        <v>0.010779929910379698</v>
      </c>
      <c r="E659" s="123">
        <v>1.3935752032695876</v>
      </c>
      <c r="F659" s="84" t="s">
        <v>2055</v>
      </c>
      <c r="G659" s="84" t="b">
        <v>0</v>
      </c>
      <c r="H659" s="84" t="b">
        <v>0</v>
      </c>
      <c r="I659" s="84" t="b">
        <v>0</v>
      </c>
      <c r="J659" s="84" t="b">
        <v>0</v>
      </c>
      <c r="K659" s="84" t="b">
        <v>0</v>
      </c>
      <c r="L659" s="84" t="b">
        <v>0</v>
      </c>
    </row>
    <row r="660" spans="1:12" ht="15">
      <c r="A660" s="84" t="s">
        <v>2205</v>
      </c>
      <c r="B660" s="84" t="s">
        <v>2161</v>
      </c>
      <c r="C660" s="84">
        <v>4</v>
      </c>
      <c r="D660" s="123">
        <v>0.010779929910379698</v>
      </c>
      <c r="E660" s="123">
        <v>0.765186273219276</v>
      </c>
      <c r="F660" s="84" t="s">
        <v>2055</v>
      </c>
      <c r="G660" s="84" t="b">
        <v>0</v>
      </c>
      <c r="H660" s="84" t="b">
        <v>0</v>
      </c>
      <c r="I660" s="84" t="b">
        <v>0</v>
      </c>
      <c r="J660" s="84" t="b">
        <v>0</v>
      </c>
      <c r="K660" s="84" t="b">
        <v>0</v>
      </c>
      <c r="L660" s="84" t="b">
        <v>0</v>
      </c>
    </row>
    <row r="661" spans="1:12" ht="15">
      <c r="A661" s="84" t="s">
        <v>2204</v>
      </c>
      <c r="B661" s="84" t="s">
        <v>2206</v>
      </c>
      <c r="C661" s="84">
        <v>4</v>
      </c>
      <c r="D661" s="123">
        <v>0.010779929910379698</v>
      </c>
      <c r="E661" s="123">
        <v>1.2174839442139063</v>
      </c>
      <c r="F661" s="84" t="s">
        <v>2055</v>
      </c>
      <c r="G661" s="84" t="b">
        <v>0</v>
      </c>
      <c r="H661" s="84" t="b">
        <v>0</v>
      </c>
      <c r="I661" s="84" t="b">
        <v>0</v>
      </c>
      <c r="J661" s="84" t="b">
        <v>1</v>
      </c>
      <c r="K661" s="84" t="b">
        <v>0</v>
      </c>
      <c r="L661" s="84" t="b">
        <v>0</v>
      </c>
    </row>
    <row r="662" spans="1:12" ht="15">
      <c r="A662" s="84" t="s">
        <v>2206</v>
      </c>
      <c r="B662" s="84" t="s">
        <v>475</v>
      </c>
      <c r="C662" s="84">
        <v>4</v>
      </c>
      <c r="D662" s="123">
        <v>0.010779929910379698</v>
      </c>
      <c r="E662" s="123">
        <v>1.1205739312058498</v>
      </c>
      <c r="F662" s="84" t="s">
        <v>2055</v>
      </c>
      <c r="G662" s="84" t="b">
        <v>1</v>
      </c>
      <c r="H662" s="84" t="b">
        <v>0</v>
      </c>
      <c r="I662" s="84" t="b">
        <v>0</v>
      </c>
      <c r="J662" s="84" t="b">
        <v>0</v>
      </c>
      <c r="K662" s="84" t="b">
        <v>0</v>
      </c>
      <c r="L662" s="84" t="b">
        <v>0</v>
      </c>
    </row>
    <row r="663" spans="1:12" ht="15">
      <c r="A663" s="84" t="s">
        <v>329</v>
      </c>
      <c r="B663" s="84" t="s">
        <v>2562</v>
      </c>
      <c r="C663" s="84">
        <v>3</v>
      </c>
      <c r="D663" s="123">
        <v>0.009844647948394632</v>
      </c>
      <c r="E663" s="123">
        <v>1.2966651902615312</v>
      </c>
      <c r="F663" s="84" t="s">
        <v>2055</v>
      </c>
      <c r="G663" s="84" t="b">
        <v>0</v>
      </c>
      <c r="H663" s="84" t="b">
        <v>0</v>
      </c>
      <c r="I663" s="84" t="b">
        <v>0</v>
      </c>
      <c r="J663" s="84" t="b">
        <v>0</v>
      </c>
      <c r="K663" s="84" t="b">
        <v>0</v>
      </c>
      <c r="L663" s="84" t="b">
        <v>0</v>
      </c>
    </row>
    <row r="664" spans="1:12" ht="15">
      <c r="A664" s="84" t="s">
        <v>2631</v>
      </c>
      <c r="B664" s="84" t="s">
        <v>2678</v>
      </c>
      <c r="C664" s="84">
        <v>3</v>
      </c>
      <c r="D664" s="123">
        <v>0.009844647948394632</v>
      </c>
      <c r="E664" s="123">
        <v>1.6946051989335686</v>
      </c>
      <c r="F664" s="84" t="s">
        <v>2055</v>
      </c>
      <c r="G664" s="84" t="b">
        <v>0</v>
      </c>
      <c r="H664" s="84" t="b">
        <v>0</v>
      </c>
      <c r="I664" s="84" t="b">
        <v>0</v>
      </c>
      <c r="J664" s="84" t="b">
        <v>0</v>
      </c>
      <c r="K664" s="84" t="b">
        <v>0</v>
      </c>
      <c r="L664" s="84" t="b">
        <v>0</v>
      </c>
    </row>
    <row r="665" spans="1:12" ht="15">
      <c r="A665" s="84" t="s">
        <v>329</v>
      </c>
      <c r="B665" s="84" t="s">
        <v>2162</v>
      </c>
      <c r="C665" s="84">
        <v>3</v>
      </c>
      <c r="D665" s="123">
        <v>0.009844647948394632</v>
      </c>
      <c r="E665" s="123">
        <v>0.6946051989335688</v>
      </c>
      <c r="F665" s="84" t="s">
        <v>2055</v>
      </c>
      <c r="G665" s="84" t="b">
        <v>0</v>
      </c>
      <c r="H665" s="84" t="b">
        <v>0</v>
      </c>
      <c r="I665" s="84" t="b">
        <v>0</v>
      </c>
      <c r="J665" s="84" t="b">
        <v>0</v>
      </c>
      <c r="K665" s="84" t="b">
        <v>0</v>
      </c>
      <c r="L665" s="84" t="b">
        <v>0</v>
      </c>
    </row>
    <row r="666" spans="1:12" ht="15">
      <c r="A666" s="84" t="s">
        <v>2182</v>
      </c>
      <c r="B666" s="84" t="s">
        <v>2668</v>
      </c>
      <c r="C666" s="84">
        <v>3</v>
      </c>
      <c r="D666" s="123">
        <v>0.009844647948394632</v>
      </c>
      <c r="E666" s="123">
        <v>1.8195439355418688</v>
      </c>
      <c r="F666" s="84" t="s">
        <v>2055</v>
      </c>
      <c r="G666" s="84" t="b">
        <v>0</v>
      </c>
      <c r="H666" s="84" t="b">
        <v>0</v>
      </c>
      <c r="I666" s="84" t="b">
        <v>0</v>
      </c>
      <c r="J666" s="84" t="b">
        <v>0</v>
      </c>
      <c r="K666" s="84" t="b">
        <v>0</v>
      </c>
      <c r="L666" s="84" t="b">
        <v>0</v>
      </c>
    </row>
    <row r="667" spans="1:12" ht="15">
      <c r="A667" s="84" t="s">
        <v>2668</v>
      </c>
      <c r="B667" s="84" t="s">
        <v>2669</v>
      </c>
      <c r="C667" s="84">
        <v>3</v>
      </c>
      <c r="D667" s="123">
        <v>0.009844647948394632</v>
      </c>
      <c r="E667" s="123">
        <v>1.8195439355418688</v>
      </c>
      <c r="F667" s="84" t="s">
        <v>2055</v>
      </c>
      <c r="G667" s="84" t="b">
        <v>0</v>
      </c>
      <c r="H667" s="84" t="b">
        <v>0</v>
      </c>
      <c r="I667" s="84" t="b">
        <v>0</v>
      </c>
      <c r="J667" s="84" t="b">
        <v>0</v>
      </c>
      <c r="K667" s="84" t="b">
        <v>0</v>
      </c>
      <c r="L667" s="84" t="b">
        <v>0</v>
      </c>
    </row>
    <row r="668" spans="1:12" ht="15">
      <c r="A668" s="84" t="s">
        <v>2669</v>
      </c>
      <c r="B668" s="84" t="s">
        <v>2162</v>
      </c>
      <c r="C668" s="84">
        <v>3</v>
      </c>
      <c r="D668" s="123">
        <v>0.009844647948394632</v>
      </c>
      <c r="E668" s="123">
        <v>1.2174839442139063</v>
      </c>
      <c r="F668" s="84" t="s">
        <v>2055</v>
      </c>
      <c r="G668" s="84" t="b">
        <v>0</v>
      </c>
      <c r="H668" s="84" t="b">
        <v>0</v>
      </c>
      <c r="I668" s="84" t="b">
        <v>0</v>
      </c>
      <c r="J668" s="84" t="b">
        <v>0</v>
      </c>
      <c r="K668" s="84" t="b">
        <v>0</v>
      </c>
      <c r="L668" s="84" t="b">
        <v>0</v>
      </c>
    </row>
    <row r="669" spans="1:12" ht="15">
      <c r="A669" s="84" t="s">
        <v>2161</v>
      </c>
      <c r="B669" s="84" t="s">
        <v>2670</v>
      </c>
      <c r="C669" s="84">
        <v>3</v>
      </c>
      <c r="D669" s="123">
        <v>0.009844647948394632</v>
      </c>
      <c r="E669" s="123">
        <v>1.0662162688832573</v>
      </c>
      <c r="F669" s="84" t="s">
        <v>2055</v>
      </c>
      <c r="G669" s="84" t="b">
        <v>0</v>
      </c>
      <c r="H669" s="84" t="b">
        <v>0</v>
      </c>
      <c r="I669" s="84" t="b">
        <v>0</v>
      </c>
      <c r="J669" s="84" t="b">
        <v>0</v>
      </c>
      <c r="K669" s="84" t="b">
        <v>0</v>
      </c>
      <c r="L669" s="84" t="b">
        <v>0</v>
      </c>
    </row>
    <row r="670" spans="1:12" ht="15">
      <c r="A670" s="84" t="s">
        <v>2670</v>
      </c>
      <c r="B670" s="84" t="s">
        <v>2671</v>
      </c>
      <c r="C670" s="84">
        <v>3</v>
      </c>
      <c r="D670" s="123">
        <v>0.009844647948394632</v>
      </c>
      <c r="E670" s="123">
        <v>1.8195439355418688</v>
      </c>
      <c r="F670" s="84" t="s">
        <v>2055</v>
      </c>
      <c r="G670" s="84" t="b">
        <v>0</v>
      </c>
      <c r="H670" s="84" t="b">
        <v>0</v>
      </c>
      <c r="I670" s="84" t="b">
        <v>0</v>
      </c>
      <c r="J670" s="84" t="b">
        <v>0</v>
      </c>
      <c r="K670" s="84" t="b">
        <v>0</v>
      </c>
      <c r="L670" s="84" t="b">
        <v>0</v>
      </c>
    </row>
    <row r="671" spans="1:12" ht="15">
      <c r="A671" s="84" t="s">
        <v>2671</v>
      </c>
      <c r="B671" s="84" t="s">
        <v>2672</v>
      </c>
      <c r="C671" s="84">
        <v>3</v>
      </c>
      <c r="D671" s="123">
        <v>0.009844647948394632</v>
      </c>
      <c r="E671" s="123">
        <v>1.8195439355418688</v>
      </c>
      <c r="F671" s="84" t="s">
        <v>2055</v>
      </c>
      <c r="G671" s="84" t="b">
        <v>0</v>
      </c>
      <c r="H671" s="84" t="b">
        <v>0</v>
      </c>
      <c r="I671" s="84" t="b">
        <v>0</v>
      </c>
      <c r="J671" s="84" t="b">
        <v>0</v>
      </c>
      <c r="K671" s="84" t="b">
        <v>0</v>
      </c>
      <c r="L671" s="84" t="b">
        <v>0</v>
      </c>
    </row>
    <row r="672" spans="1:12" ht="15">
      <c r="A672" s="84" t="s">
        <v>2672</v>
      </c>
      <c r="B672" s="84" t="s">
        <v>2673</v>
      </c>
      <c r="C672" s="84">
        <v>3</v>
      </c>
      <c r="D672" s="123">
        <v>0.009844647948394632</v>
      </c>
      <c r="E672" s="123">
        <v>1.8195439355418688</v>
      </c>
      <c r="F672" s="84" t="s">
        <v>2055</v>
      </c>
      <c r="G672" s="84" t="b">
        <v>0</v>
      </c>
      <c r="H672" s="84" t="b">
        <v>0</v>
      </c>
      <c r="I672" s="84" t="b">
        <v>0</v>
      </c>
      <c r="J672" s="84" t="b">
        <v>0</v>
      </c>
      <c r="K672" s="84" t="b">
        <v>0</v>
      </c>
      <c r="L672" s="84" t="b">
        <v>0</v>
      </c>
    </row>
    <row r="673" spans="1:12" ht="15">
      <c r="A673" s="84" t="s">
        <v>2673</v>
      </c>
      <c r="B673" s="84" t="s">
        <v>2674</v>
      </c>
      <c r="C673" s="84">
        <v>3</v>
      </c>
      <c r="D673" s="123">
        <v>0.009844647948394632</v>
      </c>
      <c r="E673" s="123">
        <v>1.8195439355418688</v>
      </c>
      <c r="F673" s="84" t="s">
        <v>2055</v>
      </c>
      <c r="G673" s="84" t="b">
        <v>0</v>
      </c>
      <c r="H673" s="84" t="b">
        <v>0</v>
      </c>
      <c r="I673" s="84" t="b">
        <v>0</v>
      </c>
      <c r="J673" s="84" t="b">
        <v>0</v>
      </c>
      <c r="K673" s="84" t="b">
        <v>0</v>
      </c>
      <c r="L673" s="84" t="b">
        <v>0</v>
      </c>
    </row>
    <row r="674" spans="1:12" ht="15">
      <c r="A674" s="84" t="s">
        <v>2674</v>
      </c>
      <c r="B674" s="84" t="s">
        <v>2675</v>
      </c>
      <c r="C674" s="84">
        <v>3</v>
      </c>
      <c r="D674" s="123">
        <v>0.009844647948394632</v>
      </c>
      <c r="E674" s="123">
        <v>1.8195439355418688</v>
      </c>
      <c r="F674" s="84" t="s">
        <v>2055</v>
      </c>
      <c r="G674" s="84" t="b">
        <v>0</v>
      </c>
      <c r="H674" s="84" t="b">
        <v>0</v>
      </c>
      <c r="I674" s="84" t="b">
        <v>0</v>
      </c>
      <c r="J674" s="84" t="b">
        <v>0</v>
      </c>
      <c r="K674" s="84" t="b">
        <v>0</v>
      </c>
      <c r="L674" s="84" t="b">
        <v>0</v>
      </c>
    </row>
    <row r="675" spans="1:12" ht="15">
      <c r="A675" s="84" t="s">
        <v>2675</v>
      </c>
      <c r="B675" s="84" t="s">
        <v>2676</v>
      </c>
      <c r="C675" s="84">
        <v>3</v>
      </c>
      <c r="D675" s="123">
        <v>0.009844647948394632</v>
      </c>
      <c r="E675" s="123">
        <v>1.8195439355418688</v>
      </c>
      <c r="F675" s="84" t="s">
        <v>2055</v>
      </c>
      <c r="G675" s="84" t="b">
        <v>0</v>
      </c>
      <c r="H675" s="84" t="b">
        <v>0</v>
      </c>
      <c r="I675" s="84" t="b">
        <v>0</v>
      </c>
      <c r="J675" s="84" t="b">
        <v>0</v>
      </c>
      <c r="K675" s="84" t="b">
        <v>0</v>
      </c>
      <c r="L675" s="84" t="b">
        <v>0</v>
      </c>
    </row>
    <row r="676" spans="1:12" ht="15">
      <c r="A676" s="84" t="s">
        <v>2578</v>
      </c>
      <c r="B676" s="84" t="s">
        <v>2699</v>
      </c>
      <c r="C676" s="84">
        <v>2</v>
      </c>
      <c r="D676" s="123">
        <v>0.008216537684429108</v>
      </c>
      <c r="E676" s="123">
        <v>1.99563519459755</v>
      </c>
      <c r="F676" s="84" t="s">
        <v>2055</v>
      </c>
      <c r="G676" s="84" t="b">
        <v>0</v>
      </c>
      <c r="H676" s="84" t="b">
        <v>0</v>
      </c>
      <c r="I676" s="84" t="b">
        <v>0</v>
      </c>
      <c r="J676" s="84" t="b">
        <v>0</v>
      </c>
      <c r="K676" s="84" t="b">
        <v>0</v>
      </c>
      <c r="L676" s="84" t="b">
        <v>0</v>
      </c>
    </row>
    <row r="677" spans="1:12" ht="15">
      <c r="A677" s="84" t="s">
        <v>2699</v>
      </c>
      <c r="B677" s="84" t="s">
        <v>2206</v>
      </c>
      <c r="C677" s="84">
        <v>2</v>
      </c>
      <c r="D677" s="123">
        <v>0.008216537684429108</v>
      </c>
      <c r="E677" s="123">
        <v>1.5185139398778875</v>
      </c>
      <c r="F677" s="84" t="s">
        <v>2055</v>
      </c>
      <c r="G677" s="84" t="b">
        <v>0</v>
      </c>
      <c r="H677" s="84" t="b">
        <v>0</v>
      </c>
      <c r="I677" s="84" t="b">
        <v>0</v>
      </c>
      <c r="J677" s="84" t="b">
        <v>1</v>
      </c>
      <c r="K677" s="84" t="b">
        <v>0</v>
      </c>
      <c r="L677" s="84" t="b">
        <v>0</v>
      </c>
    </row>
    <row r="678" spans="1:12" ht="15">
      <c r="A678" s="84" t="s">
        <v>2206</v>
      </c>
      <c r="B678" s="84" t="s">
        <v>2700</v>
      </c>
      <c r="C678" s="84">
        <v>2</v>
      </c>
      <c r="D678" s="123">
        <v>0.008216537684429108</v>
      </c>
      <c r="E678" s="123">
        <v>1.5185139398778875</v>
      </c>
      <c r="F678" s="84" t="s">
        <v>2055</v>
      </c>
      <c r="G678" s="84" t="b">
        <v>1</v>
      </c>
      <c r="H678" s="84" t="b">
        <v>0</v>
      </c>
      <c r="I678" s="84" t="b">
        <v>0</v>
      </c>
      <c r="J678" s="84" t="b">
        <v>0</v>
      </c>
      <c r="K678" s="84" t="b">
        <v>0</v>
      </c>
      <c r="L678" s="84" t="b">
        <v>0</v>
      </c>
    </row>
    <row r="679" spans="1:12" ht="15">
      <c r="A679" s="84" t="s">
        <v>2700</v>
      </c>
      <c r="B679" s="84" t="s">
        <v>2701</v>
      </c>
      <c r="C679" s="84">
        <v>2</v>
      </c>
      <c r="D679" s="123">
        <v>0.008216537684429108</v>
      </c>
      <c r="E679" s="123">
        <v>1.99563519459755</v>
      </c>
      <c r="F679" s="84" t="s">
        <v>2055</v>
      </c>
      <c r="G679" s="84" t="b">
        <v>0</v>
      </c>
      <c r="H679" s="84" t="b">
        <v>0</v>
      </c>
      <c r="I679" s="84" t="b">
        <v>0</v>
      </c>
      <c r="J679" s="84" t="b">
        <v>0</v>
      </c>
      <c r="K679" s="84" t="b">
        <v>0</v>
      </c>
      <c r="L679" s="84" t="b">
        <v>0</v>
      </c>
    </row>
    <row r="680" spans="1:12" ht="15">
      <c r="A680" s="84" t="s">
        <v>2701</v>
      </c>
      <c r="B680" s="84" t="s">
        <v>2611</v>
      </c>
      <c r="C680" s="84">
        <v>2</v>
      </c>
      <c r="D680" s="123">
        <v>0.008216537684429108</v>
      </c>
      <c r="E680" s="123">
        <v>1.99563519459755</v>
      </c>
      <c r="F680" s="84" t="s">
        <v>2055</v>
      </c>
      <c r="G680" s="84" t="b">
        <v>0</v>
      </c>
      <c r="H680" s="84" t="b">
        <v>0</v>
      </c>
      <c r="I680" s="84" t="b">
        <v>0</v>
      </c>
      <c r="J680" s="84" t="b">
        <v>1</v>
      </c>
      <c r="K680" s="84" t="b">
        <v>0</v>
      </c>
      <c r="L680" s="84" t="b">
        <v>0</v>
      </c>
    </row>
    <row r="681" spans="1:12" ht="15">
      <c r="A681" s="84" t="s">
        <v>2611</v>
      </c>
      <c r="B681" s="84" t="s">
        <v>2162</v>
      </c>
      <c r="C681" s="84">
        <v>2</v>
      </c>
      <c r="D681" s="123">
        <v>0.008216537684429108</v>
      </c>
      <c r="E681" s="123">
        <v>1.2174839442139063</v>
      </c>
      <c r="F681" s="84" t="s">
        <v>2055</v>
      </c>
      <c r="G681" s="84" t="b">
        <v>1</v>
      </c>
      <c r="H681" s="84" t="b">
        <v>0</v>
      </c>
      <c r="I681" s="84" t="b">
        <v>0</v>
      </c>
      <c r="J681" s="84" t="b">
        <v>0</v>
      </c>
      <c r="K681" s="84" t="b">
        <v>0</v>
      </c>
      <c r="L681" s="84" t="b">
        <v>0</v>
      </c>
    </row>
    <row r="682" spans="1:12" ht="15">
      <c r="A682" s="84" t="s">
        <v>2161</v>
      </c>
      <c r="B682" s="84" t="s">
        <v>2128</v>
      </c>
      <c r="C682" s="84">
        <v>2</v>
      </c>
      <c r="D682" s="123">
        <v>0.008216537684429108</v>
      </c>
      <c r="E682" s="123">
        <v>0.3672462645472384</v>
      </c>
      <c r="F682" s="84" t="s">
        <v>2055</v>
      </c>
      <c r="G682" s="84" t="b">
        <v>0</v>
      </c>
      <c r="H682" s="84" t="b">
        <v>0</v>
      </c>
      <c r="I682" s="84" t="b">
        <v>0</v>
      </c>
      <c r="J682" s="84" t="b">
        <v>0</v>
      </c>
      <c r="K682" s="84" t="b">
        <v>0</v>
      </c>
      <c r="L682" s="84" t="b">
        <v>0</v>
      </c>
    </row>
    <row r="683" spans="1:12" ht="15">
      <c r="A683" s="84" t="s">
        <v>2677</v>
      </c>
      <c r="B683" s="84" t="s">
        <v>2703</v>
      </c>
      <c r="C683" s="84">
        <v>2</v>
      </c>
      <c r="D683" s="123">
        <v>0.008216537684429108</v>
      </c>
      <c r="E683" s="123">
        <v>1.99563519459755</v>
      </c>
      <c r="F683" s="84" t="s">
        <v>2055</v>
      </c>
      <c r="G683" s="84" t="b">
        <v>0</v>
      </c>
      <c r="H683" s="84" t="b">
        <v>0</v>
      </c>
      <c r="I683" s="84" t="b">
        <v>0</v>
      </c>
      <c r="J683" s="84" t="b">
        <v>0</v>
      </c>
      <c r="K683" s="84" t="b">
        <v>0</v>
      </c>
      <c r="L683" s="84" t="b">
        <v>0</v>
      </c>
    </row>
    <row r="684" spans="1:12" ht="15">
      <c r="A684" s="84" t="s">
        <v>2703</v>
      </c>
      <c r="B684" s="84" t="s">
        <v>2704</v>
      </c>
      <c r="C684" s="84">
        <v>2</v>
      </c>
      <c r="D684" s="123">
        <v>0.008216537684429108</v>
      </c>
      <c r="E684" s="123">
        <v>1.99563519459755</v>
      </c>
      <c r="F684" s="84" t="s">
        <v>2055</v>
      </c>
      <c r="G684" s="84" t="b">
        <v>0</v>
      </c>
      <c r="H684" s="84" t="b">
        <v>0</v>
      </c>
      <c r="I684" s="84" t="b">
        <v>0</v>
      </c>
      <c r="J684" s="84" t="b">
        <v>0</v>
      </c>
      <c r="K684" s="84" t="b">
        <v>0</v>
      </c>
      <c r="L684" s="84" t="b">
        <v>0</v>
      </c>
    </row>
    <row r="685" spans="1:12" ht="15">
      <c r="A685" s="84" t="s">
        <v>2704</v>
      </c>
      <c r="B685" s="84" t="s">
        <v>2705</v>
      </c>
      <c r="C685" s="84">
        <v>2</v>
      </c>
      <c r="D685" s="123">
        <v>0.008216537684429108</v>
      </c>
      <c r="E685" s="123">
        <v>1.99563519459755</v>
      </c>
      <c r="F685" s="84" t="s">
        <v>2055</v>
      </c>
      <c r="G685" s="84" t="b">
        <v>0</v>
      </c>
      <c r="H685" s="84" t="b">
        <v>0</v>
      </c>
      <c r="I685" s="84" t="b">
        <v>0</v>
      </c>
      <c r="J685" s="84" t="b">
        <v>0</v>
      </c>
      <c r="K685" s="84" t="b">
        <v>0</v>
      </c>
      <c r="L685" s="84" t="b">
        <v>0</v>
      </c>
    </row>
    <row r="686" spans="1:12" ht="15">
      <c r="A686" s="84" t="s">
        <v>2705</v>
      </c>
      <c r="B686" s="84" t="s">
        <v>2706</v>
      </c>
      <c r="C686" s="84">
        <v>2</v>
      </c>
      <c r="D686" s="123">
        <v>0.008216537684429108</v>
      </c>
      <c r="E686" s="123">
        <v>1.99563519459755</v>
      </c>
      <c r="F686" s="84" t="s">
        <v>2055</v>
      </c>
      <c r="G686" s="84" t="b">
        <v>0</v>
      </c>
      <c r="H686" s="84" t="b">
        <v>0</v>
      </c>
      <c r="I686" s="84" t="b">
        <v>0</v>
      </c>
      <c r="J686" s="84" t="b">
        <v>0</v>
      </c>
      <c r="K686" s="84" t="b">
        <v>0</v>
      </c>
      <c r="L686" s="84" t="b">
        <v>0</v>
      </c>
    </row>
    <row r="687" spans="1:12" ht="15">
      <c r="A687" s="84" t="s">
        <v>2706</v>
      </c>
      <c r="B687" s="84" t="s">
        <v>2707</v>
      </c>
      <c r="C687" s="84">
        <v>2</v>
      </c>
      <c r="D687" s="123">
        <v>0.008216537684429108</v>
      </c>
      <c r="E687" s="123">
        <v>1.99563519459755</v>
      </c>
      <c r="F687" s="84" t="s">
        <v>2055</v>
      </c>
      <c r="G687" s="84" t="b">
        <v>0</v>
      </c>
      <c r="H687" s="84" t="b">
        <v>0</v>
      </c>
      <c r="I687" s="84" t="b">
        <v>0</v>
      </c>
      <c r="J687" s="84" t="b">
        <v>0</v>
      </c>
      <c r="K687" s="84" t="b">
        <v>0</v>
      </c>
      <c r="L687" s="84" t="b">
        <v>0</v>
      </c>
    </row>
    <row r="688" spans="1:12" ht="15">
      <c r="A688" s="84" t="s">
        <v>2707</v>
      </c>
      <c r="B688" s="84" t="s">
        <v>475</v>
      </c>
      <c r="C688" s="84">
        <v>2</v>
      </c>
      <c r="D688" s="123">
        <v>0.008216537684429108</v>
      </c>
      <c r="E688" s="123">
        <v>1.2966651902615312</v>
      </c>
      <c r="F688" s="84" t="s">
        <v>2055</v>
      </c>
      <c r="G688" s="84" t="b">
        <v>0</v>
      </c>
      <c r="H688" s="84" t="b">
        <v>0</v>
      </c>
      <c r="I688" s="84" t="b">
        <v>0</v>
      </c>
      <c r="J688" s="84" t="b">
        <v>0</v>
      </c>
      <c r="K688" s="84" t="b">
        <v>0</v>
      </c>
      <c r="L688" s="84" t="b">
        <v>0</v>
      </c>
    </row>
    <row r="689" spans="1:12" ht="15">
      <c r="A689" s="84" t="s">
        <v>329</v>
      </c>
      <c r="B689" s="84" t="s">
        <v>2182</v>
      </c>
      <c r="C689" s="84">
        <v>2</v>
      </c>
      <c r="D689" s="123">
        <v>0.008216537684429108</v>
      </c>
      <c r="E689" s="123">
        <v>1.2966651902615312</v>
      </c>
      <c r="F689" s="84" t="s">
        <v>2055</v>
      </c>
      <c r="G689" s="84" t="b">
        <v>0</v>
      </c>
      <c r="H689" s="84" t="b">
        <v>0</v>
      </c>
      <c r="I689" s="84" t="b">
        <v>0</v>
      </c>
      <c r="J689" s="84" t="b">
        <v>0</v>
      </c>
      <c r="K689" s="84" t="b">
        <v>0</v>
      </c>
      <c r="L689" s="84" t="b">
        <v>0</v>
      </c>
    </row>
    <row r="690" spans="1:12" ht="15">
      <c r="A690" s="84" t="s">
        <v>2676</v>
      </c>
      <c r="B690" s="84" t="s">
        <v>2702</v>
      </c>
      <c r="C690" s="84">
        <v>2</v>
      </c>
      <c r="D690" s="123">
        <v>0.008216537684429108</v>
      </c>
      <c r="E690" s="123">
        <v>1.8195439355418688</v>
      </c>
      <c r="F690" s="84" t="s">
        <v>2055</v>
      </c>
      <c r="G690" s="84" t="b">
        <v>0</v>
      </c>
      <c r="H690" s="84" t="b">
        <v>0</v>
      </c>
      <c r="I690" s="84" t="b">
        <v>0</v>
      </c>
      <c r="J690" s="84" t="b">
        <v>0</v>
      </c>
      <c r="K690" s="84" t="b">
        <v>0</v>
      </c>
      <c r="L690" s="84" t="b">
        <v>0</v>
      </c>
    </row>
    <row r="691" spans="1:12" ht="15">
      <c r="A691" s="84" t="s">
        <v>2211</v>
      </c>
      <c r="B691" s="84" t="s">
        <v>2212</v>
      </c>
      <c r="C691" s="84">
        <v>2</v>
      </c>
      <c r="D691" s="123">
        <v>0</v>
      </c>
      <c r="E691" s="123">
        <v>1.255272505103306</v>
      </c>
      <c r="F691" s="84" t="s">
        <v>2057</v>
      </c>
      <c r="G691" s="84" t="b">
        <v>1</v>
      </c>
      <c r="H691" s="84" t="b">
        <v>0</v>
      </c>
      <c r="I691" s="84" t="b">
        <v>0</v>
      </c>
      <c r="J691" s="84" t="b">
        <v>0</v>
      </c>
      <c r="K691" s="84" t="b">
        <v>0</v>
      </c>
      <c r="L691" s="84" t="b">
        <v>0</v>
      </c>
    </row>
    <row r="692" spans="1:12" ht="15">
      <c r="A692" s="84" t="s">
        <v>2212</v>
      </c>
      <c r="B692" s="84" t="s">
        <v>2213</v>
      </c>
      <c r="C692" s="84">
        <v>2</v>
      </c>
      <c r="D692" s="123">
        <v>0</v>
      </c>
      <c r="E692" s="123">
        <v>1.255272505103306</v>
      </c>
      <c r="F692" s="84" t="s">
        <v>2057</v>
      </c>
      <c r="G692" s="84" t="b">
        <v>0</v>
      </c>
      <c r="H692" s="84" t="b">
        <v>0</v>
      </c>
      <c r="I692" s="84" t="b">
        <v>0</v>
      </c>
      <c r="J692" s="84" t="b">
        <v>0</v>
      </c>
      <c r="K692" s="84" t="b">
        <v>0</v>
      </c>
      <c r="L692" s="84" t="b">
        <v>0</v>
      </c>
    </row>
    <row r="693" spans="1:12" ht="15">
      <c r="A693" s="84" t="s">
        <v>2213</v>
      </c>
      <c r="B693" s="84" t="s">
        <v>2214</v>
      </c>
      <c r="C693" s="84">
        <v>2</v>
      </c>
      <c r="D693" s="123">
        <v>0</v>
      </c>
      <c r="E693" s="123">
        <v>1.255272505103306</v>
      </c>
      <c r="F693" s="84" t="s">
        <v>2057</v>
      </c>
      <c r="G693" s="84" t="b">
        <v>0</v>
      </c>
      <c r="H693" s="84" t="b">
        <v>0</v>
      </c>
      <c r="I693" s="84" t="b">
        <v>0</v>
      </c>
      <c r="J693" s="84" t="b">
        <v>0</v>
      </c>
      <c r="K693" s="84" t="b">
        <v>0</v>
      </c>
      <c r="L693" s="84" t="b">
        <v>0</v>
      </c>
    </row>
    <row r="694" spans="1:12" ht="15">
      <c r="A694" s="84" t="s">
        <v>2214</v>
      </c>
      <c r="B694" s="84" t="s">
        <v>2215</v>
      </c>
      <c r="C694" s="84">
        <v>2</v>
      </c>
      <c r="D694" s="123">
        <v>0</v>
      </c>
      <c r="E694" s="123">
        <v>1.255272505103306</v>
      </c>
      <c r="F694" s="84" t="s">
        <v>2057</v>
      </c>
      <c r="G694" s="84" t="b">
        <v>0</v>
      </c>
      <c r="H694" s="84" t="b">
        <v>0</v>
      </c>
      <c r="I694" s="84" t="b">
        <v>0</v>
      </c>
      <c r="J694" s="84" t="b">
        <v>0</v>
      </c>
      <c r="K694" s="84" t="b">
        <v>0</v>
      </c>
      <c r="L694" s="84" t="b">
        <v>0</v>
      </c>
    </row>
    <row r="695" spans="1:12" ht="15">
      <c r="A695" s="84" t="s">
        <v>2215</v>
      </c>
      <c r="B695" s="84" t="s">
        <v>2216</v>
      </c>
      <c r="C695" s="84">
        <v>2</v>
      </c>
      <c r="D695" s="123">
        <v>0</v>
      </c>
      <c r="E695" s="123">
        <v>1.255272505103306</v>
      </c>
      <c r="F695" s="84" t="s">
        <v>2057</v>
      </c>
      <c r="G695" s="84" t="b">
        <v>0</v>
      </c>
      <c r="H695" s="84" t="b">
        <v>0</v>
      </c>
      <c r="I695" s="84" t="b">
        <v>0</v>
      </c>
      <c r="J695" s="84" t="b">
        <v>0</v>
      </c>
      <c r="K695" s="84" t="b">
        <v>0</v>
      </c>
      <c r="L695" s="84" t="b">
        <v>0</v>
      </c>
    </row>
    <row r="696" spans="1:12" ht="15">
      <c r="A696" s="84" t="s">
        <v>2216</v>
      </c>
      <c r="B696" s="84" t="s">
        <v>2217</v>
      </c>
      <c r="C696" s="84">
        <v>2</v>
      </c>
      <c r="D696" s="123">
        <v>0</v>
      </c>
      <c r="E696" s="123">
        <v>1.255272505103306</v>
      </c>
      <c r="F696" s="84" t="s">
        <v>2057</v>
      </c>
      <c r="G696" s="84" t="b">
        <v>0</v>
      </c>
      <c r="H696" s="84" t="b">
        <v>0</v>
      </c>
      <c r="I696" s="84" t="b">
        <v>0</v>
      </c>
      <c r="J696" s="84" t="b">
        <v>0</v>
      </c>
      <c r="K696" s="84" t="b">
        <v>0</v>
      </c>
      <c r="L696" s="84" t="b">
        <v>0</v>
      </c>
    </row>
    <row r="697" spans="1:12" ht="15">
      <c r="A697" s="84" t="s">
        <v>2217</v>
      </c>
      <c r="B697" s="84" t="s">
        <v>2218</v>
      </c>
      <c r="C697" s="84">
        <v>2</v>
      </c>
      <c r="D697" s="123">
        <v>0</v>
      </c>
      <c r="E697" s="123">
        <v>1.255272505103306</v>
      </c>
      <c r="F697" s="84" t="s">
        <v>2057</v>
      </c>
      <c r="G697" s="84" t="b">
        <v>0</v>
      </c>
      <c r="H697" s="84" t="b">
        <v>0</v>
      </c>
      <c r="I697" s="84" t="b">
        <v>0</v>
      </c>
      <c r="J697" s="84" t="b">
        <v>0</v>
      </c>
      <c r="K697" s="84" t="b">
        <v>0</v>
      </c>
      <c r="L697" s="84" t="b">
        <v>0</v>
      </c>
    </row>
    <row r="698" spans="1:12" ht="15">
      <c r="A698" s="84" t="s">
        <v>2218</v>
      </c>
      <c r="B698" s="84" t="s">
        <v>2184</v>
      </c>
      <c r="C698" s="84">
        <v>2</v>
      </c>
      <c r="D698" s="123">
        <v>0</v>
      </c>
      <c r="E698" s="123">
        <v>1.255272505103306</v>
      </c>
      <c r="F698" s="84" t="s">
        <v>2057</v>
      </c>
      <c r="G698" s="84" t="b">
        <v>0</v>
      </c>
      <c r="H698" s="84" t="b">
        <v>0</v>
      </c>
      <c r="I698" s="84" t="b">
        <v>0</v>
      </c>
      <c r="J698" s="84" t="b">
        <v>0</v>
      </c>
      <c r="K698" s="84" t="b">
        <v>0</v>
      </c>
      <c r="L698" s="84" t="b">
        <v>0</v>
      </c>
    </row>
    <row r="699" spans="1:12" ht="15">
      <c r="A699" s="84" t="s">
        <v>2184</v>
      </c>
      <c r="B699" s="84" t="s">
        <v>2185</v>
      </c>
      <c r="C699" s="84">
        <v>2</v>
      </c>
      <c r="D699" s="123">
        <v>0</v>
      </c>
      <c r="E699" s="123">
        <v>1.255272505103306</v>
      </c>
      <c r="F699" s="84" t="s">
        <v>2057</v>
      </c>
      <c r="G699" s="84" t="b">
        <v>0</v>
      </c>
      <c r="H699" s="84" t="b">
        <v>0</v>
      </c>
      <c r="I699" s="84" t="b">
        <v>0</v>
      </c>
      <c r="J699" s="84" t="b">
        <v>0</v>
      </c>
      <c r="K699" s="84" t="b">
        <v>0</v>
      </c>
      <c r="L699" s="84" t="b">
        <v>0</v>
      </c>
    </row>
    <row r="700" spans="1:12" ht="15">
      <c r="A700" s="84" t="s">
        <v>2185</v>
      </c>
      <c r="B700" s="84" t="s">
        <v>2210</v>
      </c>
      <c r="C700" s="84">
        <v>2</v>
      </c>
      <c r="D700" s="123">
        <v>0</v>
      </c>
      <c r="E700" s="123">
        <v>1.0791812460476249</v>
      </c>
      <c r="F700" s="84" t="s">
        <v>2057</v>
      </c>
      <c r="G700" s="84" t="b">
        <v>0</v>
      </c>
      <c r="H700" s="84" t="b">
        <v>0</v>
      </c>
      <c r="I700" s="84" t="b">
        <v>0</v>
      </c>
      <c r="J700" s="84" t="b">
        <v>0</v>
      </c>
      <c r="K700" s="84" t="b">
        <v>0</v>
      </c>
      <c r="L700" s="84" t="b">
        <v>0</v>
      </c>
    </row>
    <row r="701" spans="1:12" ht="15">
      <c r="A701" s="84" t="s">
        <v>2210</v>
      </c>
      <c r="B701" s="84" t="s">
        <v>2685</v>
      </c>
      <c r="C701" s="84">
        <v>2</v>
      </c>
      <c r="D701" s="123">
        <v>0</v>
      </c>
      <c r="E701" s="123">
        <v>1.0791812460476249</v>
      </c>
      <c r="F701" s="84" t="s">
        <v>2057</v>
      </c>
      <c r="G701" s="84" t="b">
        <v>0</v>
      </c>
      <c r="H701" s="84" t="b">
        <v>0</v>
      </c>
      <c r="I701" s="84" t="b">
        <v>0</v>
      </c>
      <c r="J701" s="84" t="b">
        <v>0</v>
      </c>
      <c r="K701" s="84" t="b">
        <v>0</v>
      </c>
      <c r="L701" s="84" t="b">
        <v>0</v>
      </c>
    </row>
    <row r="702" spans="1:12" ht="15">
      <c r="A702" s="84" t="s">
        <v>2127</v>
      </c>
      <c r="B702" s="84" t="s">
        <v>475</v>
      </c>
      <c r="C702" s="84">
        <v>5</v>
      </c>
      <c r="D702" s="123">
        <v>0.005209292503133211</v>
      </c>
      <c r="E702" s="123">
        <v>0.9877655435829883</v>
      </c>
      <c r="F702" s="84" t="s">
        <v>2058</v>
      </c>
      <c r="G702" s="84" t="b">
        <v>0</v>
      </c>
      <c r="H702" s="84" t="b">
        <v>0</v>
      </c>
      <c r="I702" s="84" t="b">
        <v>0</v>
      </c>
      <c r="J702" s="84" t="b">
        <v>0</v>
      </c>
      <c r="K702" s="84" t="b">
        <v>0</v>
      </c>
      <c r="L702" s="84" t="b">
        <v>0</v>
      </c>
    </row>
    <row r="703" spans="1:12" ht="15">
      <c r="A703" s="84" t="s">
        <v>2162</v>
      </c>
      <c r="B703" s="84" t="s">
        <v>2163</v>
      </c>
      <c r="C703" s="84">
        <v>5</v>
      </c>
      <c r="D703" s="123">
        <v>0.005209292503133211</v>
      </c>
      <c r="E703" s="123">
        <v>1.146128035678238</v>
      </c>
      <c r="F703" s="84" t="s">
        <v>2058</v>
      </c>
      <c r="G703" s="84" t="b">
        <v>0</v>
      </c>
      <c r="H703" s="84" t="b">
        <v>0</v>
      </c>
      <c r="I703" s="84" t="b">
        <v>0</v>
      </c>
      <c r="J703" s="84" t="b">
        <v>0</v>
      </c>
      <c r="K703" s="84" t="b">
        <v>0</v>
      </c>
      <c r="L703" s="84" t="b">
        <v>0</v>
      </c>
    </row>
    <row r="704" spans="1:12" ht="15">
      <c r="A704" s="84" t="s">
        <v>2163</v>
      </c>
      <c r="B704" s="84" t="s">
        <v>2161</v>
      </c>
      <c r="C704" s="84">
        <v>5</v>
      </c>
      <c r="D704" s="123">
        <v>0.005209292503133211</v>
      </c>
      <c r="E704" s="123">
        <v>1.146128035678238</v>
      </c>
      <c r="F704" s="84" t="s">
        <v>2058</v>
      </c>
      <c r="G704" s="84" t="b">
        <v>0</v>
      </c>
      <c r="H704" s="84" t="b">
        <v>0</v>
      </c>
      <c r="I704" s="84" t="b">
        <v>0</v>
      </c>
      <c r="J704" s="84" t="b">
        <v>0</v>
      </c>
      <c r="K704" s="84" t="b">
        <v>0</v>
      </c>
      <c r="L704" s="84" t="b">
        <v>0</v>
      </c>
    </row>
    <row r="705" spans="1:12" ht="15">
      <c r="A705" s="84" t="s">
        <v>2161</v>
      </c>
      <c r="B705" s="84" t="s">
        <v>2649</v>
      </c>
      <c r="C705" s="84">
        <v>4</v>
      </c>
      <c r="D705" s="123">
        <v>0.009267961002930591</v>
      </c>
      <c r="E705" s="123">
        <v>1.1461280356782382</v>
      </c>
      <c r="F705" s="84" t="s">
        <v>2058</v>
      </c>
      <c r="G705" s="84" t="b">
        <v>0</v>
      </c>
      <c r="H705" s="84" t="b">
        <v>0</v>
      </c>
      <c r="I705" s="84" t="b">
        <v>0</v>
      </c>
      <c r="J705" s="84" t="b">
        <v>0</v>
      </c>
      <c r="K705" s="84" t="b">
        <v>0</v>
      </c>
      <c r="L705" s="84" t="b">
        <v>0</v>
      </c>
    </row>
    <row r="706" spans="1:12" ht="15">
      <c r="A706" s="84" t="s">
        <v>2649</v>
      </c>
      <c r="B706" s="84" t="s">
        <v>2562</v>
      </c>
      <c r="C706" s="84">
        <v>4</v>
      </c>
      <c r="D706" s="123">
        <v>0.009267961002930591</v>
      </c>
      <c r="E706" s="123">
        <v>1.2430380486862944</v>
      </c>
      <c r="F706" s="84" t="s">
        <v>2058</v>
      </c>
      <c r="G706" s="84" t="b">
        <v>0</v>
      </c>
      <c r="H706" s="84" t="b">
        <v>0</v>
      </c>
      <c r="I706" s="84" t="b">
        <v>0</v>
      </c>
      <c r="J706" s="84" t="b">
        <v>0</v>
      </c>
      <c r="K706" s="84" t="b">
        <v>0</v>
      </c>
      <c r="L706" s="84" t="b">
        <v>0</v>
      </c>
    </row>
    <row r="707" spans="1:12" ht="15">
      <c r="A707" s="84" t="s">
        <v>2562</v>
      </c>
      <c r="B707" s="84" t="s">
        <v>2650</v>
      </c>
      <c r="C707" s="84">
        <v>4</v>
      </c>
      <c r="D707" s="123">
        <v>0.009267961002930591</v>
      </c>
      <c r="E707" s="123">
        <v>1.2430380486862944</v>
      </c>
      <c r="F707" s="84" t="s">
        <v>2058</v>
      </c>
      <c r="G707" s="84" t="b">
        <v>0</v>
      </c>
      <c r="H707" s="84" t="b">
        <v>0</v>
      </c>
      <c r="I707" s="84" t="b">
        <v>0</v>
      </c>
      <c r="J707" s="84" t="b">
        <v>0</v>
      </c>
      <c r="K707" s="84" t="b">
        <v>0</v>
      </c>
      <c r="L707" s="84" t="b">
        <v>0</v>
      </c>
    </row>
    <row r="708" spans="1:12" ht="15">
      <c r="A708" s="84" t="s">
        <v>2650</v>
      </c>
      <c r="B708" s="84" t="s">
        <v>2651</v>
      </c>
      <c r="C708" s="84">
        <v>4</v>
      </c>
      <c r="D708" s="123">
        <v>0.009267961002930591</v>
      </c>
      <c r="E708" s="123">
        <v>1.2430380486862944</v>
      </c>
      <c r="F708" s="84" t="s">
        <v>2058</v>
      </c>
      <c r="G708" s="84" t="b">
        <v>0</v>
      </c>
      <c r="H708" s="84" t="b">
        <v>0</v>
      </c>
      <c r="I708" s="84" t="b">
        <v>0</v>
      </c>
      <c r="J708" s="84" t="b">
        <v>1</v>
      </c>
      <c r="K708" s="84" t="b">
        <v>0</v>
      </c>
      <c r="L708" s="84" t="b">
        <v>0</v>
      </c>
    </row>
    <row r="709" spans="1:12" ht="15">
      <c r="A709" s="84" t="s">
        <v>2651</v>
      </c>
      <c r="B709" s="84" t="s">
        <v>2652</v>
      </c>
      <c r="C709" s="84">
        <v>4</v>
      </c>
      <c r="D709" s="123">
        <v>0.009267961002930591</v>
      </c>
      <c r="E709" s="123">
        <v>1.2430380486862944</v>
      </c>
      <c r="F709" s="84" t="s">
        <v>2058</v>
      </c>
      <c r="G709" s="84" t="b">
        <v>1</v>
      </c>
      <c r="H709" s="84" t="b">
        <v>0</v>
      </c>
      <c r="I709" s="84" t="b">
        <v>0</v>
      </c>
      <c r="J709" s="84" t="b">
        <v>0</v>
      </c>
      <c r="K709" s="84" t="b">
        <v>0</v>
      </c>
      <c r="L709" s="84" t="b">
        <v>0</v>
      </c>
    </row>
    <row r="710" spans="1:12" ht="15">
      <c r="A710" s="84" t="s">
        <v>2652</v>
      </c>
      <c r="B710" s="84" t="s">
        <v>2653</v>
      </c>
      <c r="C710" s="84">
        <v>4</v>
      </c>
      <c r="D710" s="123">
        <v>0.009267961002930591</v>
      </c>
      <c r="E710" s="123">
        <v>1.2430380486862944</v>
      </c>
      <c r="F710" s="84" t="s">
        <v>2058</v>
      </c>
      <c r="G710" s="84" t="b">
        <v>0</v>
      </c>
      <c r="H710" s="84" t="b">
        <v>0</v>
      </c>
      <c r="I710" s="84" t="b">
        <v>0</v>
      </c>
      <c r="J710" s="84" t="b">
        <v>0</v>
      </c>
      <c r="K710" s="84" t="b">
        <v>0</v>
      </c>
      <c r="L710" s="84" t="b">
        <v>0</v>
      </c>
    </row>
    <row r="711" spans="1:12" ht="15">
      <c r="A711" s="84" t="s">
        <v>2653</v>
      </c>
      <c r="B711" s="84" t="s">
        <v>2654</v>
      </c>
      <c r="C711" s="84">
        <v>4</v>
      </c>
      <c r="D711" s="123">
        <v>0.009267961002930591</v>
      </c>
      <c r="E711" s="123">
        <v>1.2430380486862944</v>
      </c>
      <c r="F711" s="84" t="s">
        <v>2058</v>
      </c>
      <c r="G711" s="84" t="b">
        <v>0</v>
      </c>
      <c r="H711" s="84" t="b">
        <v>0</v>
      </c>
      <c r="I711" s="84" t="b">
        <v>0</v>
      </c>
      <c r="J711" s="84" t="b">
        <v>0</v>
      </c>
      <c r="K711" s="84" t="b">
        <v>0</v>
      </c>
      <c r="L711" s="84" t="b">
        <v>0</v>
      </c>
    </row>
    <row r="712" spans="1:12" ht="15">
      <c r="A712" s="84" t="s">
        <v>475</v>
      </c>
      <c r="B712" s="84" t="s">
        <v>2131</v>
      </c>
      <c r="C712" s="84">
        <v>3</v>
      </c>
      <c r="D712" s="123">
        <v>0.011882762986736099</v>
      </c>
      <c r="E712" s="123">
        <v>1.021189299069938</v>
      </c>
      <c r="F712" s="84" t="s">
        <v>2058</v>
      </c>
      <c r="G712" s="84" t="b">
        <v>0</v>
      </c>
      <c r="H712" s="84" t="b">
        <v>0</v>
      </c>
      <c r="I712" s="84" t="b">
        <v>0</v>
      </c>
      <c r="J712" s="84" t="b">
        <v>0</v>
      </c>
      <c r="K712" s="84" t="b">
        <v>0</v>
      </c>
      <c r="L712" s="84" t="b">
        <v>0</v>
      </c>
    </row>
    <row r="713" spans="1:12" ht="15">
      <c r="A713" s="84" t="s">
        <v>2654</v>
      </c>
      <c r="B713" s="84" t="s">
        <v>2127</v>
      </c>
      <c r="C713" s="84">
        <v>3</v>
      </c>
      <c r="D713" s="123">
        <v>0.011882762986736099</v>
      </c>
      <c r="E713" s="123">
        <v>0.9420080530223133</v>
      </c>
      <c r="F713" s="84" t="s">
        <v>2058</v>
      </c>
      <c r="G713" s="84" t="b">
        <v>0</v>
      </c>
      <c r="H713" s="84" t="b">
        <v>0</v>
      </c>
      <c r="I713" s="84" t="b">
        <v>0</v>
      </c>
      <c r="J713" s="84" t="b">
        <v>0</v>
      </c>
      <c r="K713" s="84" t="b">
        <v>0</v>
      </c>
      <c r="L713" s="84" t="b">
        <v>0</v>
      </c>
    </row>
    <row r="714" spans="1:12" ht="15">
      <c r="A714" s="84" t="s">
        <v>2161</v>
      </c>
      <c r="B714" s="84" t="s">
        <v>2182</v>
      </c>
      <c r="C714" s="84">
        <v>2</v>
      </c>
      <c r="D714" s="123">
        <v>0.007656141698073097</v>
      </c>
      <c r="E714" s="123">
        <v>0.9802559418042428</v>
      </c>
      <c r="F714" s="84" t="s">
        <v>2060</v>
      </c>
      <c r="G714" s="84" t="b">
        <v>0</v>
      </c>
      <c r="H714" s="84" t="b">
        <v>0</v>
      </c>
      <c r="I714" s="84" t="b">
        <v>0</v>
      </c>
      <c r="J714" s="84" t="b">
        <v>0</v>
      </c>
      <c r="K714" s="84" t="b">
        <v>0</v>
      </c>
      <c r="L714" s="84" t="b">
        <v>0</v>
      </c>
    </row>
    <row r="715" spans="1:12" ht="15">
      <c r="A715" s="84" t="s">
        <v>2655</v>
      </c>
      <c r="B715" s="84" t="s">
        <v>2655</v>
      </c>
      <c r="C715" s="84">
        <v>2</v>
      </c>
      <c r="D715" s="123">
        <v>0.020744402379115758</v>
      </c>
      <c r="E715" s="123">
        <v>0.8553172051959429</v>
      </c>
      <c r="F715" s="84" t="s">
        <v>2060</v>
      </c>
      <c r="G715" s="84" t="b">
        <v>0</v>
      </c>
      <c r="H715" s="84" t="b">
        <v>0</v>
      </c>
      <c r="I715" s="84" t="b">
        <v>0</v>
      </c>
      <c r="J715" s="84" t="b">
        <v>0</v>
      </c>
      <c r="K715" s="84" t="b">
        <v>0</v>
      </c>
      <c r="L715" s="84"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2768</v>
      </c>
      <c r="B1" s="13" t="s">
        <v>34</v>
      </c>
    </row>
    <row r="2" spans="1:2" ht="15">
      <c r="A2" s="115" t="s">
        <v>320</v>
      </c>
      <c r="B2" s="78">
        <v>4209.666667</v>
      </c>
    </row>
    <row r="3" spans="1:2" ht="15">
      <c r="A3" s="115" t="s">
        <v>327</v>
      </c>
      <c r="B3" s="78">
        <v>1171</v>
      </c>
    </row>
    <row r="4" spans="1:2" ht="15">
      <c r="A4" s="115" t="s">
        <v>319</v>
      </c>
      <c r="B4" s="78">
        <v>1040.333333</v>
      </c>
    </row>
    <row r="5" spans="1:2" ht="15">
      <c r="A5" s="115" t="s">
        <v>262</v>
      </c>
      <c r="B5" s="78">
        <v>552</v>
      </c>
    </row>
    <row r="6" spans="1:2" ht="15">
      <c r="A6" s="115" t="s">
        <v>318</v>
      </c>
      <c r="B6" s="78">
        <v>426</v>
      </c>
    </row>
    <row r="7" spans="1:2" ht="15">
      <c r="A7" s="115" t="s">
        <v>322</v>
      </c>
      <c r="B7" s="78">
        <v>414.333333</v>
      </c>
    </row>
    <row r="8" spans="1:2" ht="15">
      <c r="A8" s="115" t="s">
        <v>280</v>
      </c>
      <c r="B8" s="78">
        <v>304</v>
      </c>
    </row>
    <row r="9" spans="1:2" ht="15">
      <c r="A9" s="115" t="s">
        <v>247</v>
      </c>
      <c r="B9" s="78">
        <v>282.666667</v>
      </c>
    </row>
    <row r="10" spans="1:2" ht="15">
      <c r="A10" s="115" t="s">
        <v>299</v>
      </c>
      <c r="B10" s="78">
        <v>142</v>
      </c>
    </row>
    <row r="11" spans="1:2" ht="15">
      <c r="A11" s="115" t="s">
        <v>328</v>
      </c>
      <c r="B11" s="78">
        <v>54</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421875" style="3" customWidth="1"/>
    <col min="32" max="32" width="11.421875" style="3" customWidth="1"/>
    <col min="33" max="33" width="11.8515625" style="3" customWidth="1"/>
    <col min="34" max="34" width="9.57421875" style="3" customWidth="1"/>
    <col min="35" max="35" width="11.28125" style="0" customWidth="1"/>
    <col min="36" max="36" width="18.00390625" style="0" customWidth="1"/>
    <col min="37" max="37" width="13.28125" style="0" customWidth="1"/>
    <col min="38" max="38" width="10.57421875" style="0" customWidth="1"/>
    <col min="39" max="39" width="7.28125" style="0" customWidth="1"/>
    <col min="40" max="40" width="7.57421875" style="0" customWidth="1"/>
    <col min="41" max="41" width="16.00390625" style="0" customWidth="1"/>
    <col min="42" max="42" width="12.421875" style="0" customWidth="1"/>
    <col min="43" max="43" width="9.7109375" style="0" customWidth="1"/>
    <col min="44" max="44" width="16.28125" style="0" customWidth="1"/>
    <col min="45" max="45" width="10.28125" style="0" customWidth="1"/>
    <col min="46" max="46" width="11.421875" style="0" customWidth="1"/>
    <col min="47" max="47" width="8.421875" style="0" customWidth="1"/>
    <col min="48" max="48" width="20.140625" style="0" customWidth="1"/>
    <col min="49" max="49" width="10.421875" style="0" customWidth="1"/>
    <col min="50" max="51" width="15.57421875" style="0" customWidth="1"/>
    <col min="52" max="52" width="15.00390625" style="0" customWidth="1"/>
    <col min="53" max="53" width="9.140625" style="0" customWidth="1"/>
    <col min="54" max="54" width="17.140625" style="0" customWidth="1"/>
    <col min="55" max="55" width="19.421875" style="0" customWidth="1"/>
    <col min="56" max="56" width="17.140625" style="0" customWidth="1"/>
    <col min="57" max="57" width="19.421875" style="0" customWidth="1"/>
    <col min="58" max="58" width="17.140625" style="0" customWidth="1"/>
    <col min="59" max="59" width="19.421875" style="0" customWidth="1"/>
    <col min="60" max="60" width="17.140625" style="0" customWidth="1"/>
    <col min="61" max="61" width="19.421875" style="0" customWidth="1"/>
    <col min="62" max="62" width="18.7109375" style="0" customWidth="1"/>
    <col min="63" max="63" width="19.421875" style="0" customWidth="1"/>
    <col min="64" max="64" width="21.57421875" style="0" customWidth="1"/>
    <col min="65" max="65" width="26.8515625" style="0" customWidth="1"/>
    <col min="66" max="66" width="22.421875" style="0" customWidth="1"/>
    <col min="67" max="67" width="27.8515625" style="0" customWidth="1"/>
    <col min="68" max="68" width="27.140625" style="0" customWidth="1"/>
    <col min="69" max="69" width="32.57421875" style="0" customWidth="1"/>
    <col min="70" max="70" width="18.00390625" style="0" customWidth="1"/>
    <col min="71" max="71" width="22.140625" style="0" customWidth="1"/>
    <col min="72" max="72" width="16.851562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2791</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1068</v>
      </c>
      <c r="AF2" s="13" t="s">
        <v>1069</v>
      </c>
      <c r="AG2" s="13" t="s">
        <v>1070</v>
      </c>
      <c r="AH2" s="13" t="s">
        <v>1071</v>
      </c>
      <c r="AI2" s="13" t="s">
        <v>1072</v>
      </c>
      <c r="AJ2" s="13" t="s">
        <v>1073</v>
      </c>
      <c r="AK2" s="13" t="s">
        <v>1074</v>
      </c>
      <c r="AL2" s="13" t="s">
        <v>1075</v>
      </c>
      <c r="AM2" s="13" t="s">
        <v>1076</v>
      </c>
      <c r="AN2" s="13" t="s">
        <v>1077</v>
      </c>
      <c r="AO2" s="13" t="s">
        <v>1078</v>
      </c>
      <c r="AP2" s="13" t="s">
        <v>1079</v>
      </c>
      <c r="AQ2" s="13" t="s">
        <v>1080</v>
      </c>
      <c r="AR2" s="13" t="s">
        <v>1081</v>
      </c>
      <c r="AS2" s="13" t="s">
        <v>1082</v>
      </c>
      <c r="AT2" s="13" t="s">
        <v>192</v>
      </c>
      <c r="AU2" s="13" t="s">
        <v>1083</v>
      </c>
      <c r="AV2" s="13" t="s">
        <v>1084</v>
      </c>
      <c r="AW2" s="13" t="s">
        <v>1085</v>
      </c>
      <c r="AX2" s="13" t="s">
        <v>1086</v>
      </c>
      <c r="AY2" s="13" t="s">
        <v>1087</v>
      </c>
      <c r="AZ2" s="13" t="s">
        <v>1088</v>
      </c>
      <c r="BA2" s="13" t="s">
        <v>2073</v>
      </c>
      <c r="BB2" s="120" t="s">
        <v>2386</v>
      </c>
      <c r="BC2" s="120" t="s">
        <v>2393</v>
      </c>
      <c r="BD2" s="120" t="s">
        <v>2394</v>
      </c>
      <c r="BE2" s="120" t="s">
        <v>2395</v>
      </c>
      <c r="BF2" s="120" t="s">
        <v>2397</v>
      </c>
      <c r="BG2" s="120" t="s">
        <v>2399</v>
      </c>
      <c r="BH2" s="120" t="s">
        <v>2403</v>
      </c>
      <c r="BI2" s="120" t="s">
        <v>2461</v>
      </c>
      <c r="BJ2" s="120" t="s">
        <v>2481</v>
      </c>
      <c r="BK2" s="120" t="s">
        <v>2535</v>
      </c>
      <c r="BL2" s="120" t="s">
        <v>2756</v>
      </c>
      <c r="BM2" s="120" t="s">
        <v>2757</v>
      </c>
      <c r="BN2" s="120" t="s">
        <v>2758</v>
      </c>
      <c r="BO2" s="120" t="s">
        <v>2759</v>
      </c>
      <c r="BP2" s="120" t="s">
        <v>2760</v>
      </c>
      <c r="BQ2" s="120" t="s">
        <v>2761</v>
      </c>
      <c r="BR2" s="120" t="s">
        <v>2762</v>
      </c>
      <c r="BS2" s="120" t="s">
        <v>2763</v>
      </c>
      <c r="BT2" s="120" t="s">
        <v>2765</v>
      </c>
      <c r="BU2" s="3"/>
      <c r="BV2" s="3"/>
    </row>
    <row r="3" spans="1:74" ht="41.45" customHeight="1">
      <c r="A3" s="64" t="s">
        <v>212</v>
      </c>
      <c r="C3" s="65"/>
      <c r="D3" s="65" t="s">
        <v>64</v>
      </c>
      <c r="E3" s="66">
        <v>162.75970924867656</v>
      </c>
      <c r="F3" s="68">
        <v>99.9978039352385</v>
      </c>
      <c r="G3" s="100" t="s">
        <v>518</v>
      </c>
      <c r="H3" s="65"/>
      <c r="I3" s="69" t="s">
        <v>212</v>
      </c>
      <c r="J3" s="70"/>
      <c r="K3" s="70"/>
      <c r="L3" s="69" t="s">
        <v>1867</v>
      </c>
      <c r="M3" s="73">
        <v>1.7318751828497798</v>
      </c>
      <c r="N3" s="74">
        <v>6139.7158203125</v>
      </c>
      <c r="O3" s="74">
        <v>8614.9228515625</v>
      </c>
      <c r="P3" s="75"/>
      <c r="Q3" s="76"/>
      <c r="R3" s="76"/>
      <c r="S3" s="48"/>
      <c r="T3" s="48">
        <v>0</v>
      </c>
      <c r="U3" s="48">
        <v>1</v>
      </c>
      <c r="V3" s="49">
        <v>0</v>
      </c>
      <c r="W3" s="49">
        <v>0.004762</v>
      </c>
      <c r="X3" s="49">
        <v>0.003504</v>
      </c>
      <c r="Y3" s="49">
        <v>0.460248</v>
      </c>
      <c r="Z3" s="49">
        <v>0</v>
      </c>
      <c r="AA3" s="49">
        <v>0</v>
      </c>
      <c r="AB3" s="71">
        <v>3</v>
      </c>
      <c r="AC3" s="71"/>
      <c r="AD3" s="72"/>
      <c r="AE3" s="78" t="s">
        <v>1089</v>
      </c>
      <c r="AF3" s="78">
        <v>1131</v>
      </c>
      <c r="AG3" s="78">
        <v>1183</v>
      </c>
      <c r="AH3" s="78">
        <v>3340</v>
      </c>
      <c r="AI3" s="78">
        <v>7853</v>
      </c>
      <c r="AJ3" s="78"/>
      <c r="AK3" s="78" t="s">
        <v>1227</v>
      </c>
      <c r="AL3" s="78" t="s">
        <v>1357</v>
      </c>
      <c r="AM3" s="82" t="s">
        <v>1450</v>
      </c>
      <c r="AN3" s="78"/>
      <c r="AO3" s="80">
        <v>39872.30829861111</v>
      </c>
      <c r="AP3" s="82" t="s">
        <v>1547</v>
      </c>
      <c r="AQ3" s="78" t="b">
        <v>0</v>
      </c>
      <c r="AR3" s="78" t="b">
        <v>0</v>
      </c>
      <c r="AS3" s="78" t="b">
        <v>0</v>
      </c>
      <c r="AT3" s="78" t="s">
        <v>1030</v>
      </c>
      <c r="AU3" s="78">
        <v>76</v>
      </c>
      <c r="AV3" s="82" t="s">
        <v>1677</v>
      </c>
      <c r="AW3" s="78" t="b">
        <v>0</v>
      </c>
      <c r="AX3" s="78" t="s">
        <v>1724</v>
      </c>
      <c r="AY3" s="82" t="s">
        <v>1725</v>
      </c>
      <c r="AZ3" s="78" t="s">
        <v>66</v>
      </c>
      <c r="BA3" s="78" t="str">
        <f>REPLACE(INDEX(GroupVertices[Group],MATCH(Vertices[[#This Row],[Vertex]],GroupVertices[Vertex],0)),1,1,"")</f>
        <v>4</v>
      </c>
      <c r="BB3" s="48" t="s">
        <v>452</v>
      </c>
      <c r="BC3" s="48" t="s">
        <v>452</v>
      </c>
      <c r="BD3" s="48" t="s">
        <v>469</v>
      </c>
      <c r="BE3" s="48" t="s">
        <v>469</v>
      </c>
      <c r="BF3" s="48"/>
      <c r="BG3" s="48"/>
      <c r="BH3" s="121" t="s">
        <v>2404</v>
      </c>
      <c r="BI3" s="121" t="s">
        <v>2404</v>
      </c>
      <c r="BJ3" s="121" t="s">
        <v>2482</v>
      </c>
      <c r="BK3" s="121" t="s">
        <v>2482</v>
      </c>
      <c r="BL3" s="121">
        <v>1</v>
      </c>
      <c r="BM3" s="124">
        <v>5</v>
      </c>
      <c r="BN3" s="121">
        <v>0</v>
      </c>
      <c r="BO3" s="124">
        <v>0</v>
      </c>
      <c r="BP3" s="121">
        <v>0</v>
      </c>
      <c r="BQ3" s="124">
        <v>0</v>
      </c>
      <c r="BR3" s="121">
        <v>19</v>
      </c>
      <c r="BS3" s="124">
        <v>95</v>
      </c>
      <c r="BT3" s="121">
        <v>20</v>
      </c>
      <c r="BU3" s="3"/>
      <c r="BV3" s="3"/>
    </row>
    <row r="4" spans="1:77" ht="41.45" customHeight="1">
      <c r="A4" s="64" t="s">
        <v>319</v>
      </c>
      <c r="C4" s="65"/>
      <c r="D4" s="65" t="s">
        <v>64</v>
      </c>
      <c r="E4" s="66">
        <v>174.0487561199546</v>
      </c>
      <c r="F4" s="68">
        <v>99.9651710851473</v>
      </c>
      <c r="G4" s="100" t="s">
        <v>622</v>
      </c>
      <c r="H4" s="65"/>
      <c r="I4" s="69" t="s">
        <v>319</v>
      </c>
      <c r="J4" s="70"/>
      <c r="K4" s="70"/>
      <c r="L4" s="69" t="s">
        <v>1868</v>
      </c>
      <c r="M4" s="73">
        <v>12.607316356574188</v>
      </c>
      <c r="N4" s="74">
        <v>6774.5703125</v>
      </c>
      <c r="O4" s="74">
        <v>8194.9677734375</v>
      </c>
      <c r="P4" s="75"/>
      <c r="Q4" s="76"/>
      <c r="R4" s="76"/>
      <c r="S4" s="86"/>
      <c r="T4" s="48">
        <v>9</v>
      </c>
      <c r="U4" s="48">
        <v>3</v>
      </c>
      <c r="V4" s="49">
        <v>1040.333333</v>
      </c>
      <c r="W4" s="49">
        <v>0.007092</v>
      </c>
      <c r="X4" s="49">
        <v>0.027904</v>
      </c>
      <c r="Y4" s="49">
        <v>3.649976</v>
      </c>
      <c r="Z4" s="49">
        <v>0.05555555555555555</v>
      </c>
      <c r="AA4" s="49">
        <v>0.1111111111111111</v>
      </c>
      <c r="AB4" s="71">
        <v>4</v>
      </c>
      <c r="AC4" s="71"/>
      <c r="AD4" s="72"/>
      <c r="AE4" s="78" t="s">
        <v>319</v>
      </c>
      <c r="AF4" s="78">
        <v>2115</v>
      </c>
      <c r="AG4" s="78">
        <v>18658</v>
      </c>
      <c r="AH4" s="78">
        <v>52297</v>
      </c>
      <c r="AI4" s="78">
        <v>49535</v>
      </c>
      <c r="AJ4" s="78"/>
      <c r="AK4" s="78" t="s">
        <v>1228</v>
      </c>
      <c r="AL4" s="78" t="s">
        <v>1358</v>
      </c>
      <c r="AM4" s="82" t="s">
        <v>1451</v>
      </c>
      <c r="AN4" s="78"/>
      <c r="AO4" s="80">
        <v>40041.07717592592</v>
      </c>
      <c r="AP4" s="82" t="s">
        <v>1548</v>
      </c>
      <c r="AQ4" s="78" t="b">
        <v>0</v>
      </c>
      <c r="AR4" s="78" t="b">
        <v>0</v>
      </c>
      <c r="AS4" s="78" t="b">
        <v>1</v>
      </c>
      <c r="AT4" s="78" t="s">
        <v>1030</v>
      </c>
      <c r="AU4" s="78">
        <v>927</v>
      </c>
      <c r="AV4" s="82" t="s">
        <v>1678</v>
      </c>
      <c r="AW4" s="78" t="b">
        <v>0</v>
      </c>
      <c r="AX4" s="78" t="s">
        <v>1724</v>
      </c>
      <c r="AY4" s="82" t="s">
        <v>1726</v>
      </c>
      <c r="AZ4" s="78" t="s">
        <v>66</v>
      </c>
      <c r="BA4" s="78" t="str">
        <f>REPLACE(INDEX(GroupVertices[Group],MATCH(Vertices[[#This Row],[Vertex]],GroupVertices[Vertex],0)),1,1,"")</f>
        <v>4</v>
      </c>
      <c r="BB4" s="48" t="s">
        <v>2387</v>
      </c>
      <c r="BC4" s="48" t="s">
        <v>2387</v>
      </c>
      <c r="BD4" s="48" t="s">
        <v>473</v>
      </c>
      <c r="BE4" s="48" t="s">
        <v>2396</v>
      </c>
      <c r="BF4" s="48" t="s">
        <v>475</v>
      </c>
      <c r="BG4" s="48" t="s">
        <v>475</v>
      </c>
      <c r="BH4" s="121" t="s">
        <v>2405</v>
      </c>
      <c r="BI4" s="121" t="s">
        <v>2462</v>
      </c>
      <c r="BJ4" s="121" t="s">
        <v>2483</v>
      </c>
      <c r="BK4" s="121" t="s">
        <v>2483</v>
      </c>
      <c r="BL4" s="121">
        <v>6</v>
      </c>
      <c r="BM4" s="124">
        <v>2.5531914893617023</v>
      </c>
      <c r="BN4" s="121">
        <v>0</v>
      </c>
      <c r="BO4" s="124">
        <v>0</v>
      </c>
      <c r="BP4" s="121">
        <v>0</v>
      </c>
      <c r="BQ4" s="124">
        <v>0</v>
      </c>
      <c r="BR4" s="121">
        <v>229</v>
      </c>
      <c r="BS4" s="124">
        <v>97.44680851063829</v>
      </c>
      <c r="BT4" s="121">
        <v>235</v>
      </c>
      <c r="BU4" s="2"/>
      <c r="BV4" s="3"/>
      <c r="BW4" s="3"/>
      <c r="BX4" s="3"/>
      <c r="BY4" s="3"/>
    </row>
    <row r="5" spans="1:77" ht="41.45" customHeight="1">
      <c r="A5" s="64" t="s">
        <v>213</v>
      </c>
      <c r="C5" s="65"/>
      <c r="D5" s="65" t="s">
        <v>64</v>
      </c>
      <c r="E5" s="66">
        <v>162.23127203318555</v>
      </c>
      <c r="F5" s="68">
        <v>99.9993314700811</v>
      </c>
      <c r="G5" s="100" t="s">
        <v>519</v>
      </c>
      <c r="H5" s="65"/>
      <c r="I5" s="69" t="s">
        <v>213</v>
      </c>
      <c r="J5" s="70"/>
      <c r="K5" s="70"/>
      <c r="L5" s="69" t="s">
        <v>1869</v>
      </c>
      <c r="M5" s="73">
        <v>1.2227987376362426</v>
      </c>
      <c r="N5" s="74">
        <v>6789.4306640625</v>
      </c>
      <c r="O5" s="74">
        <v>9183.3662109375</v>
      </c>
      <c r="P5" s="75"/>
      <c r="Q5" s="76"/>
      <c r="R5" s="76"/>
      <c r="S5" s="86"/>
      <c r="T5" s="48">
        <v>0</v>
      </c>
      <c r="U5" s="48">
        <v>1</v>
      </c>
      <c r="V5" s="49">
        <v>0</v>
      </c>
      <c r="W5" s="49">
        <v>0.004762</v>
      </c>
      <c r="X5" s="49">
        <v>0.003504</v>
      </c>
      <c r="Y5" s="49">
        <v>0.460248</v>
      </c>
      <c r="Z5" s="49">
        <v>0</v>
      </c>
      <c r="AA5" s="49">
        <v>0</v>
      </c>
      <c r="AB5" s="71">
        <v>5</v>
      </c>
      <c r="AC5" s="71"/>
      <c r="AD5" s="72"/>
      <c r="AE5" s="78" t="s">
        <v>1090</v>
      </c>
      <c r="AF5" s="78">
        <v>667</v>
      </c>
      <c r="AG5" s="78">
        <v>365</v>
      </c>
      <c r="AH5" s="78">
        <v>399</v>
      </c>
      <c r="AI5" s="78">
        <v>2511</v>
      </c>
      <c r="AJ5" s="78"/>
      <c r="AK5" s="78" t="s">
        <v>1229</v>
      </c>
      <c r="AL5" s="78" t="s">
        <v>1359</v>
      </c>
      <c r="AM5" s="82" t="s">
        <v>1452</v>
      </c>
      <c r="AN5" s="78"/>
      <c r="AO5" s="80">
        <v>39902.25326388889</v>
      </c>
      <c r="AP5" s="82" t="s">
        <v>1549</v>
      </c>
      <c r="AQ5" s="78" t="b">
        <v>0</v>
      </c>
      <c r="AR5" s="78" t="b">
        <v>0</v>
      </c>
      <c r="AS5" s="78" t="b">
        <v>1</v>
      </c>
      <c r="AT5" s="78" t="s">
        <v>1030</v>
      </c>
      <c r="AU5" s="78">
        <v>9</v>
      </c>
      <c r="AV5" s="82" t="s">
        <v>1679</v>
      </c>
      <c r="AW5" s="78" t="b">
        <v>0</v>
      </c>
      <c r="AX5" s="78" t="s">
        <v>1724</v>
      </c>
      <c r="AY5" s="82" t="s">
        <v>1727</v>
      </c>
      <c r="AZ5" s="78" t="s">
        <v>66</v>
      </c>
      <c r="BA5" s="78" t="str">
        <f>REPLACE(INDEX(GroupVertices[Group],MATCH(Vertices[[#This Row],[Vertex]],GroupVertices[Vertex],0)),1,1,"")</f>
        <v>4</v>
      </c>
      <c r="BB5" s="48" t="s">
        <v>452</v>
      </c>
      <c r="BC5" s="48" t="s">
        <v>452</v>
      </c>
      <c r="BD5" s="48" t="s">
        <v>469</v>
      </c>
      <c r="BE5" s="48" t="s">
        <v>469</v>
      </c>
      <c r="BF5" s="48" t="s">
        <v>475</v>
      </c>
      <c r="BG5" s="48" t="s">
        <v>475</v>
      </c>
      <c r="BH5" s="121" t="s">
        <v>2406</v>
      </c>
      <c r="BI5" s="121" t="s">
        <v>2406</v>
      </c>
      <c r="BJ5" s="121" t="s">
        <v>2484</v>
      </c>
      <c r="BK5" s="121" t="s">
        <v>2484</v>
      </c>
      <c r="BL5" s="121">
        <v>0</v>
      </c>
      <c r="BM5" s="124">
        <v>0</v>
      </c>
      <c r="BN5" s="121">
        <v>0</v>
      </c>
      <c r="BO5" s="124">
        <v>0</v>
      </c>
      <c r="BP5" s="121">
        <v>0</v>
      </c>
      <c r="BQ5" s="124">
        <v>0</v>
      </c>
      <c r="BR5" s="121">
        <v>20</v>
      </c>
      <c r="BS5" s="124">
        <v>100</v>
      </c>
      <c r="BT5" s="121">
        <v>20</v>
      </c>
      <c r="BU5" s="2"/>
      <c r="BV5" s="3"/>
      <c r="BW5" s="3"/>
      <c r="BX5" s="3"/>
      <c r="BY5" s="3"/>
    </row>
    <row r="6" spans="1:77" ht="41.45" customHeight="1">
      <c r="A6" s="64" t="s">
        <v>214</v>
      </c>
      <c r="C6" s="65"/>
      <c r="D6" s="65" t="s">
        <v>64</v>
      </c>
      <c r="E6" s="66">
        <v>162.41215518763235</v>
      </c>
      <c r="F6" s="68">
        <v>99.99880859751885</v>
      </c>
      <c r="G6" s="100" t="s">
        <v>520</v>
      </c>
      <c r="H6" s="65"/>
      <c r="I6" s="69" t="s">
        <v>214</v>
      </c>
      <c r="J6" s="70"/>
      <c r="K6" s="70"/>
      <c r="L6" s="69" t="s">
        <v>1870</v>
      </c>
      <c r="M6" s="73">
        <v>1.397054733552857</v>
      </c>
      <c r="N6" s="74">
        <v>629.9493408203125</v>
      </c>
      <c r="O6" s="74">
        <v>6052.13720703125</v>
      </c>
      <c r="P6" s="75"/>
      <c r="Q6" s="76"/>
      <c r="R6" s="76"/>
      <c r="S6" s="86"/>
      <c r="T6" s="48">
        <v>0</v>
      </c>
      <c r="U6" s="48">
        <v>1</v>
      </c>
      <c r="V6" s="49">
        <v>0</v>
      </c>
      <c r="W6" s="49">
        <v>0.006061</v>
      </c>
      <c r="X6" s="49">
        <v>0.014502</v>
      </c>
      <c r="Y6" s="49">
        <v>0.461207</v>
      </c>
      <c r="Z6" s="49">
        <v>0</v>
      </c>
      <c r="AA6" s="49">
        <v>0</v>
      </c>
      <c r="AB6" s="71">
        <v>6</v>
      </c>
      <c r="AC6" s="71"/>
      <c r="AD6" s="72"/>
      <c r="AE6" s="78" t="s">
        <v>1091</v>
      </c>
      <c r="AF6" s="78">
        <v>315</v>
      </c>
      <c r="AG6" s="78">
        <v>645</v>
      </c>
      <c r="AH6" s="78">
        <v>19822</v>
      </c>
      <c r="AI6" s="78">
        <v>16545</v>
      </c>
      <c r="AJ6" s="78"/>
      <c r="AK6" s="78" t="s">
        <v>1230</v>
      </c>
      <c r="AL6" s="78" t="s">
        <v>1360</v>
      </c>
      <c r="AM6" s="78"/>
      <c r="AN6" s="78"/>
      <c r="AO6" s="80">
        <v>39160.83277777778</v>
      </c>
      <c r="AP6" s="82" t="s">
        <v>1550</v>
      </c>
      <c r="AQ6" s="78" t="b">
        <v>0</v>
      </c>
      <c r="AR6" s="78" t="b">
        <v>0</v>
      </c>
      <c r="AS6" s="78" t="b">
        <v>1</v>
      </c>
      <c r="AT6" s="78" t="s">
        <v>1030</v>
      </c>
      <c r="AU6" s="78">
        <v>38</v>
      </c>
      <c r="AV6" s="82" t="s">
        <v>1678</v>
      </c>
      <c r="AW6" s="78" t="b">
        <v>0</v>
      </c>
      <c r="AX6" s="78" t="s">
        <v>1724</v>
      </c>
      <c r="AY6" s="82" t="s">
        <v>1728</v>
      </c>
      <c r="AZ6" s="78" t="s">
        <v>66</v>
      </c>
      <c r="BA6" s="78" t="str">
        <f>REPLACE(INDEX(GroupVertices[Group],MATCH(Vertices[[#This Row],[Vertex]],GroupVertices[Vertex],0)),1,1,"")</f>
        <v>1</v>
      </c>
      <c r="BB6" s="48"/>
      <c r="BC6" s="48"/>
      <c r="BD6" s="48"/>
      <c r="BE6" s="48"/>
      <c r="BF6" s="48" t="s">
        <v>475</v>
      </c>
      <c r="BG6" s="48" t="s">
        <v>475</v>
      </c>
      <c r="BH6" s="121" t="s">
        <v>2407</v>
      </c>
      <c r="BI6" s="121" t="s">
        <v>2407</v>
      </c>
      <c r="BJ6" s="121" t="s">
        <v>2485</v>
      </c>
      <c r="BK6" s="121" t="s">
        <v>2485</v>
      </c>
      <c r="BL6" s="121">
        <v>0</v>
      </c>
      <c r="BM6" s="124">
        <v>0</v>
      </c>
      <c r="BN6" s="121">
        <v>0</v>
      </c>
      <c r="BO6" s="124">
        <v>0</v>
      </c>
      <c r="BP6" s="121">
        <v>0</v>
      </c>
      <c r="BQ6" s="124">
        <v>0</v>
      </c>
      <c r="BR6" s="121">
        <v>24</v>
      </c>
      <c r="BS6" s="124">
        <v>100</v>
      </c>
      <c r="BT6" s="121">
        <v>24</v>
      </c>
      <c r="BU6" s="2"/>
      <c r="BV6" s="3"/>
      <c r="BW6" s="3"/>
      <c r="BX6" s="3"/>
      <c r="BY6" s="3"/>
    </row>
    <row r="7" spans="1:77" ht="41.45" customHeight="1">
      <c r="A7" s="64" t="s">
        <v>320</v>
      </c>
      <c r="C7" s="65"/>
      <c r="D7" s="65" t="s">
        <v>64</v>
      </c>
      <c r="E7" s="66">
        <v>164.57887697339868</v>
      </c>
      <c r="F7" s="68">
        <v>99.99254533118375</v>
      </c>
      <c r="G7" s="100" t="s">
        <v>623</v>
      </c>
      <c r="H7" s="65"/>
      <c r="I7" s="69" t="s">
        <v>320</v>
      </c>
      <c r="J7" s="70"/>
      <c r="K7" s="70"/>
      <c r="L7" s="69" t="s">
        <v>1871</v>
      </c>
      <c r="M7" s="73">
        <v>3.484392627496872</v>
      </c>
      <c r="N7" s="74">
        <v>1522.782958984375</v>
      </c>
      <c r="O7" s="74">
        <v>5088.2705078125</v>
      </c>
      <c r="P7" s="75"/>
      <c r="Q7" s="76"/>
      <c r="R7" s="76"/>
      <c r="S7" s="86"/>
      <c r="T7" s="48">
        <v>47</v>
      </c>
      <c r="U7" s="48">
        <v>5</v>
      </c>
      <c r="V7" s="49">
        <v>4209.666667</v>
      </c>
      <c r="W7" s="49">
        <v>0.010417</v>
      </c>
      <c r="X7" s="49">
        <v>0.115474</v>
      </c>
      <c r="Y7" s="49">
        <v>17.207931</v>
      </c>
      <c r="Z7" s="49">
        <v>0.008695652173913044</v>
      </c>
      <c r="AA7" s="49">
        <v>0.08695652173913043</v>
      </c>
      <c r="AB7" s="71">
        <v>7</v>
      </c>
      <c r="AC7" s="71"/>
      <c r="AD7" s="72"/>
      <c r="AE7" s="78" t="s">
        <v>1092</v>
      </c>
      <c r="AF7" s="78">
        <v>999</v>
      </c>
      <c r="AG7" s="78">
        <v>3999</v>
      </c>
      <c r="AH7" s="78">
        <v>1897</v>
      </c>
      <c r="AI7" s="78">
        <v>1570</v>
      </c>
      <c r="AJ7" s="78"/>
      <c r="AK7" s="78" t="s">
        <v>1231</v>
      </c>
      <c r="AL7" s="78" t="s">
        <v>1361</v>
      </c>
      <c r="AM7" s="82" t="s">
        <v>1453</v>
      </c>
      <c r="AN7" s="78"/>
      <c r="AO7" s="80">
        <v>40497.92696759259</v>
      </c>
      <c r="AP7" s="82" t="s">
        <v>1551</v>
      </c>
      <c r="AQ7" s="78" t="b">
        <v>0</v>
      </c>
      <c r="AR7" s="78" t="b">
        <v>0</v>
      </c>
      <c r="AS7" s="78" t="b">
        <v>0</v>
      </c>
      <c r="AT7" s="78" t="s">
        <v>1030</v>
      </c>
      <c r="AU7" s="78">
        <v>176</v>
      </c>
      <c r="AV7" s="82" t="s">
        <v>1678</v>
      </c>
      <c r="AW7" s="78" t="b">
        <v>0</v>
      </c>
      <c r="AX7" s="78" t="s">
        <v>1724</v>
      </c>
      <c r="AY7" s="82" t="s">
        <v>1729</v>
      </c>
      <c r="AZ7" s="78" t="s">
        <v>66</v>
      </c>
      <c r="BA7" s="78" t="str">
        <f>REPLACE(INDEX(GroupVertices[Group],MATCH(Vertices[[#This Row],[Vertex]],GroupVertices[Vertex],0)),1,1,"")</f>
        <v>1</v>
      </c>
      <c r="BB7" s="48" t="s">
        <v>2388</v>
      </c>
      <c r="BC7" s="48" t="s">
        <v>2388</v>
      </c>
      <c r="BD7" s="48" t="s">
        <v>469</v>
      </c>
      <c r="BE7" s="48" t="s">
        <v>469</v>
      </c>
      <c r="BF7" s="48" t="s">
        <v>475</v>
      </c>
      <c r="BG7" s="48" t="s">
        <v>475</v>
      </c>
      <c r="BH7" s="121" t="s">
        <v>2408</v>
      </c>
      <c r="BI7" s="121" t="s">
        <v>2463</v>
      </c>
      <c r="BJ7" s="121" t="s">
        <v>2486</v>
      </c>
      <c r="BK7" s="121" t="s">
        <v>2486</v>
      </c>
      <c r="BL7" s="121">
        <v>7</v>
      </c>
      <c r="BM7" s="124">
        <v>2.6315789473684212</v>
      </c>
      <c r="BN7" s="121">
        <v>1</v>
      </c>
      <c r="BO7" s="124">
        <v>0.37593984962406013</v>
      </c>
      <c r="BP7" s="121">
        <v>0</v>
      </c>
      <c r="BQ7" s="124">
        <v>0</v>
      </c>
      <c r="BR7" s="121">
        <v>258</v>
      </c>
      <c r="BS7" s="124">
        <v>96.99248120300751</v>
      </c>
      <c r="BT7" s="121">
        <v>266</v>
      </c>
      <c r="BU7" s="2"/>
      <c r="BV7" s="3"/>
      <c r="BW7" s="3"/>
      <c r="BX7" s="3"/>
      <c r="BY7" s="3"/>
    </row>
    <row r="8" spans="1:77" ht="41.45" customHeight="1">
      <c r="A8" s="64" t="s">
        <v>215</v>
      </c>
      <c r="C8" s="65"/>
      <c r="D8" s="65" t="s">
        <v>64</v>
      </c>
      <c r="E8" s="66">
        <v>162.57171997030505</v>
      </c>
      <c r="F8" s="68">
        <v>99.99834734922285</v>
      </c>
      <c r="G8" s="100" t="s">
        <v>521</v>
      </c>
      <c r="H8" s="65"/>
      <c r="I8" s="69" t="s">
        <v>215</v>
      </c>
      <c r="J8" s="70"/>
      <c r="K8" s="70"/>
      <c r="L8" s="69" t="s">
        <v>1872</v>
      </c>
      <c r="M8" s="73">
        <v>1.550773415665013</v>
      </c>
      <c r="N8" s="74">
        <v>2832.72509765625</v>
      </c>
      <c r="O8" s="74">
        <v>5232.5078125</v>
      </c>
      <c r="P8" s="75"/>
      <c r="Q8" s="76"/>
      <c r="R8" s="76"/>
      <c r="S8" s="86"/>
      <c r="T8" s="48">
        <v>0</v>
      </c>
      <c r="U8" s="48">
        <v>1</v>
      </c>
      <c r="V8" s="49">
        <v>0</v>
      </c>
      <c r="W8" s="49">
        <v>0.006061</v>
      </c>
      <c r="X8" s="49">
        <v>0.014502</v>
      </c>
      <c r="Y8" s="49">
        <v>0.461207</v>
      </c>
      <c r="Z8" s="49">
        <v>0</v>
      </c>
      <c r="AA8" s="49">
        <v>0</v>
      </c>
      <c r="AB8" s="71">
        <v>8</v>
      </c>
      <c r="AC8" s="71"/>
      <c r="AD8" s="72"/>
      <c r="AE8" s="78" t="s">
        <v>1093</v>
      </c>
      <c r="AF8" s="78">
        <v>1044</v>
      </c>
      <c r="AG8" s="78">
        <v>892</v>
      </c>
      <c r="AH8" s="78">
        <v>22362</v>
      </c>
      <c r="AI8" s="78">
        <v>79419</v>
      </c>
      <c r="AJ8" s="78"/>
      <c r="AK8" s="78" t="s">
        <v>1232</v>
      </c>
      <c r="AL8" s="78" t="s">
        <v>1362</v>
      </c>
      <c r="AM8" s="78"/>
      <c r="AN8" s="78"/>
      <c r="AO8" s="80">
        <v>39988.57896990741</v>
      </c>
      <c r="AP8" s="82" t="s">
        <v>1552</v>
      </c>
      <c r="AQ8" s="78" t="b">
        <v>0</v>
      </c>
      <c r="AR8" s="78" t="b">
        <v>0</v>
      </c>
      <c r="AS8" s="78" t="b">
        <v>1</v>
      </c>
      <c r="AT8" s="78" t="s">
        <v>1030</v>
      </c>
      <c r="AU8" s="78">
        <v>30</v>
      </c>
      <c r="AV8" s="82" t="s">
        <v>1680</v>
      </c>
      <c r="AW8" s="78" t="b">
        <v>0</v>
      </c>
      <c r="AX8" s="78" t="s">
        <v>1724</v>
      </c>
      <c r="AY8" s="82" t="s">
        <v>1730</v>
      </c>
      <c r="AZ8" s="78" t="s">
        <v>66</v>
      </c>
      <c r="BA8" s="78" t="str">
        <f>REPLACE(INDEX(GroupVertices[Group],MATCH(Vertices[[#This Row],[Vertex]],GroupVertices[Vertex],0)),1,1,"")</f>
        <v>1</v>
      </c>
      <c r="BB8" s="48"/>
      <c r="BC8" s="48"/>
      <c r="BD8" s="48"/>
      <c r="BE8" s="48"/>
      <c r="BF8" s="48" t="s">
        <v>475</v>
      </c>
      <c r="BG8" s="48" t="s">
        <v>475</v>
      </c>
      <c r="BH8" s="121" t="s">
        <v>2407</v>
      </c>
      <c r="BI8" s="121" t="s">
        <v>2407</v>
      </c>
      <c r="BJ8" s="121" t="s">
        <v>2485</v>
      </c>
      <c r="BK8" s="121" t="s">
        <v>2485</v>
      </c>
      <c r="BL8" s="121">
        <v>0</v>
      </c>
      <c r="BM8" s="124">
        <v>0</v>
      </c>
      <c r="BN8" s="121">
        <v>0</v>
      </c>
      <c r="BO8" s="124">
        <v>0</v>
      </c>
      <c r="BP8" s="121">
        <v>0</v>
      </c>
      <c r="BQ8" s="124">
        <v>0</v>
      </c>
      <c r="BR8" s="121">
        <v>24</v>
      </c>
      <c r="BS8" s="124">
        <v>100</v>
      </c>
      <c r="BT8" s="121">
        <v>24</v>
      </c>
      <c r="BU8" s="2"/>
      <c r="BV8" s="3"/>
      <c r="BW8" s="3"/>
      <c r="BX8" s="3"/>
      <c r="BY8" s="3"/>
    </row>
    <row r="9" spans="1:77" ht="41.45" customHeight="1">
      <c r="A9" s="64" t="s">
        <v>216</v>
      </c>
      <c r="C9" s="65"/>
      <c r="D9" s="65" t="s">
        <v>64</v>
      </c>
      <c r="E9" s="66">
        <v>164.811441029116</v>
      </c>
      <c r="F9" s="68">
        <v>99.99187306646084</v>
      </c>
      <c r="G9" s="100" t="s">
        <v>522</v>
      </c>
      <c r="H9" s="65"/>
      <c r="I9" s="69" t="s">
        <v>216</v>
      </c>
      <c r="J9" s="70"/>
      <c r="K9" s="70"/>
      <c r="L9" s="69" t="s">
        <v>1873</v>
      </c>
      <c r="M9" s="73">
        <v>3.7084360508182335</v>
      </c>
      <c r="N9" s="74">
        <v>2202.097900390625</v>
      </c>
      <c r="O9" s="74">
        <v>6792.99169921875</v>
      </c>
      <c r="P9" s="75"/>
      <c r="Q9" s="76"/>
      <c r="R9" s="76"/>
      <c r="S9" s="86"/>
      <c r="T9" s="48">
        <v>0</v>
      </c>
      <c r="U9" s="48">
        <v>1</v>
      </c>
      <c r="V9" s="49">
        <v>0</v>
      </c>
      <c r="W9" s="49">
        <v>0.006061</v>
      </c>
      <c r="X9" s="49">
        <v>0.014502</v>
      </c>
      <c r="Y9" s="49">
        <v>0.461207</v>
      </c>
      <c r="Z9" s="49">
        <v>0</v>
      </c>
      <c r="AA9" s="49">
        <v>0</v>
      </c>
      <c r="AB9" s="71">
        <v>9</v>
      </c>
      <c r="AC9" s="71"/>
      <c r="AD9" s="72"/>
      <c r="AE9" s="78" t="s">
        <v>1094</v>
      </c>
      <c r="AF9" s="78">
        <v>3712</v>
      </c>
      <c r="AG9" s="78">
        <v>4359</v>
      </c>
      <c r="AH9" s="78">
        <v>38611</v>
      </c>
      <c r="AI9" s="78">
        <v>12838</v>
      </c>
      <c r="AJ9" s="78"/>
      <c r="AK9" s="78" t="s">
        <v>1233</v>
      </c>
      <c r="AL9" s="78" t="s">
        <v>1363</v>
      </c>
      <c r="AM9" s="82" t="s">
        <v>1454</v>
      </c>
      <c r="AN9" s="78"/>
      <c r="AO9" s="80">
        <v>39558.78870370371</v>
      </c>
      <c r="AP9" s="82" t="s">
        <v>1553</v>
      </c>
      <c r="AQ9" s="78" t="b">
        <v>0</v>
      </c>
      <c r="AR9" s="78" t="b">
        <v>0</v>
      </c>
      <c r="AS9" s="78" t="b">
        <v>1</v>
      </c>
      <c r="AT9" s="78" t="s">
        <v>1672</v>
      </c>
      <c r="AU9" s="78">
        <v>528</v>
      </c>
      <c r="AV9" s="82" t="s">
        <v>1681</v>
      </c>
      <c r="AW9" s="78" t="b">
        <v>0</v>
      </c>
      <c r="AX9" s="78" t="s">
        <v>1724</v>
      </c>
      <c r="AY9" s="82" t="s">
        <v>1731</v>
      </c>
      <c r="AZ9" s="78" t="s">
        <v>66</v>
      </c>
      <c r="BA9" s="78" t="str">
        <f>REPLACE(INDEX(GroupVertices[Group],MATCH(Vertices[[#This Row],[Vertex]],GroupVertices[Vertex],0)),1,1,"")</f>
        <v>1</v>
      </c>
      <c r="BB9" s="48"/>
      <c r="BC9" s="48"/>
      <c r="BD9" s="48"/>
      <c r="BE9" s="48"/>
      <c r="BF9" s="48" t="s">
        <v>475</v>
      </c>
      <c r="BG9" s="48" t="s">
        <v>475</v>
      </c>
      <c r="BH9" s="121" t="s">
        <v>2407</v>
      </c>
      <c r="BI9" s="121" t="s">
        <v>2407</v>
      </c>
      <c r="BJ9" s="121" t="s">
        <v>2485</v>
      </c>
      <c r="BK9" s="121" t="s">
        <v>2485</v>
      </c>
      <c r="BL9" s="121">
        <v>0</v>
      </c>
      <c r="BM9" s="124">
        <v>0</v>
      </c>
      <c r="BN9" s="121">
        <v>0</v>
      </c>
      <c r="BO9" s="124">
        <v>0</v>
      </c>
      <c r="BP9" s="121">
        <v>0</v>
      </c>
      <c r="BQ9" s="124">
        <v>0</v>
      </c>
      <c r="BR9" s="121">
        <v>24</v>
      </c>
      <c r="BS9" s="124">
        <v>100</v>
      </c>
      <c r="BT9" s="121">
        <v>24</v>
      </c>
      <c r="BU9" s="2"/>
      <c r="BV9" s="3"/>
      <c r="BW9" s="3"/>
      <c r="BX9" s="3"/>
      <c r="BY9" s="3"/>
    </row>
    <row r="10" spans="1:77" ht="41.45" customHeight="1">
      <c r="A10" s="64" t="s">
        <v>217</v>
      </c>
      <c r="C10" s="65"/>
      <c r="D10" s="65" t="s">
        <v>64</v>
      </c>
      <c r="E10" s="66">
        <v>202.606976150775</v>
      </c>
      <c r="F10" s="68">
        <v>99.88261884457613</v>
      </c>
      <c r="G10" s="100" t="s">
        <v>523</v>
      </c>
      <c r="H10" s="65"/>
      <c r="I10" s="69" t="s">
        <v>217</v>
      </c>
      <c r="J10" s="70"/>
      <c r="K10" s="70"/>
      <c r="L10" s="69" t="s">
        <v>1874</v>
      </c>
      <c r="M10" s="73">
        <v>40.11922639759479</v>
      </c>
      <c r="N10" s="74">
        <v>744.2688598632812</v>
      </c>
      <c r="O10" s="74">
        <v>1245.3759765625</v>
      </c>
      <c r="P10" s="75"/>
      <c r="Q10" s="76"/>
      <c r="R10" s="76"/>
      <c r="S10" s="86"/>
      <c r="T10" s="48">
        <v>0</v>
      </c>
      <c r="U10" s="48">
        <v>1</v>
      </c>
      <c r="V10" s="49">
        <v>0</v>
      </c>
      <c r="W10" s="49">
        <v>0.006061</v>
      </c>
      <c r="X10" s="49">
        <v>0.014502</v>
      </c>
      <c r="Y10" s="49">
        <v>0.461207</v>
      </c>
      <c r="Z10" s="49">
        <v>0</v>
      </c>
      <c r="AA10" s="49">
        <v>0</v>
      </c>
      <c r="AB10" s="71">
        <v>10</v>
      </c>
      <c r="AC10" s="71"/>
      <c r="AD10" s="72"/>
      <c r="AE10" s="78" t="s">
        <v>1095</v>
      </c>
      <c r="AF10" s="78">
        <v>984</v>
      </c>
      <c r="AG10" s="78">
        <v>62865</v>
      </c>
      <c r="AH10" s="78">
        <v>60086</v>
      </c>
      <c r="AI10" s="78">
        <v>37654</v>
      </c>
      <c r="AJ10" s="78"/>
      <c r="AK10" s="78" t="s">
        <v>1234</v>
      </c>
      <c r="AL10" s="78" t="s">
        <v>1364</v>
      </c>
      <c r="AM10" s="82" t="s">
        <v>1455</v>
      </c>
      <c r="AN10" s="78"/>
      <c r="AO10" s="80">
        <v>40203.98092592593</v>
      </c>
      <c r="AP10" s="82" t="s">
        <v>1554</v>
      </c>
      <c r="AQ10" s="78" t="b">
        <v>0</v>
      </c>
      <c r="AR10" s="78" t="b">
        <v>0</v>
      </c>
      <c r="AS10" s="78" t="b">
        <v>0</v>
      </c>
      <c r="AT10" s="78" t="s">
        <v>1030</v>
      </c>
      <c r="AU10" s="78">
        <v>1206</v>
      </c>
      <c r="AV10" s="82" t="s">
        <v>1678</v>
      </c>
      <c r="AW10" s="78" t="b">
        <v>1</v>
      </c>
      <c r="AX10" s="78" t="s">
        <v>1724</v>
      </c>
      <c r="AY10" s="82" t="s">
        <v>1732</v>
      </c>
      <c r="AZ10" s="78" t="s">
        <v>66</v>
      </c>
      <c r="BA10" s="78" t="str">
        <f>REPLACE(INDEX(GroupVertices[Group],MATCH(Vertices[[#This Row],[Vertex]],GroupVertices[Vertex],0)),1,1,"")</f>
        <v>1</v>
      </c>
      <c r="BB10" s="48"/>
      <c r="BC10" s="48"/>
      <c r="BD10" s="48"/>
      <c r="BE10" s="48"/>
      <c r="BF10" s="48" t="s">
        <v>475</v>
      </c>
      <c r="BG10" s="48" t="s">
        <v>475</v>
      </c>
      <c r="BH10" s="121" t="s">
        <v>2407</v>
      </c>
      <c r="BI10" s="121" t="s">
        <v>2407</v>
      </c>
      <c r="BJ10" s="121" t="s">
        <v>2485</v>
      </c>
      <c r="BK10" s="121" t="s">
        <v>2485</v>
      </c>
      <c r="BL10" s="121">
        <v>0</v>
      </c>
      <c r="BM10" s="124">
        <v>0</v>
      </c>
      <c r="BN10" s="121">
        <v>0</v>
      </c>
      <c r="BO10" s="124">
        <v>0</v>
      </c>
      <c r="BP10" s="121">
        <v>0</v>
      </c>
      <c r="BQ10" s="124">
        <v>0</v>
      </c>
      <c r="BR10" s="121">
        <v>24</v>
      </c>
      <c r="BS10" s="124">
        <v>100</v>
      </c>
      <c r="BT10" s="121">
        <v>24</v>
      </c>
      <c r="BU10" s="2"/>
      <c r="BV10" s="3"/>
      <c r="BW10" s="3"/>
      <c r="BX10" s="3"/>
      <c r="BY10" s="3"/>
    </row>
    <row r="11" spans="1:77" ht="41.45" customHeight="1">
      <c r="A11" s="64" t="s">
        <v>218</v>
      </c>
      <c r="C11" s="65"/>
      <c r="D11" s="65" t="s">
        <v>64</v>
      </c>
      <c r="E11" s="66">
        <v>163.58983372533422</v>
      </c>
      <c r="F11" s="68">
        <v>99.99540432365812</v>
      </c>
      <c r="G11" s="100" t="s">
        <v>524</v>
      </c>
      <c r="H11" s="65"/>
      <c r="I11" s="69" t="s">
        <v>218</v>
      </c>
      <c r="J11" s="70"/>
      <c r="K11" s="70"/>
      <c r="L11" s="69" t="s">
        <v>1875</v>
      </c>
      <c r="M11" s="73">
        <v>2.5315857355385276</v>
      </c>
      <c r="N11" s="74">
        <v>2464.229248046875</v>
      </c>
      <c r="O11" s="74">
        <v>1845.6981201171875</v>
      </c>
      <c r="P11" s="75"/>
      <c r="Q11" s="76"/>
      <c r="R11" s="76"/>
      <c r="S11" s="86"/>
      <c r="T11" s="48">
        <v>0</v>
      </c>
      <c r="U11" s="48">
        <v>1</v>
      </c>
      <c r="V11" s="49">
        <v>0</v>
      </c>
      <c r="W11" s="49">
        <v>0.006061</v>
      </c>
      <c r="X11" s="49">
        <v>0.014502</v>
      </c>
      <c r="Y11" s="49">
        <v>0.461207</v>
      </c>
      <c r="Z11" s="49">
        <v>0</v>
      </c>
      <c r="AA11" s="49">
        <v>0</v>
      </c>
      <c r="AB11" s="71">
        <v>11</v>
      </c>
      <c r="AC11" s="71"/>
      <c r="AD11" s="72"/>
      <c r="AE11" s="78" t="s">
        <v>1096</v>
      </c>
      <c r="AF11" s="78">
        <v>2319</v>
      </c>
      <c r="AG11" s="78">
        <v>2468</v>
      </c>
      <c r="AH11" s="78">
        <v>4012</v>
      </c>
      <c r="AI11" s="78">
        <v>6333</v>
      </c>
      <c r="AJ11" s="78"/>
      <c r="AK11" s="78" t="s">
        <v>1235</v>
      </c>
      <c r="AL11" s="78" t="s">
        <v>1365</v>
      </c>
      <c r="AM11" s="82" t="s">
        <v>1456</v>
      </c>
      <c r="AN11" s="78"/>
      <c r="AO11" s="80">
        <v>39856.21876157408</v>
      </c>
      <c r="AP11" s="78"/>
      <c r="AQ11" s="78" t="b">
        <v>0</v>
      </c>
      <c r="AR11" s="78" t="b">
        <v>0</v>
      </c>
      <c r="AS11" s="78" t="b">
        <v>1</v>
      </c>
      <c r="AT11" s="78" t="s">
        <v>1030</v>
      </c>
      <c r="AU11" s="78">
        <v>182</v>
      </c>
      <c r="AV11" s="82" t="s">
        <v>1678</v>
      </c>
      <c r="AW11" s="78" t="b">
        <v>0</v>
      </c>
      <c r="AX11" s="78" t="s">
        <v>1724</v>
      </c>
      <c r="AY11" s="82" t="s">
        <v>1733</v>
      </c>
      <c r="AZ11" s="78" t="s">
        <v>66</v>
      </c>
      <c r="BA11" s="78" t="str">
        <f>REPLACE(INDEX(GroupVertices[Group],MATCH(Vertices[[#This Row],[Vertex]],GroupVertices[Vertex],0)),1,1,"")</f>
        <v>1</v>
      </c>
      <c r="BB11" s="48" t="s">
        <v>452</v>
      </c>
      <c r="BC11" s="48" t="s">
        <v>452</v>
      </c>
      <c r="BD11" s="48" t="s">
        <v>469</v>
      </c>
      <c r="BE11" s="48" t="s">
        <v>469</v>
      </c>
      <c r="BF11" s="48" t="s">
        <v>475</v>
      </c>
      <c r="BG11" s="48" t="s">
        <v>475</v>
      </c>
      <c r="BH11" s="121" t="s">
        <v>2409</v>
      </c>
      <c r="BI11" s="121" t="s">
        <v>2409</v>
      </c>
      <c r="BJ11" s="121" t="s">
        <v>2487</v>
      </c>
      <c r="BK11" s="121" t="s">
        <v>2487</v>
      </c>
      <c r="BL11" s="121">
        <v>0</v>
      </c>
      <c r="BM11" s="124">
        <v>0</v>
      </c>
      <c r="BN11" s="121">
        <v>0</v>
      </c>
      <c r="BO11" s="124">
        <v>0</v>
      </c>
      <c r="BP11" s="121">
        <v>0</v>
      </c>
      <c r="BQ11" s="124">
        <v>0</v>
      </c>
      <c r="BR11" s="121">
        <v>18</v>
      </c>
      <c r="BS11" s="124">
        <v>100</v>
      </c>
      <c r="BT11" s="121">
        <v>18</v>
      </c>
      <c r="BU11" s="2"/>
      <c r="BV11" s="3"/>
      <c r="BW11" s="3"/>
      <c r="BX11" s="3"/>
      <c r="BY11" s="3"/>
    </row>
    <row r="12" spans="1:77" ht="41.45" customHeight="1">
      <c r="A12" s="64" t="s">
        <v>219</v>
      </c>
      <c r="C12" s="65"/>
      <c r="D12" s="65" t="s">
        <v>64</v>
      </c>
      <c r="E12" s="66">
        <v>162.49678266346282</v>
      </c>
      <c r="F12" s="68">
        <v>99.99856396785579</v>
      </c>
      <c r="G12" s="100" t="s">
        <v>525</v>
      </c>
      <c r="H12" s="65"/>
      <c r="I12" s="69" t="s">
        <v>219</v>
      </c>
      <c r="J12" s="70"/>
      <c r="K12" s="70"/>
      <c r="L12" s="69" t="s">
        <v>1876</v>
      </c>
      <c r="M12" s="73">
        <v>1.4785816459281298</v>
      </c>
      <c r="N12" s="74">
        <v>726.1633911132812</v>
      </c>
      <c r="O12" s="74">
        <v>8764.46484375</v>
      </c>
      <c r="P12" s="75"/>
      <c r="Q12" s="76"/>
      <c r="R12" s="76"/>
      <c r="S12" s="86"/>
      <c r="T12" s="48">
        <v>0</v>
      </c>
      <c r="U12" s="48">
        <v>1</v>
      </c>
      <c r="V12" s="49">
        <v>0</v>
      </c>
      <c r="W12" s="49">
        <v>0.006061</v>
      </c>
      <c r="X12" s="49">
        <v>0.014502</v>
      </c>
      <c r="Y12" s="49">
        <v>0.461207</v>
      </c>
      <c r="Z12" s="49">
        <v>0</v>
      </c>
      <c r="AA12" s="49">
        <v>0</v>
      </c>
      <c r="AB12" s="71">
        <v>12</v>
      </c>
      <c r="AC12" s="71"/>
      <c r="AD12" s="72"/>
      <c r="AE12" s="78" t="s">
        <v>1097</v>
      </c>
      <c r="AF12" s="78">
        <v>694</v>
      </c>
      <c r="AG12" s="78">
        <v>776</v>
      </c>
      <c r="AH12" s="78">
        <v>2902</v>
      </c>
      <c r="AI12" s="78">
        <v>1407</v>
      </c>
      <c r="AJ12" s="78"/>
      <c r="AK12" s="78" t="s">
        <v>1236</v>
      </c>
      <c r="AL12" s="78" t="s">
        <v>1366</v>
      </c>
      <c r="AM12" s="82" t="s">
        <v>1457</v>
      </c>
      <c r="AN12" s="78"/>
      <c r="AO12" s="80">
        <v>40205.99600694444</v>
      </c>
      <c r="AP12" s="82" t="s">
        <v>1555</v>
      </c>
      <c r="AQ12" s="78" t="b">
        <v>0</v>
      </c>
      <c r="AR12" s="78" t="b">
        <v>0</v>
      </c>
      <c r="AS12" s="78" t="b">
        <v>1</v>
      </c>
      <c r="AT12" s="78" t="s">
        <v>1030</v>
      </c>
      <c r="AU12" s="78">
        <v>54</v>
      </c>
      <c r="AV12" s="82" t="s">
        <v>1681</v>
      </c>
      <c r="AW12" s="78" t="b">
        <v>0</v>
      </c>
      <c r="AX12" s="78" t="s">
        <v>1724</v>
      </c>
      <c r="AY12" s="82" t="s">
        <v>1734</v>
      </c>
      <c r="AZ12" s="78" t="s">
        <v>66</v>
      </c>
      <c r="BA12" s="78" t="str">
        <f>REPLACE(INDEX(GroupVertices[Group],MATCH(Vertices[[#This Row],[Vertex]],GroupVertices[Vertex],0)),1,1,"")</f>
        <v>1</v>
      </c>
      <c r="BB12" s="48"/>
      <c r="BC12" s="48"/>
      <c r="BD12" s="48"/>
      <c r="BE12" s="48"/>
      <c r="BF12" s="48" t="s">
        <v>475</v>
      </c>
      <c r="BG12" s="48" t="s">
        <v>475</v>
      </c>
      <c r="BH12" s="121" t="s">
        <v>2407</v>
      </c>
      <c r="BI12" s="121" t="s">
        <v>2407</v>
      </c>
      <c r="BJ12" s="121" t="s">
        <v>2485</v>
      </c>
      <c r="BK12" s="121" t="s">
        <v>2485</v>
      </c>
      <c r="BL12" s="121">
        <v>0</v>
      </c>
      <c r="BM12" s="124">
        <v>0</v>
      </c>
      <c r="BN12" s="121">
        <v>0</v>
      </c>
      <c r="BO12" s="124">
        <v>0</v>
      </c>
      <c r="BP12" s="121">
        <v>0</v>
      </c>
      <c r="BQ12" s="124">
        <v>0</v>
      </c>
      <c r="BR12" s="121">
        <v>24</v>
      </c>
      <c r="BS12" s="124">
        <v>100</v>
      </c>
      <c r="BT12" s="121">
        <v>24</v>
      </c>
      <c r="BU12" s="2"/>
      <c r="BV12" s="3"/>
      <c r="BW12" s="3"/>
      <c r="BX12" s="3"/>
      <c r="BY12" s="3"/>
    </row>
    <row r="13" spans="1:77" ht="41.45" customHeight="1">
      <c r="A13" s="64" t="s">
        <v>220</v>
      </c>
      <c r="C13" s="65"/>
      <c r="D13" s="65" t="s">
        <v>64</v>
      </c>
      <c r="E13" s="66">
        <v>167.28566417744187</v>
      </c>
      <c r="F13" s="68">
        <v>99.98472091676989</v>
      </c>
      <c r="G13" s="100" t="s">
        <v>526</v>
      </c>
      <c r="H13" s="65"/>
      <c r="I13" s="69" t="s">
        <v>220</v>
      </c>
      <c r="J13" s="70"/>
      <c r="K13" s="70"/>
      <c r="L13" s="69" t="s">
        <v>1877</v>
      </c>
      <c r="M13" s="73">
        <v>6.092009137820493</v>
      </c>
      <c r="N13" s="74">
        <v>1669.880126953125</v>
      </c>
      <c r="O13" s="74">
        <v>9586.7666015625</v>
      </c>
      <c r="P13" s="75"/>
      <c r="Q13" s="76"/>
      <c r="R13" s="76"/>
      <c r="S13" s="86"/>
      <c r="T13" s="48">
        <v>0</v>
      </c>
      <c r="U13" s="48">
        <v>1</v>
      </c>
      <c r="V13" s="49">
        <v>0</v>
      </c>
      <c r="W13" s="49">
        <v>0.006061</v>
      </c>
      <c r="X13" s="49">
        <v>0.014502</v>
      </c>
      <c r="Y13" s="49">
        <v>0.461207</v>
      </c>
      <c r="Z13" s="49">
        <v>0</v>
      </c>
      <c r="AA13" s="49">
        <v>0</v>
      </c>
      <c r="AB13" s="71">
        <v>13</v>
      </c>
      <c r="AC13" s="71"/>
      <c r="AD13" s="72"/>
      <c r="AE13" s="78" t="s">
        <v>1098</v>
      </c>
      <c r="AF13" s="78">
        <v>2022</v>
      </c>
      <c r="AG13" s="78">
        <v>8189</v>
      </c>
      <c r="AH13" s="78">
        <v>28972</v>
      </c>
      <c r="AI13" s="78">
        <v>12996</v>
      </c>
      <c r="AJ13" s="78"/>
      <c r="AK13" s="78" t="s">
        <v>1237</v>
      </c>
      <c r="AL13" s="78" t="s">
        <v>1367</v>
      </c>
      <c r="AM13" s="82" t="s">
        <v>1458</v>
      </c>
      <c r="AN13" s="78"/>
      <c r="AO13" s="80">
        <v>39393.651296296295</v>
      </c>
      <c r="AP13" s="82" t="s">
        <v>1556</v>
      </c>
      <c r="AQ13" s="78" t="b">
        <v>0</v>
      </c>
      <c r="AR13" s="78" t="b">
        <v>0</v>
      </c>
      <c r="AS13" s="78" t="b">
        <v>1</v>
      </c>
      <c r="AT13" s="78" t="s">
        <v>1030</v>
      </c>
      <c r="AU13" s="78">
        <v>530</v>
      </c>
      <c r="AV13" s="82" t="s">
        <v>1677</v>
      </c>
      <c r="AW13" s="78" t="b">
        <v>1</v>
      </c>
      <c r="AX13" s="78" t="s">
        <v>1724</v>
      </c>
      <c r="AY13" s="82" t="s">
        <v>1735</v>
      </c>
      <c r="AZ13" s="78" t="s">
        <v>66</v>
      </c>
      <c r="BA13" s="78" t="str">
        <f>REPLACE(INDEX(GroupVertices[Group],MATCH(Vertices[[#This Row],[Vertex]],GroupVertices[Vertex],0)),1,1,"")</f>
        <v>1</v>
      </c>
      <c r="BB13" s="48"/>
      <c r="BC13" s="48"/>
      <c r="BD13" s="48"/>
      <c r="BE13" s="48"/>
      <c r="BF13" s="48" t="s">
        <v>475</v>
      </c>
      <c r="BG13" s="48" t="s">
        <v>475</v>
      </c>
      <c r="BH13" s="121" t="s">
        <v>2407</v>
      </c>
      <c r="BI13" s="121" t="s">
        <v>2407</v>
      </c>
      <c r="BJ13" s="121" t="s">
        <v>2485</v>
      </c>
      <c r="BK13" s="121" t="s">
        <v>2485</v>
      </c>
      <c r="BL13" s="121">
        <v>0</v>
      </c>
      <c r="BM13" s="124">
        <v>0</v>
      </c>
      <c r="BN13" s="121">
        <v>0</v>
      </c>
      <c r="BO13" s="124">
        <v>0</v>
      </c>
      <c r="BP13" s="121">
        <v>0</v>
      </c>
      <c r="BQ13" s="124">
        <v>0</v>
      </c>
      <c r="BR13" s="121">
        <v>24</v>
      </c>
      <c r="BS13" s="124">
        <v>100</v>
      </c>
      <c r="BT13" s="121">
        <v>24</v>
      </c>
      <c r="BU13" s="2"/>
      <c r="BV13" s="3"/>
      <c r="BW13" s="3"/>
      <c r="BX13" s="3"/>
      <c r="BY13" s="3"/>
    </row>
    <row r="14" spans="1:77" ht="41.45" customHeight="1">
      <c r="A14" s="64" t="s">
        <v>221</v>
      </c>
      <c r="C14" s="65"/>
      <c r="D14" s="65" t="s">
        <v>64</v>
      </c>
      <c r="E14" s="66">
        <v>162.8449827357729</v>
      </c>
      <c r="F14" s="68">
        <v>99.99755743817343</v>
      </c>
      <c r="G14" s="100" t="s">
        <v>527</v>
      </c>
      <c r="H14" s="65"/>
      <c r="I14" s="69" t="s">
        <v>221</v>
      </c>
      <c r="J14" s="70"/>
      <c r="K14" s="70"/>
      <c r="L14" s="69" t="s">
        <v>1878</v>
      </c>
      <c r="M14" s="73">
        <v>1.8140244380676123</v>
      </c>
      <c r="N14" s="74">
        <v>957.8988037109375</v>
      </c>
      <c r="O14" s="74">
        <v>7618.0859375</v>
      </c>
      <c r="P14" s="75"/>
      <c r="Q14" s="76"/>
      <c r="R14" s="76"/>
      <c r="S14" s="86"/>
      <c r="T14" s="48">
        <v>0</v>
      </c>
      <c r="U14" s="48">
        <v>1</v>
      </c>
      <c r="V14" s="49">
        <v>0</v>
      </c>
      <c r="W14" s="49">
        <v>0.006061</v>
      </c>
      <c r="X14" s="49">
        <v>0.014502</v>
      </c>
      <c r="Y14" s="49">
        <v>0.461207</v>
      </c>
      <c r="Z14" s="49">
        <v>0</v>
      </c>
      <c r="AA14" s="49">
        <v>0</v>
      </c>
      <c r="AB14" s="71">
        <v>14</v>
      </c>
      <c r="AC14" s="71"/>
      <c r="AD14" s="72"/>
      <c r="AE14" s="78" t="s">
        <v>1099</v>
      </c>
      <c r="AF14" s="78">
        <v>1659</v>
      </c>
      <c r="AG14" s="78">
        <v>1315</v>
      </c>
      <c r="AH14" s="78">
        <v>7683</v>
      </c>
      <c r="AI14" s="78">
        <v>28537</v>
      </c>
      <c r="AJ14" s="78"/>
      <c r="AK14" s="78" t="s">
        <v>1238</v>
      </c>
      <c r="AL14" s="78" t="s">
        <v>1368</v>
      </c>
      <c r="AM14" s="82" t="s">
        <v>1459</v>
      </c>
      <c r="AN14" s="78"/>
      <c r="AO14" s="80">
        <v>40717.87248842593</v>
      </c>
      <c r="AP14" s="82" t="s">
        <v>1557</v>
      </c>
      <c r="AQ14" s="78" t="b">
        <v>0</v>
      </c>
      <c r="AR14" s="78" t="b">
        <v>0</v>
      </c>
      <c r="AS14" s="78" t="b">
        <v>1</v>
      </c>
      <c r="AT14" s="78" t="s">
        <v>1030</v>
      </c>
      <c r="AU14" s="78">
        <v>25</v>
      </c>
      <c r="AV14" s="82" t="s">
        <v>1679</v>
      </c>
      <c r="AW14" s="78" t="b">
        <v>0</v>
      </c>
      <c r="AX14" s="78" t="s">
        <v>1724</v>
      </c>
      <c r="AY14" s="82" t="s">
        <v>1736</v>
      </c>
      <c r="AZ14" s="78" t="s">
        <v>66</v>
      </c>
      <c r="BA14" s="78" t="str">
        <f>REPLACE(INDEX(GroupVertices[Group],MATCH(Vertices[[#This Row],[Vertex]],GroupVertices[Vertex],0)),1,1,"")</f>
        <v>1</v>
      </c>
      <c r="BB14" s="48"/>
      <c r="BC14" s="48"/>
      <c r="BD14" s="48"/>
      <c r="BE14" s="48"/>
      <c r="BF14" s="48" t="s">
        <v>475</v>
      </c>
      <c r="BG14" s="48" t="s">
        <v>475</v>
      </c>
      <c r="BH14" s="121" t="s">
        <v>2407</v>
      </c>
      <c r="BI14" s="121" t="s">
        <v>2407</v>
      </c>
      <c r="BJ14" s="121" t="s">
        <v>2485</v>
      </c>
      <c r="BK14" s="121" t="s">
        <v>2485</v>
      </c>
      <c r="BL14" s="121">
        <v>0</v>
      </c>
      <c r="BM14" s="124">
        <v>0</v>
      </c>
      <c r="BN14" s="121">
        <v>0</v>
      </c>
      <c r="BO14" s="124">
        <v>0</v>
      </c>
      <c r="BP14" s="121">
        <v>0</v>
      </c>
      <c r="BQ14" s="124">
        <v>0</v>
      </c>
      <c r="BR14" s="121">
        <v>24</v>
      </c>
      <c r="BS14" s="124">
        <v>100</v>
      </c>
      <c r="BT14" s="121">
        <v>24</v>
      </c>
      <c r="BU14" s="2"/>
      <c r="BV14" s="3"/>
      <c r="BW14" s="3"/>
      <c r="BX14" s="3"/>
      <c r="BY14" s="3"/>
    </row>
    <row r="15" spans="1:77" ht="41.45" customHeight="1">
      <c r="A15" s="64" t="s">
        <v>222</v>
      </c>
      <c r="C15" s="65"/>
      <c r="D15" s="65" t="s">
        <v>64</v>
      </c>
      <c r="E15" s="66">
        <v>162.03940668721876</v>
      </c>
      <c r="F15" s="68">
        <v>99.99988608847751</v>
      </c>
      <c r="G15" s="100" t="s">
        <v>528</v>
      </c>
      <c r="H15" s="65"/>
      <c r="I15" s="69" t="s">
        <v>222</v>
      </c>
      <c r="J15" s="70"/>
      <c r="K15" s="70"/>
      <c r="L15" s="69" t="s">
        <v>1879</v>
      </c>
      <c r="M15" s="73">
        <v>1.0379629133961195</v>
      </c>
      <c r="N15" s="74">
        <v>2356.858642578125</v>
      </c>
      <c r="O15" s="74">
        <v>3249.186767578125</v>
      </c>
      <c r="P15" s="75"/>
      <c r="Q15" s="76"/>
      <c r="R15" s="76"/>
      <c r="S15" s="86"/>
      <c r="T15" s="48">
        <v>0</v>
      </c>
      <c r="U15" s="48">
        <v>1</v>
      </c>
      <c r="V15" s="49">
        <v>0</v>
      </c>
      <c r="W15" s="49">
        <v>0.006061</v>
      </c>
      <c r="X15" s="49">
        <v>0.014502</v>
      </c>
      <c r="Y15" s="49">
        <v>0.461207</v>
      </c>
      <c r="Z15" s="49">
        <v>0</v>
      </c>
      <c r="AA15" s="49">
        <v>0</v>
      </c>
      <c r="AB15" s="71">
        <v>15</v>
      </c>
      <c r="AC15" s="71"/>
      <c r="AD15" s="72"/>
      <c r="AE15" s="78" t="s">
        <v>1100</v>
      </c>
      <c r="AF15" s="78">
        <v>217</v>
      </c>
      <c r="AG15" s="78">
        <v>68</v>
      </c>
      <c r="AH15" s="78">
        <v>75</v>
      </c>
      <c r="AI15" s="78">
        <v>88</v>
      </c>
      <c r="AJ15" s="78"/>
      <c r="AK15" s="78" t="s">
        <v>1239</v>
      </c>
      <c r="AL15" s="78" t="s">
        <v>1369</v>
      </c>
      <c r="AM15" s="82" t="s">
        <v>1460</v>
      </c>
      <c r="AN15" s="78"/>
      <c r="AO15" s="80">
        <v>41274.60377314815</v>
      </c>
      <c r="AP15" s="82" t="s">
        <v>1558</v>
      </c>
      <c r="AQ15" s="78" t="b">
        <v>0</v>
      </c>
      <c r="AR15" s="78" t="b">
        <v>0</v>
      </c>
      <c r="AS15" s="78" t="b">
        <v>1</v>
      </c>
      <c r="AT15" s="78" t="s">
        <v>1030</v>
      </c>
      <c r="AU15" s="78">
        <v>3</v>
      </c>
      <c r="AV15" s="82" t="s">
        <v>1678</v>
      </c>
      <c r="AW15" s="78" t="b">
        <v>0</v>
      </c>
      <c r="AX15" s="78" t="s">
        <v>1724</v>
      </c>
      <c r="AY15" s="82" t="s">
        <v>1737</v>
      </c>
      <c r="AZ15" s="78" t="s">
        <v>66</v>
      </c>
      <c r="BA15" s="78" t="str">
        <f>REPLACE(INDEX(GroupVertices[Group],MATCH(Vertices[[#This Row],[Vertex]],GroupVertices[Vertex],0)),1,1,"")</f>
        <v>1</v>
      </c>
      <c r="BB15" s="48"/>
      <c r="BC15" s="48"/>
      <c r="BD15" s="48"/>
      <c r="BE15" s="48"/>
      <c r="BF15" s="48" t="s">
        <v>475</v>
      </c>
      <c r="BG15" s="48" t="s">
        <v>475</v>
      </c>
      <c r="BH15" s="121" t="s">
        <v>2407</v>
      </c>
      <c r="BI15" s="121" t="s">
        <v>2407</v>
      </c>
      <c r="BJ15" s="121" t="s">
        <v>2485</v>
      </c>
      <c r="BK15" s="121" t="s">
        <v>2485</v>
      </c>
      <c r="BL15" s="121">
        <v>0</v>
      </c>
      <c r="BM15" s="124">
        <v>0</v>
      </c>
      <c r="BN15" s="121">
        <v>0</v>
      </c>
      <c r="BO15" s="124">
        <v>0</v>
      </c>
      <c r="BP15" s="121">
        <v>0</v>
      </c>
      <c r="BQ15" s="124">
        <v>0</v>
      </c>
      <c r="BR15" s="121">
        <v>24</v>
      </c>
      <c r="BS15" s="124">
        <v>100</v>
      </c>
      <c r="BT15" s="121">
        <v>24</v>
      </c>
      <c r="BU15" s="2"/>
      <c r="BV15" s="3"/>
      <c r="BW15" s="3"/>
      <c r="BX15" s="3"/>
      <c r="BY15" s="3"/>
    </row>
    <row r="16" spans="1:77" ht="41.45" customHeight="1">
      <c r="A16" s="64" t="s">
        <v>223</v>
      </c>
      <c r="C16" s="65"/>
      <c r="D16" s="65" t="s">
        <v>64</v>
      </c>
      <c r="E16" s="66">
        <v>162.06330910405637</v>
      </c>
      <c r="F16" s="68">
        <v>99.99981699460321</v>
      </c>
      <c r="G16" s="100" t="s">
        <v>529</v>
      </c>
      <c r="H16" s="65"/>
      <c r="I16" s="69" t="s">
        <v>223</v>
      </c>
      <c r="J16" s="70"/>
      <c r="K16" s="70"/>
      <c r="L16" s="69" t="s">
        <v>1880</v>
      </c>
      <c r="M16" s="73">
        <v>1.060989598570815</v>
      </c>
      <c r="N16" s="74">
        <v>1412.199951171875</v>
      </c>
      <c r="O16" s="74">
        <v>8191.0322265625</v>
      </c>
      <c r="P16" s="75"/>
      <c r="Q16" s="76"/>
      <c r="R16" s="76"/>
      <c r="S16" s="86"/>
      <c r="T16" s="48">
        <v>0</v>
      </c>
      <c r="U16" s="48">
        <v>1</v>
      </c>
      <c r="V16" s="49">
        <v>0</v>
      </c>
      <c r="W16" s="49">
        <v>0.006061</v>
      </c>
      <c r="X16" s="49">
        <v>0.014502</v>
      </c>
      <c r="Y16" s="49">
        <v>0.461207</v>
      </c>
      <c r="Z16" s="49">
        <v>0</v>
      </c>
      <c r="AA16" s="49">
        <v>0</v>
      </c>
      <c r="AB16" s="71">
        <v>16</v>
      </c>
      <c r="AC16" s="71"/>
      <c r="AD16" s="72"/>
      <c r="AE16" s="78" t="s">
        <v>1101</v>
      </c>
      <c r="AF16" s="78">
        <v>326</v>
      </c>
      <c r="AG16" s="78">
        <v>105</v>
      </c>
      <c r="AH16" s="78">
        <v>5806</v>
      </c>
      <c r="AI16" s="78">
        <v>4274</v>
      </c>
      <c r="AJ16" s="78"/>
      <c r="AK16" s="78" t="s">
        <v>1240</v>
      </c>
      <c r="AL16" s="78" t="s">
        <v>1370</v>
      </c>
      <c r="AM16" s="78"/>
      <c r="AN16" s="78"/>
      <c r="AO16" s="80">
        <v>40414.283321759256</v>
      </c>
      <c r="AP16" s="78"/>
      <c r="AQ16" s="78" t="b">
        <v>0</v>
      </c>
      <c r="AR16" s="78" t="b">
        <v>0</v>
      </c>
      <c r="AS16" s="78" t="b">
        <v>0</v>
      </c>
      <c r="AT16" s="78" t="s">
        <v>1030</v>
      </c>
      <c r="AU16" s="78">
        <v>3</v>
      </c>
      <c r="AV16" s="82" t="s">
        <v>1678</v>
      </c>
      <c r="AW16" s="78" t="b">
        <v>0</v>
      </c>
      <c r="AX16" s="78" t="s">
        <v>1724</v>
      </c>
      <c r="AY16" s="82" t="s">
        <v>1738</v>
      </c>
      <c r="AZ16" s="78" t="s">
        <v>66</v>
      </c>
      <c r="BA16" s="78" t="str">
        <f>REPLACE(INDEX(GroupVertices[Group],MATCH(Vertices[[#This Row],[Vertex]],GroupVertices[Vertex],0)),1,1,"")</f>
        <v>1</v>
      </c>
      <c r="BB16" s="48"/>
      <c r="BC16" s="48"/>
      <c r="BD16" s="48"/>
      <c r="BE16" s="48"/>
      <c r="BF16" s="48" t="s">
        <v>475</v>
      </c>
      <c r="BG16" s="48" t="s">
        <v>475</v>
      </c>
      <c r="BH16" s="121" t="s">
        <v>2410</v>
      </c>
      <c r="BI16" s="121" t="s">
        <v>2410</v>
      </c>
      <c r="BJ16" s="121" t="s">
        <v>2488</v>
      </c>
      <c r="BK16" s="121" t="s">
        <v>2488</v>
      </c>
      <c r="BL16" s="121">
        <v>0</v>
      </c>
      <c r="BM16" s="124">
        <v>0</v>
      </c>
      <c r="BN16" s="121">
        <v>0</v>
      </c>
      <c r="BO16" s="124">
        <v>0</v>
      </c>
      <c r="BP16" s="121">
        <v>0</v>
      </c>
      <c r="BQ16" s="124">
        <v>0</v>
      </c>
      <c r="BR16" s="121">
        <v>24</v>
      </c>
      <c r="BS16" s="124">
        <v>100</v>
      </c>
      <c r="BT16" s="121">
        <v>24</v>
      </c>
      <c r="BU16" s="2"/>
      <c r="BV16" s="3"/>
      <c r="BW16" s="3"/>
      <c r="BX16" s="3"/>
      <c r="BY16" s="3"/>
    </row>
    <row r="17" spans="1:77" ht="41.45" customHeight="1">
      <c r="A17" s="64" t="s">
        <v>224</v>
      </c>
      <c r="C17" s="65"/>
      <c r="D17" s="65" t="s">
        <v>64</v>
      </c>
      <c r="E17" s="66">
        <v>165.8515191671851</v>
      </c>
      <c r="F17" s="68">
        <v>99.98886654922784</v>
      </c>
      <c r="G17" s="100" t="s">
        <v>530</v>
      </c>
      <c r="H17" s="65"/>
      <c r="I17" s="69" t="s">
        <v>224</v>
      </c>
      <c r="J17" s="70"/>
      <c r="K17" s="70"/>
      <c r="L17" s="69" t="s">
        <v>1881</v>
      </c>
      <c r="M17" s="73">
        <v>4.710408027338765</v>
      </c>
      <c r="N17" s="74">
        <v>194.9122772216797</v>
      </c>
      <c r="O17" s="74">
        <v>4575.24169921875</v>
      </c>
      <c r="P17" s="75"/>
      <c r="Q17" s="76"/>
      <c r="R17" s="76"/>
      <c r="S17" s="86"/>
      <c r="T17" s="48">
        <v>0</v>
      </c>
      <c r="U17" s="48">
        <v>1</v>
      </c>
      <c r="V17" s="49">
        <v>0</v>
      </c>
      <c r="W17" s="49">
        <v>0.006061</v>
      </c>
      <c r="X17" s="49">
        <v>0.014502</v>
      </c>
      <c r="Y17" s="49">
        <v>0.461207</v>
      </c>
      <c r="Z17" s="49">
        <v>0</v>
      </c>
      <c r="AA17" s="49">
        <v>0</v>
      </c>
      <c r="AB17" s="71">
        <v>17</v>
      </c>
      <c r="AC17" s="71"/>
      <c r="AD17" s="72"/>
      <c r="AE17" s="78" t="s">
        <v>224</v>
      </c>
      <c r="AF17" s="78">
        <v>75</v>
      </c>
      <c r="AG17" s="78">
        <v>5969</v>
      </c>
      <c r="AH17" s="78">
        <v>1675</v>
      </c>
      <c r="AI17" s="78">
        <v>181</v>
      </c>
      <c r="AJ17" s="78"/>
      <c r="AK17" s="78" t="s">
        <v>1241</v>
      </c>
      <c r="AL17" s="78" t="s">
        <v>1371</v>
      </c>
      <c r="AM17" s="82" t="s">
        <v>1461</v>
      </c>
      <c r="AN17" s="78"/>
      <c r="AO17" s="80">
        <v>40673.93572916667</v>
      </c>
      <c r="AP17" s="82" t="s">
        <v>1559</v>
      </c>
      <c r="AQ17" s="78" t="b">
        <v>0</v>
      </c>
      <c r="AR17" s="78" t="b">
        <v>0</v>
      </c>
      <c r="AS17" s="78" t="b">
        <v>0</v>
      </c>
      <c r="AT17" s="78" t="s">
        <v>1030</v>
      </c>
      <c r="AU17" s="78">
        <v>386</v>
      </c>
      <c r="AV17" s="82" t="s">
        <v>1678</v>
      </c>
      <c r="AW17" s="78" t="b">
        <v>0</v>
      </c>
      <c r="AX17" s="78" t="s">
        <v>1724</v>
      </c>
      <c r="AY17" s="82" t="s">
        <v>1739</v>
      </c>
      <c r="AZ17" s="78" t="s">
        <v>66</v>
      </c>
      <c r="BA17" s="78" t="str">
        <f>REPLACE(INDEX(GroupVertices[Group],MATCH(Vertices[[#This Row],[Vertex]],GroupVertices[Vertex],0)),1,1,"")</f>
        <v>1</v>
      </c>
      <c r="BB17" s="48" t="s">
        <v>452</v>
      </c>
      <c r="BC17" s="48" t="s">
        <v>452</v>
      </c>
      <c r="BD17" s="48" t="s">
        <v>469</v>
      </c>
      <c r="BE17" s="48" t="s">
        <v>469</v>
      </c>
      <c r="BF17" s="48" t="s">
        <v>475</v>
      </c>
      <c r="BG17" s="48" t="s">
        <v>475</v>
      </c>
      <c r="BH17" s="121" t="s">
        <v>2411</v>
      </c>
      <c r="BI17" s="121" t="s">
        <v>2411</v>
      </c>
      <c r="BJ17" s="121" t="s">
        <v>2489</v>
      </c>
      <c r="BK17" s="121" t="s">
        <v>2489</v>
      </c>
      <c r="BL17" s="121">
        <v>1</v>
      </c>
      <c r="BM17" s="124">
        <v>5.2631578947368425</v>
      </c>
      <c r="BN17" s="121">
        <v>0</v>
      </c>
      <c r="BO17" s="124">
        <v>0</v>
      </c>
      <c r="BP17" s="121">
        <v>0</v>
      </c>
      <c r="BQ17" s="124">
        <v>0</v>
      </c>
      <c r="BR17" s="121">
        <v>18</v>
      </c>
      <c r="BS17" s="124">
        <v>94.73684210526316</v>
      </c>
      <c r="BT17" s="121">
        <v>19</v>
      </c>
      <c r="BU17" s="2"/>
      <c r="BV17" s="3"/>
      <c r="BW17" s="3"/>
      <c r="BX17" s="3"/>
      <c r="BY17" s="3"/>
    </row>
    <row r="18" spans="1:77" ht="41.45" customHeight="1">
      <c r="A18" s="64" t="s">
        <v>225</v>
      </c>
      <c r="C18" s="65"/>
      <c r="D18" s="65" t="s">
        <v>64</v>
      </c>
      <c r="E18" s="66">
        <v>164.04333363398297</v>
      </c>
      <c r="F18" s="68">
        <v>99.99409340744845</v>
      </c>
      <c r="G18" s="100" t="s">
        <v>531</v>
      </c>
      <c r="H18" s="65"/>
      <c r="I18" s="69" t="s">
        <v>225</v>
      </c>
      <c r="J18" s="70"/>
      <c r="K18" s="70"/>
      <c r="L18" s="69" t="s">
        <v>1882</v>
      </c>
      <c r="M18" s="73">
        <v>2.968470411015182</v>
      </c>
      <c r="N18" s="74">
        <v>2178.716552734375</v>
      </c>
      <c r="O18" s="74">
        <v>8658.673828125</v>
      </c>
      <c r="P18" s="75"/>
      <c r="Q18" s="76"/>
      <c r="R18" s="76"/>
      <c r="S18" s="86"/>
      <c r="T18" s="48">
        <v>0</v>
      </c>
      <c r="U18" s="48">
        <v>1</v>
      </c>
      <c r="V18" s="49">
        <v>0</v>
      </c>
      <c r="W18" s="49">
        <v>0.006061</v>
      </c>
      <c r="X18" s="49">
        <v>0.014502</v>
      </c>
      <c r="Y18" s="49">
        <v>0.461207</v>
      </c>
      <c r="Z18" s="49">
        <v>0</v>
      </c>
      <c r="AA18" s="49">
        <v>0</v>
      </c>
      <c r="AB18" s="71">
        <v>18</v>
      </c>
      <c r="AC18" s="71"/>
      <c r="AD18" s="72"/>
      <c r="AE18" s="78" t="s">
        <v>1102</v>
      </c>
      <c r="AF18" s="78">
        <v>800</v>
      </c>
      <c r="AG18" s="78">
        <v>3170</v>
      </c>
      <c r="AH18" s="78">
        <v>2407</v>
      </c>
      <c r="AI18" s="78">
        <v>1707</v>
      </c>
      <c r="AJ18" s="78"/>
      <c r="AK18" s="78" t="s">
        <v>1242</v>
      </c>
      <c r="AL18" s="78" t="s">
        <v>1372</v>
      </c>
      <c r="AM18" s="82" t="s">
        <v>1462</v>
      </c>
      <c r="AN18" s="78"/>
      <c r="AO18" s="80">
        <v>42000.69082175926</v>
      </c>
      <c r="AP18" s="82" t="s">
        <v>1560</v>
      </c>
      <c r="AQ18" s="78" t="b">
        <v>0</v>
      </c>
      <c r="AR18" s="78" t="b">
        <v>0</v>
      </c>
      <c r="AS18" s="78" t="b">
        <v>1</v>
      </c>
      <c r="AT18" s="78" t="s">
        <v>1030</v>
      </c>
      <c r="AU18" s="78">
        <v>150</v>
      </c>
      <c r="AV18" s="82" t="s">
        <v>1678</v>
      </c>
      <c r="AW18" s="78" t="b">
        <v>0</v>
      </c>
      <c r="AX18" s="78" t="s">
        <v>1724</v>
      </c>
      <c r="AY18" s="82" t="s">
        <v>1740</v>
      </c>
      <c r="AZ18" s="78" t="s">
        <v>66</v>
      </c>
      <c r="BA18" s="78" t="str">
        <f>REPLACE(INDEX(GroupVertices[Group],MATCH(Vertices[[#This Row],[Vertex]],GroupVertices[Vertex],0)),1,1,"")</f>
        <v>1</v>
      </c>
      <c r="BB18" s="48" t="s">
        <v>452</v>
      </c>
      <c r="BC18" s="48" t="s">
        <v>452</v>
      </c>
      <c r="BD18" s="48" t="s">
        <v>469</v>
      </c>
      <c r="BE18" s="48" t="s">
        <v>469</v>
      </c>
      <c r="BF18" s="48" t="s">
        <v>475</v>
      </c>
      <c r="BG18" s="48" t="s">
        <v>475</v>
      </c>
      <c r="BH18" s="121" t="s">
        <v>2411</v>
      </c>
      <c r="BI18" s="121" t="s">
        <v>2411</v>
      </c>
      <c r="BJ18" s="121" t="s">
        <v>2489</v>
      </c>
      <c r="BK18" s="121" t="s">
        <v>2489</v>
      </c>
      <c r="BL18" s="121">
        <v>1</v>
      </c>
      <c r="BM18" s="124">
        <v>5.2631578947368425</v>
      </c>
      <c r="BN18" s="121">
        <v>0</v>
      </c>
      <c r="BO18" s="124">
        <v>0</v>
      </c>
      <c r="BP18" s="121">
        <v>0</v>
      </c>
      <c r="BQ18" s="124">
        <v>0</v>
      </c>
      <c r="BR18" s="121">
        <v>18</v>
      </c>
      <c r="BS18" s="124">
        <v>94.73684210526316</v>
      </c>
      <c r="BT18" s="121">
        <v>19</v>
      </c>
      <c r="BU18" s="2"/>
      <c r="BV18" s="3"/>
      <c r="BW18" s="3"/>
      <c r="BX18" s="3"/>
      <c r="BY18" s="3"/>
    </row>
    <row r="19" spans="1:77" ht="41.45" customHeight="1">
      <c r="A19" s="64" t="s">
        <v>226</v>
      </c>
      <c r="C19" s="65"/>
      <c r="D19" s="65" t="s">
        <v>64</v>
      </c>
      <c r="E19" s="66">
        <v>162.3171915315478</v>
      </c>
      <c r="F19" s="68">
        <v>99.99908310561403</v>
      </c>
      <c r="G19" s="100" t="s">
        <v>532</v>
      </c>
      <c r="H19" s="65"/>
      <c r="I19" s="69" t="s">
        <v>226</v>
      </c>
      <c r="J19" s="70"/>
      <c r="K19" s="70"/>
      <c r="L19" s="69" t="s">
        <v>1883</v>
      </c>
      <c r="M19" s="73">
        <v>1.3055703356966344</v>
      </c>
      <c r="N19" s="74">
        <v>496.24603271484375</v>
      </c>
      <c r="O19" s="74">
        <v>7891.5029296875</v>
      </c>
      <c r="P19" s="75"/>
      <c r="Q19" s="76"/>
      <c r="R19" s="76"/>
      <c r="S19" s="86"/>
      <c r="T19" s="48">
        <v>0</v>
      </c>
      <c r="U19" s="48">
        <v>1</v>
      </c>
      <c r="V19" s="49">
        <v>0</v>
      </c>
      <c r="W19" s="49">
        <v>0.006061</v>
      </c>
      <c r="X19" s="49">
        <v>0.014502</v>
      </c>
      <c r="Y19" s="49">
        <v>0.461207</v>
      </c>
      <c r="Z19" s="49">
        <v>0</v>
      </c>
      <c r="AA19" s="49">
        <v>0</v>
      </c>
      <c r="AB19" s="71">
        <v>19</v>
      </c>
      <c r="AC19" s="71"/>
      <c r="AD19" s="72"/>
      <c r="AE19" s="78" t="s">
        <v>1103</v>
      </c>
      <c r="AF19" s="78">
        <v>759</v>
      </c>
      <c r="AG19" s="78">
        <v>498</v>
      </c>
      <c r="AH19" s="78">
        <v>7144</v>
      </c>
      <c r="AI19" s="78">
        <v>7423</v>
      </c>
      <c r="AJ19" s="78"/>
      <c r="AK19" s="78" t="s">
        <v>1243</v>
      </c>
      <c r="AL19" s="78" t="s">
        <v>1373</v>
      </c>
      <c r="AM19" s="78"/>
      <c r="AN19" s="78"/>
      <c r="AO19" s="80">
        <v>39541.09619212963</v>
      </c>
      <c r="AP19" s="82" t="s">
        <v>1561</v>
      </c>
      <c r="AQ19" s="78" t="b">
        <v>0</v>
      </c>
      <c r="AR19" s="78" t="b">
        <v>0</v>
      </c>
      <c r="AS19" s="78" t="b">
        <v>0</v>
      </c>
      <c r="AT19" s="78" t="s">
        <v>1673</v>
      </c>
      <c r="AU19" s="78">
        <v>19</v>
      </c>
      <c r="AV19" s="82" t="s">
        <v>1678</v>
      </c>
      <c r="AW19" s="78" t="b">
        <v>0</v>
      </c>
      <c r="AX19" s="78" t="s">
        <v>1724</v>
      </c>
      <c r="AY19" s="82" t="s">
        <v>1741</v>
      </c>
      <c r="AZ19" s="78" t="s">
        <v>66</v>
      </c>
      <c r="BA19" s="78" t="str">
        <f>REPLACE(INDEX(GroupVertices[Group],MATCH(Vertices[[#This Row],[Vertex]],GroupVertices[Vertex],0)),1,1,"")</f>
        <v>1</v>
      </c>
      <c r="BB19" s="48" t="s">
        <v>452</v>
      </c>
      <c r="BC19" s="48" t="s">
        <v>452</v>
      </c>
      <c r="BD19" s="48" t="s">
        <v>469</v>
      </c>
      <c r="BE19" s="48" t="s">
        <v>469</v>
      </c>
      <c r="BF19" s="48" t="s">
        <v>475</v>
      </c>
      <c r="BG19" s="48" t="s">
        <v>475</v>
      </c>
      <c r="BH19" s="121" t="s">
        <v>2411</v>
      </c>
      <c r="BI19" s="121" t="s">
        <v>2411</v>
      </c>
      <c r="BJ19" s="121" t="s">
        <v>2489</v>
      </c>
      <c r="BK19" s="121" t="s">
        <v>2489</v>
      </c>
      <c r="BL19" s="121">
        <v>1</v>
      </c>
      <c r="BM19" s="124">
        <v>5.2631578947368425</v>
      </c>
      <c r="BN19" s="121">
        <v>0</v>
      </c>
      <c r="BO19" s="124">
        <v>0</v>
      </c>
      <c r="BP19" s="121">
        <v>0</v>
      </c>
      <c r="BQ19" s="124">
        <v>0</v>
      </c>
      <c r="BR19" s="121">
        <v>18</v>
      </c>
      <c r="BS19" s="124">
        <v>94.73684210526316</v>
      </c>
      <c r="BT19" s="121">
        <v>19</v>
      </c>
      <c r="BU19" s="2"/>
      <c r="BV19" s="3"/>
      <c r="BW19" s="3"/>
      <c r="BX19" s="3"/>
      <c r="BY19" s="3"/>
    </row>
    <row r="20" spans="1:77" ht="41.45" customHeight="1">
      <c r="A20" s="64" t="s">
        <v>227</v>
      </c>
      <c r="C20" s="65"/>
      <c r="D20" s="65" t="s">
        <v>64</v>
      </c>
      <c r="E20" s="66">
        <v>162.04780483367523</v>
      </c>
      <c r="F20" s="68">
        <v>99.9998618122514</v>
      </c>
      <c r="G20" s="100" t="s">
        <v>533</v>
      </c>
      <c r="H20" s="65"/>
      <c r="I20" s="69" t="s">
        <v>227</v>
      </c>
      <c r="J20" s="70"/>
      <c r="K20" s="70"/>
      <c r="L20" s="69" t="s">
        <v>1884</v>
      </c>
      <c r="M20" s="73">
        <v>1.0460533703493908</v>
      </c>
      <c r="N20" s="74">
        <v>1979.9031982421875</v>
      </c>
      <c r="O20" s="74">
        <v>9420.19921875</v>
      </c>
      <c r="P20" s="75"/>
      <c r="Q20" s="76"/>
      <c r="R20" s="76"/>
      <c r="S20" s="86"/>
      <c r="T20" s="48">
        <v>0</v>
      </c>
      <c r="U20" s="48">
        <v>1</v>
      </c>
      <c r="V20" s="49">
        <v>0</v>
      </c>
      <c r="W20" s="49">
        <v>0.006061</v>
      </c>
      <c r="X20" s="49">
        <v>0.014502</v>
      </c>
      <c r="Y20" s="49">
        <v>0.461207</v>
      </c>
      <c r="Z20" s="49">
        <v>0</v>
      </c>
      <c r="AA20" s="49">
        <v>0</v>
      </c>
      <c r="AB20" s="71">
        <v>20</v>
      </c>
      <c r="AC20" s="71"/>
      <c r="AD20" s="72"/>
      <c r="AE20" s="78" t="s">
        <v>1104</v>
      </c>
      <c r="AF20" s="78">
        <v>175</v>
      </c>
      <c r="AG20" s="78">
        <v>81</v>
      </c>
      <c r="AH20" s="78">
        <v>3357</v>
      </c>
      <c r="AI20" s="78">
        <v>6808</v>
      </c>
      <c r="AJ20" s="78"/>
      <c r="AK20" s="78" t="s">
        <v>1244</v>
      </c>
      <c r="AL20" s="78" t="s">
        <v>1374</v>
      </c>
      <c r="AM20" s="78"/>
      <c r="AN20" s="78"/>
      <c r="AO20" s="80">
        <v>43293.098020833335</v>
      </c>
      <c r="AP20" s="82" t="s">
        <v>1562</v>
      </c>
      <c r="AQ20" s="78" t="b">
        <v>1</v>
      </c>
      <c r="AR20" s="78" t="b">
        <v>0</v>
      </c>
      <c r="AS20" s="78" t="b">
        <v>0</v>
      </c>
      <c r="AT20" s="78" t="s">
        <v>1030</v>
      </c>
      <c r="AU20" s="78">
        <v>0</v>
      </c>
      <c r="AV20" s="78"/>
      <c r="AW20" s="78" t="b">
        <v>0</v>
      </c>
      <c r="AX20" s="78" t="s">
        <v>1724</v>
      </c>
      <c r="AY20" s="82" t="s">
        <v>1742</v>
      </c>
      <c r="AZ20" s="78" t="s">
        <v>66</v>
      </c>
      <c r="BA20" s="78" t="str">
        <f>REPLACE(INDEX(GroupVertices[Group],MATCH(Vertices[[#This Row],[Vertex]],GroupVertices[Vertex],0)),1,1,"")</f>
        <v>1</v>
      </c>
      <c r="BB20" s="48" t="s">
        <v>452</v>
      </c>
      <c r="BC20" s="48" t="s">
        <v>452</v>
      </c>
      <c r="BD20" s="48" t="s">
        <v>469</v>
      </c>
      <c r="BE20" s="48" t="s">
        <v>469</v>
      </c>
      <c r="BF20" s="48" t="s">
        <v>475</v>
      </c>
      <c r="BG20" s="48" t="s">
        <v>475</v>
      </c>
      <c r="BH20" s="121" t="s">
        <v>2411</v>
      </c>
      <c r="BI20" s="121" t="s">
        <v>2411</v>
      </c>
      <c r="BJ20" s="121" t="s">
        <v>2489</v>
      </c>
      <c r="BK20" s="121" t="s">
        <v>2489</v>
      </c>
      <c r="BL20" s="121">
        <v>1</v>
      </c>
      <c r="BM20" s="124">
        <v>5.2631578947368425</v>
      </c>
      <c r="BN20" s="121">
        <v>0</v>
      </c>
      <c r="BO20" s="124">
        <v>0</v>
      </c>
      <c r="BP20" s="121">
        <v>0</v>
      </c>
      <c r="BQ20" s="124">
        <v>0</v>
      </c>
      <c r="BR20" s="121">
        <v>18</v>
      </c>
      <c r="BS20" s="124">
        <v>94.73684210526316</v>
      </c>
      <c r="BT20" s="121">
        <v>19</v>
      </c>
      <c r="BU20" s="2"/>
      <c r="BV20" s="3"/>
      <c r="BW20" s="3"/>
      <c r="BX20" s="3"/>
      <c r="BY20" s="3"/>
    </row>
    <row r="21" spans="1:77" ht="41.45" customHeight="1">
      <c r="A21" s="64" t="s">
        <v>228</v>
      </c>
      <c r="C21" s="65"/>
      <c r="D21" s="65" t="s">
        <v>64</v>
      </c>
      <c r="E21" s="66">
        <v>164.78689260101248</v>
      </c>
      <c r="F21" s="68">
        <v>99.99194402773715</v>
      </c>
      <c r="G21" s="100" t="s">
        <v>534</v>
      </c>
      <c r="H21" s="65"/>
      <c r="I21" s="69" t="s">
        <v>228</v>
      </c>
      <c r="J21" s="70"/>
      <c r="K21" s="70"/>
      <c r="L21" s="69" t="s">
        <v>1885</v>
      </c>
      <c r="M21" s="73">
        <v>3.6847870228009785</v>
      </c>
      <c r="N21" s="74">
        <v>1341.6063232421875</v>
      </c>
      <c r="O21" s="74">
        <v>9646.09375</v>
      </c>
      <c r="P21" s="75"/>
      <c r="Q21" s="76"/>
      <c r="R21" s="76"/>
      <c r="S21" s="86"/>
      <c r="T21" s="48">
        <v>0</v>
      </c>
      <c r="U21" s="48">
        <v>1</v>
      </c>
      <c r="V21" s="49">
        <v>0</v>
      </c>
      <c r="W21" s="49">
        <v>0.006061</v>
      </c>
      <c r="X21" s="49">
        <v>0.014502</v>
      </c>
      <c r="Y21" s="49">
        <v>0.461207</v>
      </c>
      <c r="Z21" s="49">
        <v>0</v>
      </c>
      <c r="AA21" s="49">
        <v>0</v>
      </c>
      <c r="AB21" s="71">
        <v>21</v>
      </c>
      <c r="AC21" s="71"/>
      <c r="AD21" s="72"/>
      <c r="AE21" s="78" t="s">
        <v>1105</v>
      </c>
      <c r="AF21" s="78">
        <v>1372</v>
      </c>
      <c r="AG21" s="78">
        <v>4321</v>
      </c>
      <c r="AH21" s="78">
        <v>768</v>
      </c>
      <c r="AI21" s="78">
        <v>7071</v>
      </c>
      <c r="AJ21" s="78"/>
      <c r="AK21" s="78" t="s">
        <v>1245</v>
      </c>
      <c r="AL21" s="78" t="s">
        <v>1375</v>
      </c>
      <c r="AM21" s="82" t="s">
        <v>1463</v>
      </c>
      <c r="AN21" s="78"/>
      <c r="AO21" s="80">
        <v>40940.65861111111</v>
      </c>
      <c r="AP21" s="82" t="s">
        <v>1563</v>
      </c>
      <c r="AQ21" s="78" t="b">
        <v>0</v>
      </c>
      <c r="AR21" s="78" t="b">
        <v>0</v>
      </c>
      <c r="AS21" s="78" t="b">
        <v>1</v>
      </c>
      <c r="AT21" s="78" t="s">
        <v>1030</v>
      </c>
      <c r="AU21" s="78">
        <v>114</v>
      </c>
      <c r="AV21" s="82" t="s">
        <v>1682</v>
      </c>
      <c r="AW21" s="78" t="b">
        <v>1</v>
      </c>
      <c r="AX21" s="78" t="s">
        <v>1724</v>
      </c>
      <c r="AY21" s="82" t="s">
        <v>1743</v>
      </c>
      <c r="AZ21" s="78" t="s">
        <v>66</v>
      </c>
      <c r="BA21" s="78" t="str">
        <f>REPLACE(INDEX(GroupVertices[Group],MATCH(Vertices[[#This Row],[Vertex]],GroupVertices[Vertex],0)),1,1,"")</f>
        <v>1</v>
      </c>
      <c r="BB21" s="48" t="s">
        <v>452</v>
      </c>
      <c r="BC21" s="48" t="s">
        <v>452</v>
      </c>
      <c r="BD21" s="48" t="s">
        <v>469</v>
      </c>
      <c r="BE21" s="48" t="s">
        <v>469</v>
      </c>
      <c r="BF21" s="48" t="s">
        <v>475</v>
      </c>
      <c r="BG21" s="48" t="s">
        <v>475</v>
      </c>
      <c r="BH21" s="121" t="s">
        <v>2411</v>
      </c>
      <c r="BI21" s="121" t="s">
        <v>2411</v>
      </c>
      <c r="BJ21" s="121" t="s">
        <v>2489</v>
      </c>
      <c r="BK21" s="121" t="s">
        <v>2489</v>
      </c>
      <c r="BL21" s="121">
        <v>1</v>
      </c>
      <c r="BM21" s="124">
        <v>5.2631578947368425</v>
      </c>
      <c r="BN21" s="121">
        <v>0</v>
      </c>
      <c r="BO21" s="124">
        <v>0</v>
      </c>
      <c r="BP21" s="121">
        <v>0</v>
      </c>
      <c r="BQ21" s="124">
        <v>0</v>
      </c>
      <c r="BR21" s="121">
        <v>18</v>
      </c>
      <c r="BS21" s="124">
        <v>94.73684210526316</v>
      </c>
      <c r="BT21" s="121">
        <v>19</v>
      </c>
      <c r="BU21" s="2"/>
      <c r="BV21" s="3"/>
      <c r="BW21" s="3"/>
      <c r="BX21" s="3"/>
      <c r="BY21" s="3"/>
    </row>
    <row r="22" spans="1:77" ht="41.45" customHeight="1">
      <c r="A22" s="64" t="s">
        <v>229</v>
      </c>
      <c r="C22" s="65"/>
      <c r="D22" s="65" t="s">
        <v>64</v>
      </c>
      <c r="E22" s="66">
        <v>162.23967017964202</v>
      </c>
      <c r="F22" s="68">
        <v>99.999307193855</v>
      </c>
      <c r="G22" s="100" t="s">
        <v>535</v>
      </c>
      <c r="H22" s="65"/>
      <c r="I22" s="69" t="s">
        <v>229</v>
      </c>
      <c r="J22" s="70"/>
      <c r="K22" s="70"/>
      <c r="L22" s="69" t="s">
        <v>1886</v>
      </c>
      <c r="M22" s="73">
        <v>1.230889194589514</v>
      </c>
      <c r="N22" s="74">
        <v>2688.9599609375</v>
      </c>
      <c r="O22" s="74">
        <v>2863.556396484375</v>
      </c>
      <c r="P22" s="75"/>
      <c r="Q22" s="76"/>
      <c r="R22" s="76"/>
      <c r="S22" s="86"/>
      <c r="T22" s="48">
        <v>0</v>
      </c>
      <c r="U22" s="48">
        <v>1</v>
      </c>
      <c r="V22" s="49">
        <v>0</v>
      </c>
      <c r="W22" s="49">
        <v>0.006061</v>
      </c>
      <c r="X22" s="49">
        <v>0.014502</v>
      </c>
      <c r="Y22" s="49">
        <v>0.461207</v>
      </c>
      <c r="Z22" s="49">
        <v>0</v>
      </c>
      <c r="AA22" s="49">
        <v>0</v>
      </c>
      <c r="AB22" s="71">
        <v>22</v>
      </c>
      <c r="AC22" s="71"/>
      <c r="AD22" s="72"/>
      <c r="AE22" s="78" t="s">
        <v>1106</v>
      </c>
      <c r="AF22" s="78">
        <v>467</v>
      </c>
      <c r="AG22" s="78">
        <v>378</v>
      </c>
      <c r="AH22" s="78">
        <v>13187</v>
      </c>
      <c r="AI22" s="78">
        <v>3159</v>
      </c>
      <c r="AJ22" s="78"/>
      <c r="AK22" s="78" t="s">
        <v>1246</v>
      </c>
      <c r="AL22" s="78" t="s">
        <v>1376</v>
      </c>
      <c r="AM22" s="78"/>
      <c r="AN22" s="78"/>
      <c r="AO22" s="80">
        <v>39885.958865740744</v>
      </c>
      <c r="AP22" s="82" t="s">
        <v>1564</v>
      </c>
      <c r="AQ22" s="78" t="b">
        <v>0</v>
      </c>
      <c r="AR22" s="78" t="b">
        <v>0</v>
      </c>
      <c r="AS22" s="78" t="b">
        <v>1</v>
      </c>
      <c r="AT22" s="78" t="s">
        <v>1030</v>
      </c>
      <c r="AU22" s="78">
        <v>14</v>
      </c>
      <c r="AV22" s="82" t="s">
        <v>1683</v>
      </c>
      <c r="AW22" s="78" t="b">
        <v>0</v>
      </c>
      <c r="AX22" s="78" t="s">
        <v>1724</v>
      </c>
      <c r="AY22" s="82" t="s">
        <v>1744</v>
      </c>
      <c r="AZ22" s="78" t="s">
        <v>66</v>
      </c>
      <c r="BA22" s="78" t="str">
        <f>REPLACE(INDEX(GroupVertices[Group],MATCH(Vertices[[#This Row],[Vertex]],GroupVertices[Vertex],0)),1,1,"")</f>
        <v>1</v>
      </c>
      <c r="BB22" s="48" t="s">
        <v>452</v>
      </c>
      <c r="BC22" s="48" t="s">
        <v>452</v>
      </c>
      <c r="BD22" s="48" t="s">
        <v>469</v>
      </c>
      <c r="BE22" s="48" t="s">
        <v>469</v>
      </c>
      <c r="BF22" s="48" t="s">
        <v>475</v>
      </c>
      <c r="BG22" s="48" t="s">
        <v>475</v>
      </c>
      <c r="BH22" s="121" t="s">
        <v>2411</v>
      </c>
      <c r="BI22" s="121" t="s">
        <v>2411</v>
      </c>
      <c r="BJ22" s="121" t="s">
        <v>2489</v>
      </c>
      <c r="BK22" s="121" t="s">
        <v>2489</v>
      </c>
      <c r="BL22" s="121">
        <v>1</v>
      </c>
      <c r="BM22" s="124">
        <v>5.2631578947368425</v>
      </c>
      <c r="BN22" s="121">
        <v>0</v>
      </c>
      <c r="BO22" s="124">
        <v>0</v>
      </c>
      <c r="BP22" s="121">
        <v>0</v>
      </c>
      <c r="BQ22" s="124">
        <v>0</v>
      </c>
      <c r="BR22" s="121">
        <v>18</v>
      </c>
      <c r="BS22" s="124">
        <v>94.73684210526316</v>
      </c>
      <c r="BT22" s="121">
        <v>19</v>
      </c>
      <c r="BU22" s="2"/>
      <c r="BV22" s="3"/>
      <c r="BW22" s="3"/>
      <c r="BX22" s="3"/>
      <c r="BY22" s="3"/>
    </row>
    <row r="23" spans="1:77" ht="41.45" customHeight="1">
      <c r="A23" s="64" t="s">
        <v>230</v>
      </c>
      <c r="C23" s="65"/>
      <c r="D23" s="65" t="s">
        <v>64</v>
      </c>
      <c r="E23" s="66">
        <v>171.56613482517224</v>
      </c>
      <c r="F23" s="68">
        <v>99.97234751106436</v>
      </c>
      <c r="G23" s="100" t="s">
        <v>536</v>
      </c>
      <c r="H23" s="65"/>
      <c r="I23" s="69" t="s">
        <v>230</v>
      </c>
      <c r="J23" s="70"/>
      <c r="K23" s="70"/>
      <c r="L23" s="69" t="s">
        <v>1887</v>
      </c>
      <c r="M23" s="73">
        <v>10.215652812618657</v>
      </c>
      <c r="N23" s="74">
        <v>221.25393676757812</v>
      </c>
      <c r="O23" s="74">
        <v>5785.0712890625</v>
      </c>
      <c r="P23" s="75"/>
      <c r="Q23" s="76"/>
      <c r="R23" s="76"/>
      <c r="S23" s="86"/>
      <c r="T23" s="48">
        <v>0</v>
      </c>
      <c r="U23" s="48">
        <v>1</v>
      </c>
      <c r="V23" s="49">
        <v>0</v>
      </c>
      <c r="W23" s="49">
        <v>0.006061</v>
      </c>
      <c r="X23" s="49">
        <v>0.014502</v>
      </c>
      <c r="Y23" s="49">
        <v>0.461207</v>
      </c>
      <c r="Z23" s="49">
        <v>0</v>
      </c>
      <c r="AA23" s="49">
        <v>0</v>
      </c>
      <c r="AB23" s="71">
        <v>23</v>
      </c>
      <c r="AC23" s="71"/>
      <c r="AD23" s="72"/>
      <c r="AE23" s="78" t="s">
        <v>230</v>
      </c>
      <c r="AF23" s="78">
        <v>694</v>
      </c>
      <c r="AG23" s="78">
        <v>14815</v>
      </c>
      <c r="AH23" s="78">
        <v>85519</v>
      </c>
      <c r="AI23" s="78">
        <v>4686</v>
      </c>
      <c r="AJ23" s="78"/>
      <c r="AK23" s="78" t="s">
        <v>1247</v>
      </c>
      <c r="AL23" s="78" t="s">
        <v>1366</v>
      </c>
      <c r="AM23" s="82" t="s">
        <v>1464</v>
      </c>
      <c r="AN23" s="78"/>
      <c r="AO23" s="80">
        <v>39526.82340277778</v>
      </c>
      <c r="AP23" s="82" t="s">
        <v>1565</v>
      </c>
      <c r="AQ23" s="78" t="b">
        <v>0</v>
      </c>
      <c r="AR23" s="78" t="b">
        <v>0</v>
      </c>
      <c r="AS23" s="78" t="b">
        <v>1</v>
      </c>
      <c r="AT23" s="78" t="s">
        <v>1030</v>
      </c>
      <c r="AU23" s="78">
        <v>228</v>
      </c>
      <c r="AV23" s="82" t="s">
        <v>1684</v>
      </c>
      <c r="AW23" s="78" t="b">
        <v>1</v>
      </c>
      <c r="AX23" s="78" t="s">
        <v>1724</v>
      </c>
      <c r="AY23" s="82" t="s">
        <v>1745</v>
      </c>
      <c r="AZ23" s="78" t="s">
        <v>66</v>
      </c>
      <c r="BA23" s="78" t="str">
        <f>REPLACE(INDEX(GroupVertices[Group],MATCH(Vertices[[#This Row],[Vertex]],GroupVertices[Vertex],0)),1,1,"")</f>
        <v>1</v>
      </c>
      <c r="BB23" s="48" t="s">
        <v>452</v>
      </c>
      <c r="BC23" s="48" t="s">
        <v>452</v>
      </c>
      <c r="BD23" s="48" t="s">
        <v>469</v>
      </c>
      <c r="BE23" s="48" t="s">
        <v>469</v>
      </c>
      <c r="BF23" s="48" t="s">
        <v>475</v>
      </c>
      <c r="BG23" s="48" t="s">
        <v>475</v>
      </c>
      <c r="BH23" s="121" t="s">
        <v>2411</v>
      </c>
      <c r="BI23" s="121" t="s">
        <v>2411</v>
      </c>
      <c r="BJ23" s="121" t="s">
        <v>2489</v>
      </c>
      <c r="BK23" s="121" t="s">
        <v>2489</v>
      </c>
      <c r="BL23" s="121">
        <v>1</v>
      </c>
      <c r="BM23" s="124">
        <v>5.2631578947368425</v>
      </c>
      <c r="BN23" s="121">
        <v>0</v>
      </c>
      <c r="BO23" s="124">
        <v>0</v>
      </c>
      <c r="BP23" s="121">
        <v>0</v>
      </c>
      <c r="BQ23" s="124">
        <v>0</v>
      </c>
      <c r="BR23" s="121">
        <v>18</v>
      </c>
      <c r="BS23" s="124">
        <v>94.73684210526316</v>
      </c>
      <c r="BT23" s="121">
        <v>19</v>
      </c>
      <c r="BU23" s="2"/>
      <c r="BV23" s="3"/>
      <c r="BW23" s="3"/>
      <c r="BX23" s="3"/>
      <c r="BY23" s="3"/>
    </row>
    <row r="24" spans="1:77" ht="41.45" customHeight="1">
      <c r="A24" s="64" t="s">
        <v>231</v>
      </c>
      <c r="C24" s="65"/>
      <c r="D24" s="65" t="s">
        <v>64</v>
      </c>
      <c r="E24" s="66">
        <v>162.35982827509596</v>
      </c>
      <c r="F24" s="68">
        <v>99.9989598570815</v>
      </c>
      <c r="G24" s="100" t="s">
        <v>537</v>
      </c>
      <c r="H24" s="65"/>
      <c r="I24" s="69" t="s">
        <v>231</v>
      </c>
      <c r="J24" s="70"/>
      <c r="K24" s="70"/>
      <c r="L24" s="69" t="s">
        <v>1888</v>
      </c>
      <c r="M24" s="73">
        <v>1.3466449633055506</v>
      </c>
      <c r="N24" s="74">
        <v>1047.84765625</v>
      </c>
      <c r="O24" s="74">
        <v>659.1001586914062</v>
      </c>
      <c r="P24" s="75"/>
      <c r="Q24" s="76"/>
      <c r="R24" s="76"/>
      <c r="S24" s="86"/>
      <c r="T24" s="48">
        <v>0</v>
      </c>
      <c r="U24" s="48">
        <v>1</v>
      </c>
      <c r="V24" s="49">
        <v>0</v>
      </c>
      <c r="W24" s="49">
        <v>0.006061</v>
      </c>
      <c r="X24" s="49">
        <v>0.014502</v>
      </c>
      <c r="Y24" s="49">
        <v>0.461207</v>
      </c>
      <c r="Z24" s="49">
        <v>0</v>
      </c>
      <c r="AA24" s="49">
        <v>0</v>
      </c>
      <c r="AB24" s="71">
        <v>24</v>
      </c>
      <c r="AC24" s="71"/>
      <c r="AD24" s="72"/>
      <c r="AE24" s="78" t="s">
        <v>1107</v>
      </c>
      <c r="AF24" s="78">
        <v>521</v>
      </c>
      <c r="AG24" s="78">
        <v>564</v>
      </c>
      <c r="AH24" s="78">
        <v>3276</v>
      </c>
      <c r="AI24" s="78">
        <v>19</v>
      </c>
      <c r="AJ24" s="78"/>
      <c r="AK24" s="78" t="s">
        <v>1248</v>
      </c>
      <c r="AL24" s="78" t="s">
        <v>1377</v>
      </c>
      <c r="AM24" s="82" t="s">
        <v>1465</v>
      </c>
      <c r="AN24" s="78"/>
      <c r="AO24" s="80">
        <v>40461.78104166667</v>
      </c>
      <c r="AP24" s="78"/>
      <c r="AQ24" s="78" t="b">
        <v>0</v>
      </c>
      <c r="AR24" s="78" t="b">
        <v>0</v>
      </c>
      <c r="AS24" s="78" t="b">
        <v>0</v>
      </c>
      <c r="AT24" s="78" t="s">
        <v>1030</v>
      </c>
      <c r="AU24" s="78">
        <v>27</v>
      </c>
      <c r="AV24" s="82" t="s">
        <v>1681</v>
      </c>
      <c r="AW24" s="78" t="b">
        <v>0</v>
      </c>
      <c r="AX24" s="78" t="s">
        <v>1724</v>
      </c>
      <c r="AY24" s="82" t="s">
        <v>1746</v>
      </c>
      <c r="AZ24" s="78" t="s">
        <v>66</v>
      </c>
      <c r="BA24" s="78" t="str">
        <f>REPLACE(INDEX(GroupVertices[Group],MATCH(Vertices[[#This Row],[Vertex]],GroupVertices[Vertex],0)),1,1,"")</f>
        <v>1</v>
      </c>
      <c r="BB24" s="48" t="s">
        <v>452</v>
      </c>
      <c r="BC24" s="48" t="s">
        <v>452</v>
      </c>
      <c r="BD24" s="48" t="s">
        <v>469</v>
      </c>
      <c r="BE24" s="48" t="s">
        <v>469</v>
      </c>
      <c r="BF24" s="48" t="s">
        <v>475</v>
      </c>
      <c r="BG24" s="48" t="s">
        <v>475</v>
      </c>
      <c r="BH24" s="121" t="s">
        <v>2411</v>
      </c>
      <c r="BI24" s="121" t="s">
        <v>2411</v>
      </c>
      <c r="BJ24" s="121" t="s">
        <v>2489</v>
      </c>
      <c r="BK24" s="121" t="s">
        <v>2489</v>
      </c>
      <c r="BL24" s="121">
        <v>1</v>
      </c>
      <c r="BM24" s="124">
        <v>5.2631578947368425</v>
      </c>
      <c r="BN24" s="121">
        <v>0</v>
      </c>
      <c r="BO24" s="124">
        <v>0</v>
      </c>
      <c r="BP24" s="121">
        <v>0</v>
      </c>
      <c r="BQ24" s="124">
        <v>0</v>
      </c>
      <c r="BR24" s="121">
        <v>18</v>
      </c>
      <c r="BS24" s="124">
        <v>94.73684210526316</v>
      </c>
      <c r="BT24" s="121">
        <v>19</v>
      </c>
      <c r="BU24" s="2"/>
      <c r="BV24" s="3"/>
      <c r="BW24" s="3"/>
      <c r="BX24" s="3"/>
      <c r="BY24" s="3"/>
    </row>
    <row r="25" spans="1:77" ht="41.45" customHeight="1">
      <c r="A25" s="64" t="s">
        <v>232</v>
      </c>
      <c r="C25" s="65"/>
      <c r="D25" s="65" t="s">
        <v>64</v>
      </c>
      <c r="E25" s="66">
        <v>162.5975604209403</v>
      </c>
      <c r="F25" s="68">
        <v>99.99827265314252</v>
      </c>
      <c r="G25" s="100" t="s">
        <v>538</v>
      </c>
      <c r="H25" s="65"/>
      <c r="I25" s="69" t="s">
        <v>232</v>
      </c>
      <c r="J25" s="70"/>
      <c r="K25" s="70"/>
      <c r="L25" s="69" t="s">
        <v>1889</v>
      </c>
      <c r="M25" s="73">
        <v>1.5756671293673863</v>
      </c>
      <c r="N25" s="74">
        <v>1723.8280029296875</v>
      </c>
      <c r="O25" s="74">
        <v>352.9058837890625</v>
      </c>
      <c r="P25" s="75"/>
      <c r="Q25" s="76"/>
      <c r="R25" s="76"/>
      <c r="S25" s="86"/>
      <c r="T25" s="48">
        <v>0</v>
      </c>
      <c r="U25" s="48">
        <v>1</v>
      </c>
      <c r="V25" s="49">
        <v>0</v>
      </c>
      <c r="W25" s="49">
        <v>0.006061</v>
      </c>
      <c r="X25" s="49">
        <v>0.014502</v>
      </c>
      <c r="Y25" s="49">
        <v>0.461207</v>
      </c>
      <c r="Z25" s="49">
        <v>0</v>
      </c>
      <c r="AA25" s="49">
        <v>0</v>
      </c>
      <c r="AB25" s="71">
        <v>25</v>
      </c>
      <c r="AC25" s="71"/>
      <c r="AD25" s="72"/>
      <c r="AE25" s="78" t="s">
        <v>1108</v>
      </c>
      <c r="AF25" s="78">
        <v>1018</v>
      </c>
      <c r="AG25" s="78">
        <v>932</v>
      </c>
      <c r="AH25" s="78">
        <v>808</v>
      </c>
      <c r="AI25" s="78">
        <v>3862</v>
      </c>
      <c r="AJ25" s="78"/>
      <c r="AK25" s="78" t="s">
        <v>1249</v>
      </c>
      <c r="AL25" s="78" t="s">
        <v>1378</v>
      </c>
      <c r="AM25" s="82" t="s">
        <v>1466</v>
      </c>
      <c r="AN25" s="78"/>
      <c r="AO25" s="80">
        <v>40594.20774305556</v>
      </c>
      <c r="AP25" s="82" t="s">
        <v>1566</v>
      </c>
      <c r="AQ25" s="78" t="b">
        <v>0</v>
      </c>
      <c r="AR25" s="78" t="b">
        <v>0</v>
      </c>
      <c r="AS25" s="78" t="b">
        <v>0</v>
      </c>
      <c r="AT25" s="78" t="s">
        <v>1030</v>
      </c>
      <c r="AU25" s="78">
        <v>10</v>
      </c>
      <c r="AV25" s="82" t="s">
        <v>1678</v>
      </c>
      <c r="AW25" s="78" t="b">
        <v>0</v>
      </c>
      <c r="AX25" s="78" t="s">
        <v>1724</v>
      </c>
      <c r="AY25" s="82" t="s">
        <v>1747</v>
      </c>
      <c r="AZ25" s="78" t="s">
        <v>66</v>
      </c>
      <c r="BA25" s="78" t="str">
        <f>REPLACE(INDEX(GroupVertices[Group],MATCH(Vertices[[#This Row],[Vertex]],GroupVertices[Vertex],0)),1,1,"")</f>
        <v>1</v>
      </c>
      <c r="BB25" s="48" t="s">
        <v>452</v>
      </c>
      <c r="BC25" s="48" t="s">
        <v>452</v>
      </c>
      <c r="BD25" s="48" t="s">
        <v>469</v>
      </c>
      <c r="BE25" s="48" t="s">
        <v>469</v>
      </c>
      <c r="BF25" s="48" t="s">
        <v>475</v>
      </c>
      <c r="BG25" s="48" t="s">
        <v>475</v>
      </c>
      <c r="BH25" s="121" t="s">
        <v>2411</v>
      </c>
      <c r="BI25" s="121" t="s">
        <v>2411</v>
      </c>
      <c r="BJ25" s="121" t="s">
        <v>2489</v>
      </c>
      <c r="BK25" s="121" t="s">
        <v>2489</v>
      </c>
      <c r="BL25" s="121">
        <v>1</v>
      </c>
      <c r="BM25" s="124">
        <v>5.2631578947368425</v>
      </c>
      <c r="BN25" s="121">
        <v>0</v>
      </c>
      <c r="BO25" s="124">
        <v>0</v>
      </c>
      <c r="BP25" s="121">
        <v>0</v>
      </c>
      <c r="BQ25" s="124">
        <v>0</v>
      </c>
      <c r="BR25" s="121">
        <v>18</v>
      </c>
      <c r="BS25" s="124">
        <v>94.73684210526316</v>
      </c>
      <c r="BT25" s="121">
        <v>19</v>
      </c>
      <c r="BU25" s="2"/>
      <c r="BV25" s="3"/>
      <c r="BW25" s="3"/>
      <c r="BX25" s="3"/>
      <c r="BY25" s="3"/>
    </row>
    <row r="26" spans="1:77" ht="41.45" customHeight="1">
      <c r="A26" s="64" t="s">
        <v>233</v>
      </c>
      <c r="C26" s="65"/>
      <c r="D26" s="65" t="s">
        <v>64</v>
      </c>
      <c r="E26" s="66">
        <v>162.56138379005097</v>
      </c>
      <c r="F26" s="68">
        <v>99.99837722765498</v>
      </c>
      <c r="G26" s="100" t="s">
        <v>539</v>
      </c>
      <c r="H26" s="65"/>
      <c r="I26" s="69" t="s">
        <v>233</v>
      </c>
      <c r="J26" s="70"/>
      <c r="K26" s="70"/>
      <c r="L26" s="69" t="s">
        <v>1890</v>
      </c>
      <c r="M26" s="73">
        <v>1.5408159301840636</v>
      </c>
      <c r="N26" s="74">
        <v>1799.5389404296875</v>
      </c>
      <c r="O26" s="74">
        <v>7568.0068359375</v>
      </c>
      <c r="P26" s="75"/>
      <c r="Q26" s="76"/>
      <c r="R26" s="76"/>
      <c r="S26" s="86"/>
      <c r="T26" s="48">
        <v>0</v>
      </c>
      <c r="U26" s="48">
        <v>1</v>
      </c>
      <c r="V26" s="49">
        <v>0</v>
      </c>
      <c r="W26" s="49">
        <v>0.006061</v>
      </c>
      <c r="X26" s="49">
        <v>0.014502</v>
      </c>
      <c r="Y26" s="49">
        <v>0.461207</v>
      </c>
      <c r="Z26" s="49">
        <v>0</v>
      </c>
      <c r="AA26" s="49">
        <v>0</v>
      </c>
      <c r="AB26" s="71">
        <v>26</v>
      </c>
      <c r="AC26" s="71"/>
      <c r="AD26" s="72"/>
      <c r="AE26" s="78" t="s">
        <v>1109</v>
      </c>
      <c r="AF26" s="78">
        <v>749</v>
      </c>
      <c r="AG26" s="78">
        <v>876</v>
      </c>
      <c r="AH26" s="78">
        <v>799</v>
      </c>
      <c r="AI26" s="78">
        <v>518</v>
      </c>
      <c r="AJ26" s="78"/>
      <c r="AK26" s="78" t="s">
        <v>1250</v>
      </c>
      <c r="AL26" s="78" t="s">
        <v>1378</v>
      </c>
      <c r="AM26" s="82" t="s">
        <v>1467</v>
      </c>
      <c r="AN26" s="78"/>
      <c r="AO26" s="80">
        <v>42180.81384259259</v>
      </c>
      <c r="AP26" s="82" t="s">
        <v>1567</v>
      </c>
      <c r="AQ26" s="78" t="b">
        <v>1</v>
      </c>
      <c r="AR26" s="78" t="b">
        <v>0</v>
      </c>
      <c r="AS26" s="78" t="b">
        <v>1</v>
      </c>
      <c r="AT26" s="78" t="s">
        <v>1030</v>
      </c>
      <c r="AU26" s="78">
        <v>20</v>
      </c>
      <c r="AV26" s="82" t="s">
        <v>1678</v>
      </c>
      <c r="AW26" s="78" t="b">
        <v>0</v>
      </c>
      <c r="AX26" s="78" t="s">
        <v>1724</v>
      </c>
      <c r="AY26" s="82" t="s">
        <v>1748</v>
      </c>
      <c r="AZ26" s="78" t="s">
        <v>66</v>
      </c>
      <c r="BA26" s="78" t="str">
        <f>REPLACE(INDEX(GroupVertices[Group],MATCH(Vertices[[#This Row],[Vertex]],GroupVertices[Vertex],0)),1,1,"")</f>
        <v>1</v>
      </c>
      <c r="BB26" s="48" t="s">
        <v>452</v>
      </c>
      <c r="BC26" s="48" t="s">
        <v>452</v>
      </c>
      <c r="BD26" s="48" t="s">
        <v>469</v>
      </c>
      <c r="BE26" s="48" t="s">
        <v>469</v>
      </c>
      <c r="BF26" s="48" t="s">
        <v>475</v>
      </c>
      <c r="BG26" s="48" t="s">
        <v>475</v>
      </c>
      <c r="BH26" s="121" t="s">
        <v>2411</v>
      </c>
      <c r="BI26" s="121" t="s">
        <v>2411</v>
      </c>
      <c r="BJ26" s="121" t="s">
        <v>2489</v>
      </c>
      <c r="BK26" s="121" t="s">
        <v>2489</v>
      </c>
      <c r="BL26" s="121">
        <v>1</v>
      </c>
      <c r="BM26" s="124">
        <v>5.2631578947368425</v>
      </c>
      <c r="BN26" s="121">
        <v>0</v>
      </c>
      <c r="BO26" s="124">
        <v>0</v>
      </c>
      <c r="BP26" s="121">
        <v>0</v>
      </c>
      <c r="BQ26" s="124">
        <v>0</v>
      </c>
      <c r="BR26" s="121">
        <v>18</v>
      </c>
      <c r="BS26" s="124">
        <v>94.73684210526316</v>
      </c>
      <c r="BT26" s="121">
        <v>19</v>
      </c>
      <c r="BU26" s="2"/>
      <c r="BV26" s="3"/>
      <c r="BW26" s="3"/>
      <c r="BX26" s="3"/>
      <c r="BY26" s="3"/>
    </row>
    <row r="27" spans="1:77" ht="41.45" customHeight="1">
      <c r="A27" s="64" t="s">
        <v>234</v>
      </c>
      <c r="C27" s="65"/>
      <c r="D27" s="65" t="s">
        <v>64</v>
      </c>
      <c r="E27" s="66">
        <v>167.95105578129974</v>
      </c>
      <c r="F27" s="68">
        <v>99.98279749270156</v>
      </c>
      <c r="G27" s="100" t="s">
        <v>540</v>
      </c>
      <c r="H27" s="65"/>
      <c r="I27" s="69" t="s">
        <v>234</v>
      </c>
      <c r="J27" s="70"/>
      <c r="K27" s="70"/>
      <c r="L27" s="69" t="s">
        <v>1891</v>
      </c>
      <c r="M27" s="73">
        <v>6.73302226565661</v>
      </c>
      <c r="N27" s="74">
        <v>2236.668701171875</v>
      </c>
      <c r="O27" s="74">
        <v>1074.0848388671875</v>
      </c>
      <c r="P27" s="75"/>
      <c r="Q27" s="76"/>
      <c r="R27" s="76"/>
      <c r="S27" s="86"/>
      <c r="T27" s="48">
        <v>0</v>
      </c>
      <c r="U27" s="48">
        <v>1</v>
      </c>
      <c r="V27" s="49">
        <v>0</v>
      </c>
      <c r="W27" s="49">
        <v>0.006061</v>
      </c>
      <c r="X27" s="49">
        <v>0.014502</v>
      </c>
      <c r="Y27" s="49">
        <v>0.461207</v>
      </c>
      <c r="Z27" s="49">
        <v>0</v>
      </c>
      <c r="AA27" s="49">
        <v>0</v>
      </c>
      <c r="AB27" s="71">
        <v>27</v>
      </c>
      <c r="AC27" s="71"/>
      <c r="AD27" s="72"/>
      <c r="AE27" s="78" t="s">
        <v>1110</v>
      </c>
      <c r="AF27" s="78">
        <v>8045</v>
      </c>
      <c r="AG27" s="78">
        <v>9219</v>
      </c>
      <c r="AH27" s="78">
        <v>149056</v>
      </c>
      <c r="AI27" s="78">
        <v>378252</v>
      </c>
      <c r="AJ27" s="78"/>
      <c r="AK27" s="78" t="s">
        <v>1251</v>
      </c>
      <c r="AL27" s="78" t="s">
        <v>1379</v>
      </c>
      <c r="AM27" s="82" t="s">
        <v>1468</v>
      </c>
      <c r="AN27" s="78"/>
      <c r="AO27" s="80">
        <v>39631.78797453704</v>
      </c>
      <c r="AP27" s="82" t="s">
        <v>1568</v>
      </c>
      <c r="AQ27" s="78" t="b">
        <v>0</v>
      </c>
      <c r="AR27" s="78" t="b">
        <v>0</v>
      </c>
      <c r="AS27" s="78" t="b">
        <v>1</v>
      </c>
      <c r="AT27" s="78" t="s">
        <v>1030</v>
      </c>
      <c r="AU27" s="78">
        <v>606</v>
      </c>
      <c r="AV27" s="82" t="s">
        <v>1683</v>
      </c>
      <c r="AW27" s="78" t="b">
        <v>0</v>
      </c>
      <c r="AX27" s="78" t="s">
        <v>1724</v>
      </c>
      <c r="AY27" s="82" t="s">
        <v>1749</v>
      </c>
      <c r="AZ27" s="78" t="s">
        <v>66</v>
      </c>
      <c r="BA27" s="78" t="str">
        <f>REPLACE(INDEX(GroupVertices[Group],MATCH(Vertices[[#This Row],[Vertex]],GroupVertices[Vertex],0)),1,1,"")</f>
        <v>1</v>
      </c>
      <c r="BB27" s="48" t="s">
        <v>452</v>
      </c>
      <c r="BC27" s="48" t="s">
        <v>452</v>
      </c>
      <c r="BD27" s="48" t="s">
        <v>469</v>
      </c>
      <c r="BE27" s="48" t="s">
        <v>469</v>
      </c>
      <c r="BF27" s="48" t="s">
        <v>475</v>
      </c>
      <c r="BG27" s="48" t="s">
        <v>475</v>
      </c>
      <c r="BH27" s="121" t="s">
        <v>2411</v>
      </c>
      <c r="BI27" s="121" t="s">
        <v>2411</v>
      </c>
      <c r="BJ27" s="121" t="s">
        <v>2489</v>
      </c>
      <c r="BK27" s="121" t="s">
        <v>2489</v>
      </c>
      <c r="BL27" s="121">
        <v>1</v>
      </c>
      <c r="BM27" s="124">
        <v>5.2631578947368425</v>
      </c>
      <c r="BN27" s="121">
        <v>0</v>
      </c>
      <c r="BO27" s="124">
        <v>0</v>
      </c>
      <c r="BP27" s="121">
        <v>0</v>
      </c>
      <c r="BQ27" s="124">
        <v>0</v>
      </c>
      <c r="BR27" s="121">
        <v>18</v>
      </c>
      <c r="BS27" s="124">
        <v>94.73684210526316</v>
      </c>
      <c r="BT27" s="121">
        <v>19</v>
      </c>
      <c r="BU27" s="2"/>
      <c r="BV27" s="3"/>
      <c r="BW27" s="3"/>
      <c r="BX27" s="3"/>
      <c r="BY27" s="3"/>
    </row>
    <row r="28" spans="1:77" ht="41.45" customHeight="1">
      <c r="A28" s="64" t="s">
        <v>235</v>
      </c>
      <c r="C28" s="65"/>
      <c r="D28" s="65" t="s">
        <v>64</v>
      </c>
      <c r="E28" s="66">
        <v>162.03811466468701</v>
      </c>
      <c r="F28" s="68">
        <v>99.99988982328152</v>
      </c>
      <c r="G28" s="100" t="s">
        <v>541</v>
      </c>
      <c r="H28" s="65"/>
      <c r="I28" s="69" t="s">
        <v>235</v>
      </c>
      <c r="J28" s="70"/>
      <c r="K28" s="70"/>
      <c r="L28" s="69" t="s">
        <v>1892</v>
      </c>
      <c r="M28" s="73">
        <v>1.036718227711001</v>
      </c>
      <c r="N28" s="74">
        <v>329.9173583984375</v>
      </c>
      <c r="O28" s="74">
        <v>6946.05224609375</v>
      </c>
      <c r="P28" s="75"/>
      <c r="Q28" s="76"/>
      <c r="R28" s="76"/>
      <c r="S28" s="86"/>
      <c r="T28" s="48">
        <v>0</v>
      </c>
      <c r="U28" s="48">
        <v>1</v>
      </c>
      <c r="V28" s="49">
        <v>0</v>
      </c>
      <c r="W28" s="49">
        <v>0.006061</v>
      </c>
      <c r="X28" s="49">
        <v>0.014502</v>
      </c>
      <c r="Y28" s="49">
        <v>0.461207</v>
      </c>
      <c r="Z28" s="49">
        <v>0</v>
      </c>
      <c r="AA28" s="49">
        <v>0</v>
      </c>
      <c r="AB28" s="71">
        <v>28</v>
      </c>
      <c r="AC28" s="71"/>
      <c r="AD28" s="72"/>
      <c r="AE28" s="78" t="s">
        <v>1111</v>
      </c>
      <c r="AF28" s="78">
        <v>143</v>
      </c>
      <c r="AG28" s="78">
        <v>66</v>
      </c>
      <c r="AH28" s="78">
        <v>9775</v>
      </c>
      <c r="AI28" s="78">
        <v>5391</v>
      </c>
      <c r="AJ28" s="78"/>
      <c r="AK28" s="78" t="s">
        <v>1252</v>
      </c>
      <c r="AL28" s="78"/>
      <c r="AM28" s="78"/>
      <c r="AN28" s="78"/>
      <c r="AO28" s="80">
        <v>42052.97399305556</v>
      </c>
      <c r="AP28" s="82" t="s">
        <v>1569</v>
      </c>
      <c r="AQ28" s="78" t="b">
        <v>0</v>
      </c>
      <c r="AR28" s="78" t="b">
        <v>0</v>
      </c>
      <c r="AS28" s="78" t="b">
        <v>0</v>
      </c>
      <c r="AT28" s="78" t="s">
        <v>1030</v>
      </c>
      <c r="AU28" s="78">
        <v>7</v>
      </c>
      <c r="AV28" s="82" t="s">
        <v>1678</v>
      </c>
      <c r="AW28" s="78" t="b">
        <v>0</v>
      </c>
      <c r="AX28" s="78" t="s">
        <v>1724</v>
      </c>
      <c r="AY28" s="82" t="s">
        <v>1750</v>
      </c>
      <c r="AZ28" s="78" t="s">
        <v>66</v>
      </c>
      <c r="BA28" s="78" t="str">
        <f>REPLACE(INDEX(GroupVertices[Group],MATCH(Vertices[[#This Row],[Vertex]],GroupVertices[Vertex],0)),1,1,"")</f>
        <v>1</v>
      </c>
      <c r="BB28" s="48"/>
      <c r="BC28" s="48"/>
      <c r="BD28" s="48"/>
      <c r="BE28" s="48"/>
      <c r="BF28" s="48"/>
      <c r="BG28" s="48"/>
      <c r="BH28" s="121" t="s">
        <v>2412</v>
      </c>
      <c r="BI28" s="121" t="s">
        <v>2412</v>
      </c>
      <c r="BJ28" s="121" t="s">
        <v>2490</v>
      </c>
      <c r="BK28" s="121" t="s">
        <v>2490</v>
      </c>
      <c r="BL28" s="121">
        <v>1</v>
      </c>
      <c r="BM28" s="124">
        <v>4</v>
      </c>
      <c r="BN28" s="121">
        <v>0</v>
      </c>
      <c r="BO28" s="124">
        <v>0</v>
      </c>
      <c r="BP28" s="121">
        <v>0</v>
      </c>
      <c r="BQ28" s="124">
        <v>0</v>
      </c>
      <c r="BR28" s="121">
        <v>24</v>
      </c>
      <c r="BS28" s="124">
        <v>96</v>
      </c>
      <c r="BT28" s="121">
        <v>25</v>
      </c>
      <c r="BU28" s="2"/>
      <c r="BV28" s="3"/>
      <c r="BW28" s="3"/>
      <c r="BX28" s="3"/>
      <c r="BY28" s="3"/>
    </row>
    <row r="29" spans="1:77" ht="41.45" customHeight="1">
      <c r="A29" s="64" t="s">
        <v>236</v>
      </c>
      <c r="C29" s="65"/>
      <c r="D29" s="65" t="s">
        <v>64</v>
      </c>
      <c r="E29" s="66">
        <v>166.06276485112832</v>
      </c>
      <c r="F29" s="68">
        <v>99.9882559087712</v>
      </c>
      <c r="G29" s="100" t="s">
        <v>542</v>
      </c>
      <c r="H29" s="65"/>
      <c r="I29" s="69" t="s">
        <v>236</v>
      </c>
      <c r="J29" s="70"/>
      <c r="K29" s="70"/>
      <c r="L29" s="69" t="s">
        <v>1893</v>
      </c>
      <c r="M29" s="73">
        <v>4.913914136855668</v>
      </c>
      <c r="N29" s="74">
        <v>2796.658203125</v>
      </c>
      <c r="O29" s="74">
        <v>4018.34326171875</v>
      </c>
      <c r="P29" s="75"/>
      <c r="Q29" s="76"/>
      <c r="R29" s="76"/>
      <c r="S29" s="86"/>
      <c r="T29" s="48">
        <v>0</v>
      </c>
      <c r="U29" s="48">
        <v>1</v>
      </c>
      <c r="V29" s="49">
        <v>0</v>
      </c>
      <c r="W29" s="49">
        <v>0.006061</v>
      </c>
      <c r="X29" s="49">
        <v>0.014502</v>
      </c>
      <c r="Y29" s="49">
        <v>0.461207</v>
      </c>
      <c r="Z29" s="49">
        <v>0</v>
      </c>
      <c r="AA29" s="49">
        <v>0</v>
      </c>
      <c r="AB29" s="71">
        <v>29</v>
      </c>
      <c r="AC29" s="71"/>
      <c r="AD29" s="72"/>
      <c r="AE29" s="78" t="s">
        <v>1112</v>
      </c>
      <c r="AF29" s="78">
        <v>3013</v>
      </c>
      <c r="AG29" s="78">
        <v>6296</v>
      </c>
      <c r="AH29" s="78">
        <v>11645</v>
      </c>
      <c r="AI29" s="78">
        <v>6070</v>
      </c>
      <c r="AJ29" s="78"/>
      <c r="AK29" s="78" t="s">
        <v>1253</v>
      </c>
      <c r="AL29" s="78" t="s">
        <v>1380</v>
      </c>
      <c r="AM29" s="78"/>
      <c r="AN29" s="78"/>
      <c r="AO29" s="80">
        <v>40248.69420138889</v>
      </c>
      <c r="AP29" s="82" t="s">
        <v>1570</v>
      </c>
      <c r="AQ29" s="78" t="b">
        <v>1</v>
      </c>
      <c r="AR29" s="78" t="b">
        <v>0</v>
      </c>
      <c r="AS29" s="78" t="b">
        <v>1</v>
      </c>
      <c r="AT29" s="78" t="s">
        <v>1030</v>
      </c>
      <c r="AU29" s="78">
        <v>233</v>
      </c>
      <c r="AV29" s="82" t="s">
        <v>1678</v>
      </c>
      <c r="AW29" s="78" t="b">
        <v>0</v>
      </c>
      <c r="AX29" s="78" t="s">
        <v>1724</v>
      </c>
      <c r="AY29" s="82" t="s">
        <v>1751</v>
      </c>
      <c r="AZ29" s="78" t="s">
        <v>66</v>
      </c>
      <c r="BA29" s="78" t="str">
        <f>REPLACE(INDEX(GroupVertices[Group],MATCH(Vertices[[#This Row],[Vertex]],GroupVertices[Vertex],0)),1,1,"")</f>
        <v>1</v>
      </c>
      <c r="BB29" s="48"/>
      <c r="BC29" s="48"/>
      <c r="BD29" s="48"/>
      <c r="BE29" s="48"/>
      <c r="BF29" s="48"/>
      <c r="BG29" s="48"/>
      <c r="BH29" s="121" t="s">
        <v>2412</v>
      </c>
      <c r="BI29" s="121" t="s">
        <v>2412</v>
      </c>
      <c r="BJ29" s="121" t="s">
        <v>2490</v>
      </c>
      <c r="BK29" s="121" t="s">
        <v>2490</v>
      </c>
      <c r="BL29" s="121">
        <v>1</v>
      </c>
      <c r="BM29" s="124">
        <v>4</v>
      </c>
      <c r="BN29" s="121">
        <v>0</v>
      </c>
      <c r="BO29" s="124">
        <v>0</v>
      </c>
      <c r="BP29" s="121">
        <v>0</v>
      </c>
      <c r="BQ29" s="124">
        <v>0</v>
      </c>
      <c r="BR29" s="121">
        <v>24</v>
      </c>
      <c r="BS29" s="124">
        <v>96</v>
      </c>
      <c r="BT29" s="121">
        <v>25</v>
      </c>
      <c r="BU29" s="2"/>
      <c r="BV29" s="3"/>
      <c r="BW29" s="3"/>
      <c r="BX29" s="3"/>
      <c r="BY29" s="3"/>
    </row>
    <row r="30" spans="1:77" ht="41.45" customHeight="1">
      <c r="A30" s="64" t="s">
        <v>237</v>
      </c>
      <c r="C30" s="65"/>
      <c r="D30" s="65" t="s">
        <v>64</v>
      </c>
      <c r="E30" s="66">
        <v>164.03235144246298</v>
      </c>
      <c r="F30" s="68">
        <v>99.99412515328258</v>
      </c>
      <c r="G30" s="100" t="s">
        <v>543</v>
      </c>
      <c r="H30" s="65"/>
      <c r="I30" s="69" t="s">
        <v>237</v>
      </c>
      <c r="J30" s="70"/>
      <c r="K30" s="70"/>
      <c r="L30" s="69" t="s">
        <v>1894</v>
      </c>
      <c r="M30" s="73">
        <v>2.9578905826916735</v>
      </c>
      <c r="N30" s="74">
        <v>7143.97802734375</v>
      </c>
      <c r="O30" s="74">
        <v>2682.084716796875</v>
      </c>
      <c r="P30" s="75"/>
      <c r="Q30" s="76"/>
      <c r="R30" s="76"/>
      <c r="S30" s="86"/>
      <c r="T30" s="48">
        <v>0</v>
      </c>
      <c r="U30" s="48">
        <v>1</v>
      </c>
      <c r="V30" s="49">
        <v>0</v>
      </c>
      <c r="W30" s="49">
        <v>0.004608</v>
      </c>
      <c r="X30" s="49">
        <v>0.003199</v>
      </c>
      <c r="Y30" s="49">
        <v>0.459128</v>
      </c>
      <c r="Z30" s="49">
        <v>0</v>
      </c>
      <c r="AA30" s="49">
        <v>0</v>
      </c>
      <c r="AB30" s="71">
        <v>30</v>
      </c>
      <c r="AC30" s="71"/>
      <c r="AD30" s="72"/>
      <c r="AE30" s="78" t="s">
        <v>1113</v>
      </c>
      <c r="AF30" s="78">
        <v>4240</v>
      </c>
      <c r="AG30" s="78">
        <v>3153</v>
      </c>
      <c r="AH30" s="78">
        <v>10809</v>
      </c>
      <c r="AI30" s="78">
        <v>9615</v>
      </c>
      <c r="AJ30" s="78"/>
      <c r="AK30" s="78" t="s">
        <v>1254</v>
      </c>
      <c r="AL30" s="78" t="s">
        <v>1381</v>
      </c>
      <c r="AM30" s="82" t="s">
        <v>1469</v>
      </c>
      <c r="AN30" s="78"/>
      <c r="AO30" s="80">
        <v>41285.75703703704</v>
      </c>
      <c r="AP30" s="82" t="s">
        <v>1571</v>
      </c>
      <c r="AQ30" s="78" t="b">
        <v>0</v>
      </c>
      <c r="AR30" s="78" t="b">
        <v>0</v>
      </c>
      <c r="AS30" s="78" t="b">
        <v>1</v>
      </c>
      <c r="AT30" s="78" t="s">
        <v>1030</v>
      </c>
      <c r="AU30" s="78">
        <v>311</v>
      </c>
      <c r="AV30" s="82" t="s">
        <v>1685</v>
      </c>
      <c r="AW30" s="78" t="b">
        <v>0</v>
      </c>
      <c r="AX30" s="78" t="s">
        <v>1724</v>
      </c>
      <c r="AY30" s="82" t="s">
        <v>1752</v>
      </c>
      <c r="AZ30" s="78" t="s">
        <v>66</v>
      </c>
      <c r="BA30" s="78" t="str">
        <f>REPLACE(INDEX(GroupVertices[Group],MATCH(Vertices[[#This Row],[Vertex]],GroupVertices[Vertex],0)),1,1,"")</f>
        <v>7</v>
      </c>
      <c r="BB30" s="48" t="s">
        <v>452</v>
      </c>
      <c r="BC30" s="48" t="s">
        <v>452</v>
      </c>
      <c r="BD30" s="48" t="s">
        <v>469</v>
      </c>
      <c r="BE30" s="48" t="s">
        <v>469</v>
      </c>
      <c r="BF30" s="48" t="s">
        <v>475</v>
      </c>
      <c r="BG30" s="48" t="s">
        <v>475</v>
      </c>
      <c r="BH30" s="121" t="s">
        <v>2413</v>
      </c>
      <c r="BI30" s="121" t="s">
        <v>2413</v>
      </c>
      <c r="BJ30" s="121" t="s">
        <v>2491</v>
      </c>
      <c r="BK30" s="121" t="s">
        <v>2491</v>
      </c>
      <c r="BL30" s="121">
        <v>0</v>
      </c>
      <c r="BM30" s="124">
        <v>0</v>
      </c>
      <c r="BN30" s="121">
        <v>0</v>
      </c>
      <c r="BO30" s="124">
        <v>0</v>
      </c>
      <c r="BP30" s="121">
        <v>0</v>
      </c>
      <c r="BQ30" s="124">
        <v>0</v>
      </c>
      <c r="BR30" s="121">
        <v>23</v>
      </c>
      <c r="BS30" s="124">
        <v>100</v>
      </c>
      <c r="BT30" s="121">
        <v>23</v>
      </c>
      <c r="BU30" s="2"/>
      <c r="BV30" s="3"/>
      <c r="BW30" s="3"/>
      <c r="BX30" s="3"/>
      <c r="BY30" s="3"/>
    </row>
    <row r="31" spans="1:77" ht="41.45" customHeight="1">
      <c r="A31" s="64" t="s">
        <v>318</v>
      </c>
      <c r="C31" s="65"/>
      <c r="D31" s="65" t="s">
        <v>64</v>
      </c>
      <c r="E31" s="66">
        <v>162.62210884904383</v>
      </c>
      <c r="F31" s="68">
        <v>99.99820169186621</v>
      </c>
      <c r="G31" s="100" t="s">
        <v>621</v>
      </c>
      <c r="H31" s="65"/>
      <c r="I31" s="69" t="s">
        <v>318</v>
      </c>
      <c r="J31" s="70"/>
      <c r="K31" s="70"/>
      <c r="L31" s="69" t="s">
        <v>1895</v>
      </c>
      <c r="M31" s="73">
        <v>1.5993161573846413</v>
      </c>
      <c r="N31" s="74">
        <v>6911.91796875</v>
      </c>
      <c r="O31" s="74">
        <v>1911.4837646484375</v>
      </c>
      <c r="P31" s="75"/>
      <c r="Q31" s="76"/>
      <c r="R31" s="76"/>
      <c r="S31" s="86"/>
      <c r="T31" s="48">
        <v>7</v>
      </c>
      <c r="U31" s="48">
        <v>2</v>
      </c>
      <c r="V31" s="49">
        <v>426</v>
      </c>
      <c r="W31" s="49">
        <v>0.006757</v>
      </c>
      <c r="X31" s="49">
        <v>0.02547</v>
      </c>
      <c r="Y31" s="49">
        <v>2.54576</v>
      </c>
      <c r="Z31" s="49">
        <v>0.1</v>
      </c>
      <c r="AA31" s="49">
        <v>0.16666666666666666</v>
      </c>
      <c r="AB31" s="71">
        <v>31</v>
      </c>
      <c r="AC31" s="71"/>
      <c r="AD31" s="72"/>
      <c r="AE31" s="78" t="s">
        <v>1114</v>
      </c>
      <c r="AF31" s="78">
        <v>1998</v>
      </c>
      <c r="AG31" s="78">
        <v>970</v>
      </c>
      <c r="AH31" s="78">
        <v>1115</v>
      </c>
      <c r="AI31" s="78">
        <v>3781</v>
      </c>
      <c r="AJ31" s="78"/>
      <c r="AK31" s="78" t="s">
        <v>1255</v>
      </c>
      <c r="AL31" s="78" t="s">
        <v>1382</v>
      </c>
      <c r="AM31" s="82" t="s">
        <v>1470</v>
      </c>
      <c r="AN31" s="78"/>
      <c r="AO31" s="80">
        <v>40666.01725694445</v>
      </c>
      <c r="AP31" s="82" t="s">
        <v>1572</v>
      </c>
      <c r="AQ31" s="78" t="b">
        <v>0</v>
      </c>
      <c r="AR31" s="78" t="b">
        <v>0</v>
      </c>
      <c r="AS31" s="78" t="b">
        <v>1</v>
      </c>
      <c r="AT31" s="78" t="s">
        <v>1030</v>
      </c>
      <c r="AU31" s="78">
        <v>22</v>
      </c>
      <c r="AV31" s="82" t="s">
        <v>1686</v>
      </c>
      <c r="AW31" s="78" t="b">
        <v>0</v>
      </c>
      <c r="AX31" s="78" t="s">
        <v>1724</v>
      </c>
      <c r="AY31" s="82" t="s">
        <v>1753</v>
      </c>
      <c r="AZ31" s="78" t="s">
        <v>66</v>
      </c>
      <c r="BA31" s="78" t="str">
        <f>REPLACE(INDEX(GroupVertices[Group],MATCH(Vertices[[#This Row],[Vertex]],GroupVertices[Vertex],0)),1,1,"")</f>
        <v>7</v>
      </c>
      <c r="BB31" s="48" t="s">
        <v>452</v>
      </c>
      <c r="BC31" s="48" t="s">
        <v>452</v>
      </c>
      <c r="BD31" s="48" t="s">
        <v>469</v>
      </c>
      <c r="BE31" s="48" t="s">
        <v>469</v>
      </c>
      <c r="BF31" s="48" t="s">
        <v>475</v>
      </c>
      <c r="BG31" s="48" t="s">
        <v>475</v>
      </c>
      <c r="BH31" s="121" t="s">
        <v>2414</v>
      </c>
      <c r="BI31" s="121" t="s">
        <v>2464</v>
      </c>
      <c r="BJ31" s="121" t="s">
        <v>2492</v>
      </c>
      <c r="BK31" s="121" t="s">
        <v>2492</v>
      </c>
      <c r="BL31" s="121">
        <v>3</v>
      </c>
      <c r="BM31" s="124">
        <v>3.896103896103896</v>
      </c>
      <c r="BN31" s="121">
        <v>0</v>
      </c>
      <c r="BO31" s="124">
        <v>0</v>
      </c>
      <c r="BP31" s="121">
        <v>0</v>
      </c>
      <c r="BQ31" s="124">
        <v>0</v>
      </c>
      <c r="BR31" s="121">
        <v>74</v>
      </c>
      <c r="BS31" s="124">
        <v>96.1038961038961</v>
      </c>
      <c r="BT31" s="121">
        <v>77</v>
      </c>
      <c r="BU31" s="2"/>
      <c r="BV31" s="3"/>
      <c r="BW31" s="3"/>
      <c r="BX31" s="3"/>
      <c r="BY31" s="3"/>
    </row>
    <row r="32" spans="1:77" ht="41.45" customHeight="1">
      <c r="A32" s="64" t="s">
        <v>238</v>
      </c>
      <c r="C32" s="65"/>
      <c r="D32" s="65" t="s">
        <v>64</v>
      </c>
      <c r="E32" s="66">
        <v>162.2823069231902</v>
      </c>
      <c r="F32" s="68">
        <v>99.99918394532247</v>
      </c>
      <c r="G32" s="100" t="s">
        <v>544</v>
      </c>
      <c r="H32" s="65"/>
      <c r="I32" s="69" t="s">
        <v>238</v>
      </c>
      <c r="J32" s="70"/>
      <c r="K32" s="70"/>
      <c r="L32" s="69" t="s">
        <v>1896</v>
      </c>
      <c r="M32" s="73">
        <v>1.2719638221984302</v>
      </c>
      <c r="N32" s="74">
        <v>7608.076171875</v>
      </c>
      <c r="O32" s="74">
        <v>1879.94970703125</v>
      </c>
      <c r="P32" s="75"/>
      <c r="Q32" s="76"/>
      <c r="R32" s="76"/>
      <c r="S32" s="86"/>
      <c r="T32" s="48">
        <v>0</v>
      </c>
      <c r="U32" s="48">
        <v>1</v>
      </c>
      <c r="V32" s="49">
        <v>0</v>
      </c>
      <c r="W32" s="49">
        <v>0.004608</v>
      </c>
      <c r="X32" s="49">
        <v>0.003199</v>
      </c>
      <c r="Y32" s="49">
        <v>0.459128</v>
      </c>
      <c r="Z32" s="49">
        <v>0</v>
      </c>
      <c r="AA32" s="49">
        <v>0</v>
      </c>
      <c r="AB32" s="71">
        <v>32</v>
      </c>
      <c r="AC32" s="71"/>
      <c r="AD32" s="72"/>
      <c r="AE32" s="78" t="s">
        <v>1115</v>
      </c>
      <c r="AF32" s="78">
        <v>251</v>
      </c>
      <c r="AG32" s="78">
        <v>444</v>
      </c>
      <c r="AH32" s="78">
        <v>516</v>
      </c>
      <c r="AI32" s="78">
        <v>199</v>
      </c>
      <c r="AJ32" s="78"/>
      <c r="AK32" s="78" t="s">
        <v>1256</v>
      </c>
      <c r="AL32" s="78" t="s">
        <v>1055</v>
      </c>
      <c r="AM32" s="82" t="s">
        <v>1471</v>
      </c>
      <c r="AN32" s="78"/>
      <c r="AO32" s="80">
        <v>42170.05582175926</v>
      </c>
      <c r="AP32" s="82" t="s">
        <v>1573</v>
      </c>
      <c r="AQ32" s="78" t="b">
        <v>1</v>
      </c>
      <c r="AR32" s="78" t="b">
        <v>0</v>
      </c>
      <c r="AS32" s="78" t="b">
        <v>0</v>
      </c>
      <c r="AT32" s="78" t="s">
        <v>1030</v>
      </c>
      <c r="AU32" s="78">
        <v>16</v>
      </c>
      <c r="AV32" s="82" t="s">
        <v>1678</v>
      </c>
      <c r="AW32" s="78" t="b">
        <v>0</v>
      </c>
      <c r="AX32" s="78" t="s">
        <v>1724</v>
      </c>
      <c r="AY32" s="82" t="s">
        <v>1754</v>
      </c>
      <c r="AZ32" s="78" t="s">
        <v>66</v>
      </c>
      <c r="BA32" s="78" t="str">
        <f>REPLACE(INDEX(GroupVertices[Group],MATCH(Vertices[[#This Row],[Vertex]],GroupVertices[Vertex],0)),1,1,"")</f>
        <v>7</v>
      </c>
      <c r="BB32" s="48" t="s">
        <v>452</v>
      </c>
      <c r="BC32" s="48" t="s">
        <v>452</v>
      </c>
      <c r="BD32" s="48" t="s">
        <v>469</v>
      </c>
      <c r="BE32" s="48" t="s">
        <v>469</v>
      </c>
      <c r="BF32" s="48" t="s">
        <v>475</v>
      </c>
      <c r="BG32" s="48" t="s">
        <v>475</v>
      </c>
      <c r="BH32" s="121" t="s">
        <v>2413</v>
      </c>
      <c r="BI32" s="121" t="s">
        <v>2413</v>
      </c>
      <c r="BJ32" s="121" t="s">
        <v>2491</v>
      </c>
      <c r="BK32" s="121" t="s">
        <v>2491</v>
      </c>
      <c r="BL32" s="121">
        <v>0</v>
      </c>
      <c r="BM32" s="124">
        <v>0</v>
      </c>
      <c r="BN32" s="121">
        <v>0</v>
      </c>
      <c r="BO32" s="124">
        <v>0</v>
      </c>
      <c r="BP32" s="121">
        <v>0</v>
      </c>
      <c r="BQ32" s="124">
        <v>0</v>
      </c>
      <c r="BR32" s="121">
        <v>23</v>
      </c>
      <c r="BS32" s="124">
        <v>100</v>
      </c>
      <c r="BT32" s="121">
        <v>23</v>
      </c>
      <c r="BU32" s="2"/>
      <c r="BV32" s="3"/>
      <c r="BW32" s="3"/>
      <c r="BX32" s="3"/>
      <c r="BY32" s="3"/>
    </row>
    <row r="33" spans="1:77" ht="41.45" customHeight="1">
      <c r="A33" s="64" t="s">
        <v>239</v>
      </c>
      <c r="C33" s="65"/>
      <c r="D33" s="65" t="s">
        <v>64</v>
      </c>
      <c r="E33" s="66">
        <v>162.35982827509596</v>
      </c>
      <c r="F33" s="68">
        <v>99.9989598570815</v>
      </c>
      <c r="G33" s="100" t="s">
        <v>545</v>
      </c>
      <c r="H33" s="65"/>
      <c r="I33" s="69" t="s">
        <v>239</v>
      </c>
      <c r="J33" s="70"/>
      <c r="K33" s="70"/>
      <c r="L33" s="69" t="s">
        <v>1897</v>
      </c>
      <c r="M33" s="73">
        <v>1.3466449633055506</v>
      </c>
      <c r="N33" s="74">
        <v>6061.77197265625</v>
      </c>
      <c r="O33" s="74">
        <v>788.6612548828125</v>
      </c>
      <c r="P33" s="75"/>
      <c r="Q33" s="76"/>
      <c r="R33" s="76"/>
      <c r="S33" s="86"/>
      <c r="T33" s="48">
        <v>0</v>
      </c>
      <c r="U33" s="48">
        <v>1</v>
      </c>
      <c r="V33" s="49">
        <v>0</v>
      </c>
      <c r="W33" s="49">
        <v>0.004405</v>
      </c>
      <c r="X33" s="49">
        <v>0.00306</v>
      </c>
      <c r="Y33" s="49">
        <v>0.444402</v>
      </c>
      <c r="Z33" s="49">
        <v>0</v>
      </c>
      <c r="AA33" s="49">
        <v>0</v>
      </c>
      <c r="AB33" s="71">
        <v>33</v>
      </c>
      <c r="AC33" s="71"/>
      <c r="AD33" s="72"/>
      <c r="AE33" s="78" t="s">
        <v>1116</v>
      </c>
      <c r="AF33" s="78">
        <v>602</v>
      </c>
      <c r="AG33" s="78">
        <v>564</v>
      </c>
      <c r="AH33" s="78">
        <v>1457</v>
      </c>
      <c r="AI33" s="78">
        <v>8004</v>
      </c>
      <c r="AJ33" s="78"/>
      <c r="AK33" s="78" t="s">
        <v>1257</v>
      </c>
      <c r="AL33" s="78"/>
      <c r="AM33" s="78"/>
      <c r="AN33" s="78"/>
      <c r="AO33" s="80">
        <v>42130.09019675926</v>
      </c>
      <c r="AP33" s="78"/>
      <c r="AQ33" s="78" t="b">
        <v>1</v>
      </c>
      <c r="AR33" s="78" t="b">
        <v>0</v>
      </c>
      <c r="AS33" s="78" t="b">
        <v>0</v>
      </c>
      <c r="AT33" s="78" t="s">
        <v>1030</v>
      </c>
      <c r="AU33" s="78">
        <v>5</v>
      </c>
      <c r="AV33" s="82" t="s">
        <v>1678</v>
      </c>
      <c r="AW33" s="78" t="b">
        <v>0</v>
      </c>
      <c r="AX33" s="78" t="s">
        <v>1724</v>
      </c>
      <c r="AY33" s="82" t="s">
        <v>1755</v>
      </c>
      <c r="AZ33" s="78" t="s">
        <v>66</v>
      </c>
      <c r="BA33" s="78" t="str">
        <f>REPLACE(INDEX(GroupVertices[Group],MATCH(Vertices[[#This Row],[Vertex]],GroupVertices[Vertex],0)),1,1,"")</f>
        <v>7</v>
      </c>
      <c r="BB33" s="48" t="s">
        <v>452</v>
      </c>
      <c r="BC33" s="48" t="s">
        <v>452</v>
      </c>
      <c r="BD33" s="48" t="s">
        <v>469</v>
      </c>
      <c r="BE33" s="48" t="s">
        <v>469</v>
      </c>
      <c r="BF33" s="48" t="s">
        <v>475</v>
      </c>
      <c r="BG33" s="48" t="s">
        <v>475</v>
      </c>
      <c r="BH33" s="121" t="s">
        <v>2415</v>
      </c>
      <c r="BI33" s="121" t="s">
        <v>2415</v>
      </c>
      <c r="BJ33" s="121" t="s">
        <v>2493</v>
      </c>
      <c r="BK33" s="121" t="s">
        <v>2493</v>
      </c>
      <c r="BL33" s="121">
        <v>0</v>
      </c>
      <c r="BM33" s="124">
        <v>0</v>
      </c>
      <c r="BN33" s="121">
        <v>0</v>
      </c>
      <c r="BO33" s="124">
        <v>0</v>
      </c>
      <c r="BP33" s="121">
        <v>0</v>
      </c>
      <c r="BQ33" s="124">
        <v>0</v>
      </c>
      <c r="BR33" s="121">
        <v>13</v>
      </c>
      <c r="BS33" s="124">
        <v>100</v>
      </c>
      <c r="BT33" s="121">
        <v>13</v>
      </c>
      <c r="BU33" s="2"/>
      <c r="BV33" s="3"/>
      <c r="BW33" s="3"/>
      <c r="BX33" s="3"/>
      <c r="BY33" s="3"/>
    </row>
    <row r="34" spans="1:77" ht="41.45" customHeight="1">
      <c r="A34" s="64" t="s">
        <v>299</v>
      </c>
      <c r="C34" s="65"/>
      <c r="D34" s="65" t="s">
        <v>64</v>
      </c>
      <c r="E34" s="66">
        <v>163.5168344522896</v>
      </c>
      <c r="F34" s="68">
        <v>99.99561534008502</v>
      </c>
      <c r="G34" s="100" t="s">
        <v>603</v>
      </c>
      <c r="H34" s="65"/>
      <c r="I34" s="69" t="s">
        <v>299</v>
      </c>
      <c r="J34" s="70"/>
      <c r="K34" s="70"/>
      <c r="L34" s="69" t="s">
        <v>1898</v>
      </c>
      <c r="M34" s="73">
        <v>2.4612609943293227</v>
      </c>
      <c r="N34" s="74">
        <v>6673.7294921875</v>
      </c>
      <c r="O34" s="74">
        <v>1120.529296875</v>
      </c>
      <c r="P34" s="75"/>
      <c r="Q34" s="76"/>
      <c r="R34" s="76"/>
      <c r="S34" s="86"/>
      <c r="T34" s="48">
        <v>3</v>
      </c>
      <c r="U34" s="48">
        <v>3</v>
      </c>
      <c r="V34" s="49">
        <v>142</v>
      </c>
      <c r="W34" s="49">
        <v>0.006329</v>
      </c>
      <c r="X34" s="49">
        <v>0.024365</v>
      </c>
      <c r="Y34" s="49">
        <v>1.73178</v>
      </c>
      <c r="Z34" s="49">
        <v>0.25</v>
      </c>
      <c r="AA34" s="49">
        <v>0</v>
      </c>
      <c r="AB34" s="71">
        <v>34</v>
      </c>
      <c r="AC34" s="71"/>
      <c r="AD34" s="72"/>
      <c r="AE34" s="78" t="s">
        <v>1117</v>
      </c>
      <c r="AF34" s="78">
        <v>1379</v>
      </c>
      <c r="AG34" s="78">
        <v>2355</v>
      </c>
      <c r="AH34" s="78">
        <v>4948</v>
      </c>
      <c r="AI34" s="78">
        <v>5840</v>
      </c>
      <c r="AJ34" s="78"/>
      <c r="AK34" s="78" t="s">
        <v>1258</v>
      </c>
      <c r="AL34" s="78" t="s">
        <v>1383</v>
      </c>
      <c r="AM34" s="82" t="s">
        <v>1472</v>
      </c>
      <c r="AN34" s="78"/>
      <c r="AO34" s="80">
        <v>40615.726805555554</v>
      </c>
      <c r="AP34" s="78"/>
      <c r="AQ34" s="78" t="b">
        <v>1</v>
      </c>
      <c r="AR34" s="78" t="b">
        <v>0</v>
      </c>
      <c r="AS34" s="78" t="b">
        <v>0</v>
      </c>
      <c r="AT34" s="78" t="s">
        <v>1030</v>
      </c>
      <c r="AU34" s="78">
        <v>151</v>
      </c>
      <c r="AV34" s="82" t="s">
        <v>1678</v>
      </c>
      <c r="AW34" s="78" t="b">
        <v>0</v>
      </c>
      <c r="AX34" s="78" t="s">
        <v>1724</v>
      </c>
      <c r="AY34" s="82" t="s">
        <v>1756</v>
      </c>
      <c r="AZ34" s="78" t="s">
        <v>66</v>
      </c>
      <c r="BA34" s="78" t="str">
        <f>REPLACE(INDEX(GroupVertices[Group],MATCH(Vertices[[#This Row],[Vertex]],GroupVertices[Vertex],0)),1,1,"")</f>
        <v>7</v>
      </c>
      <c r="BB34" s="48" t="s">
        <v>452</v>
      </c>
      <c r="BC34" s="48" t="s">
        <v>452</v>
      </c>
      <c r="BD34" s="48" t="s">
        <v>469</v>
      </c>
      <c r="BE34" s="48" t="s">
        <v>469</v>
      </c>
      <c r="BF34" s="48" t="s">
        <v>475</v>
      </c>
      <c r="BG34" s="48" t="s">
        <v>475</v>
      </c>
      <c r="BH34" s="121" t="s">
        <v>2416</v>
      </c>
      <c r="BI34" s="121" t="s">
        <v>2465</v>
      </c>
      <c r="BJ34" s="121" t="s">
        <v>2494</v>
      </c>
      <c r="BK34" s="121" t="s">
        <v>2536</v>
      </c>
      <c r="BL34" s="121">
        <v>0</v>
      </c>
      <c r="BM34" s="124">
        <v>0</v>
      </c>
      <c r="BN34" s="121">
        <v>0</v>
      </c>
      <c r="BO34" s="124">
        <v>0</v>
      </c>
      <c r="BP34" s="121">
        <v>0</v>
      </c>
      <c r="BQ34" s="124">
        <v>0</v>
      </c>
      <c r="BR34" s="121">
        <v>58</v>
      </c>
      <c r="BS34" s="124">
        <v>100</v>
      </c>
      <c r="BT34" s="121">
        <v>58</v>
      </c>
      <c r="BU34" s="2"/>
      <c r="BV34" s="3"/>
      <c r="BW34" s="3"/>
      <c r="BX34" s="3"/>
      <c r="BY34" s="3"/>
    </row>
    <row r="35" spans="1:77" ht="41.45" customHeight="1">
      <c r="A35" s="64" t="s">
        <v>240</v>
      </c>
      <c r="C35" s="65"/>
      <c r="D35" s="65" t="s">
        <v>64</v>
      </c>
      <c r="E35" s="66">
        <v>162.27197074293608</v>
      </c>
      <c r="F35" s="68">
        <v>99.9992138237546</v>
      </c>
      <c r="G35" s="100" t="s">
        <v>546</v>
      </c>
      <c r="H35" s="65"/>
      <c r="I35" s="69" t="s">
        <v>240</v>
      </c>
      <c r="J35" s="70"/>
      <c r="K35" s="70"/>
      <c r="L35" s="69" t="s">
        <v>1899</v>
      </c>
      <c r="M35" s="73">
        <v>1.2620063367174807</v>
      </c>
      <c r="N35" s="74">
        <v>6377.6181640625</v>
      </c>
      <c r="O35" s="74">
        <v>2480.49951171875</v>
      </c>
      <c r="P35" s="75"/>
      <c r="Q35" s="76"/>
      <c r="R35" s="76"/>
      <c r="S35" s="86"/>
      <c r="T35" s="48">
        <v>0</v>
      </c>
      <c r="U35" s="48">
        <v>1</v>
      </c>
      <c r="V35" s="49">
        <v>0</v>
      </c>
      <c r="W35" s="49">
        <v>0.004608</v>
      </c>
      <c r="X35" s="49">
        <v>0.003199</v>
      </c>
      <c r="Y35" s="49">
        <v>0.459128</v>
      </c>
      <c r="Z35" s="49">
        <v>0</v>
      </c>
      <c r="AA35" s="49">
        <v>0</v>
      </c>
      <c r="AB35" s="71">
        <v>35</v>
      </c>
      <c r="AC35" s="71"/>
      <c r="AD35" s="72"/>
      <c r="AE35" s="78" t="s">
        <v>1118</v>
      </c>
      <c r="AF35" s="78">
        <v>486</v>
      </c>
      <c r="AG35" s="78">
        <v>428</v>
      </c>
      <c r="AH35" s="78">
        <v>2236</v>
      </c>
      <c r="AI35" s="78">
        <v>1168</v>
      </c>
      <c r="AJ35" s="78"/>
      <c r="AK35" s="78" t="s">
        <v>1259</v>
      </c>
      <c r="AL35" s="78" t="s">
        <v>1384</v>
      </c>
      <c r="AM35" s="78"/>
      <c r="AN35" s="78"/>
      <c r="AO35" s="80">
        <v>40051.639814814815</v>
      </c>
      <c r="AP35" s="82" t="s">
        <v>1574</v>
      </c>
      <c r="AQ35" s="78" t="b">
        <v>0</v>
      </c>
      <c r="AR35" s="78" t="b">
        <v>0</v>
      </c>
      <c r="AS35" s="78" t="b">
        <v>1</v>
      </c>
      <c r="AT35" s="78" t="s">
        <v>1030</v>
      </c>
      <c r="AU35" s="78">
        <v>26</v>
      </c>
      <c r="AV35" s="82" t="s">
        <v>1678</v>
      </c>
      <c r="AW35" s="78" t="b">
        <v>0</v>
      </c>
      <c r="AX35" s="78" t="s">
        <v>1724</v>
      </c>
      <c r="AY35" s="82" t="s">
        <v>1757</v>
      </c>
      <c r="AZ35" s="78" t="s">
        <v>66</v>
      </c>
      <c r="BA35" s="78" t="str">
        <f>REPLACE(INDEX(GroupVertices[Group],MATCH(Vertices[[#This Row],[Vertex]],GroupVertices[Vertex],0)),1,1,"")</f>
        <v>7</v>
      </c>
      <c r="BB35" s="48" t="s">
        <v>452</v>
      </c>
      <c r="BC35" s="48" t="s">
        <v>452</v>
      </c>
      <c r="BD35" s="48" t="s">
        <v>469</v>
      </c>
      <c r="BE35" s="48" t="s">
        <v>469</v>
      </c>
      <c r="BF35" s="48" t="s">
        <v>475</v>
      </c>
      <c r="BG35" s="48" t="s">
        <v>475</v>
      </c>
      <c r="BH35" s="121" t="s">
        <v>2413</v>
      </c>
      <c r="BI35" s="121" t="s">
        <v>2413</v>
      </c>
      <c r="BJ35" s="121" t="s">
        <v>2491</v>
      </c>
      <c r="BK35" s="121" t="s">
        <v>2491</v>
      </c>
      <c r="BL35" s="121">
        <v>0</v>
      </c>
      <c r="BM35" s="124">
        <v>0</v>
      </c>
      <c r="BN35" s="121">
        <v>0</v>
      </c>
      <c r="BO35" s="124">
        <v>0</v>
      </c>
      <c r="BP35" s="121">
        <v>0</v>
      </c>
      <c r="BQ35" s="124">
        <v>0</v>
      </c>
      <c r="BR35" s="121">
        <v>23</v>
      </c>
      <c r="BS35" s="124">
        <v>100</v>
      </c>
      <c r="BT35" s="121">
        <v>23</v>
      </c>
      <c r="BU35" s="2"/>
      <c r="BV35" s="3"/>
      <c r="BW35" s="3"/>
      <c r="BX35" s="3"/>
      <c r="BY35" s="3"/>
    </row>
    <row r="36" spans="1:77" ht="41.45" customHeight="1">
      <c r="A36" s="64" t="s">
        <v>241</v>
      </c>
      <c r="C36" s="65"/>
      <c r="D36" s="65" t="s">
        <v>64</v>
      </c>
      <c r="E36" s="66">
        <v>162.653763401072</v>
      </c>
      <c r="F36" s="68">
        <v>99.99811018916782</v>
      </c>
      <c r="G36" s="100" t="s">
        <v>547</v>
      </c>
      <c r="H36" s="65"/>
      <c r="I36" s="69" t="s">
        <v>241</v>
      </c>
      <c r="J36" s="70"/>
      <c r="K36" s="70"/>
      <c r="L36" s="69" t="s">
        <v>1900</v>
      </c>
      <c r="M36" s="73">
        <v>1.6298109566700487</v>
      </c>
      <c r="N36" s="74">
        <v>7350.35888671875</v>
      </c>
      <c r="O36" s="74">
        <v>4393.67822265625</v>
      </c>
      <c r="P36" s="75"/>
      <c r="Q36" s="76"/>
      <c r="R36" s="76"/>
      <c r="S36" s="86"/>
      <c r="T36" s="48">
        <v>1</v>
      </c>
      <c r="U36" s="48">
        <v>1</v>
      </c>
      <c r="V36" s="49">
        <v>0</v>
      </c>
      <c r="W36" s="49">
        <v>0</v>
      </c>
      <c r="X36" s="49">
        <v>0</v>
      </c>
      <c r="Y36" s="49">
        <v>0.999996</v>
      </c>
      <c r="Z36" s="49">
        <v>0</v>
      </c>
      <c r="AA36" s="49" t="s">
        <v>2767</v>
      </c>
      <c r="AB36" s="71">
        <v>36</v>
      </c>
      <c r="AC36" s="71"/>
      <c r="AD36" s="72"/>
      <c r="AE36" s="78" t="s">
        <v>1119</v>
      </c>
      <c r="AF36" s="78">
        <v>1035</v>
      </c>
      <c r="AG36" s="78">
        <v>1019</v>
      </c>
      <c r="AH36" s="78">
        <v>4274</v>
      </c>
      <c r="AI36" s="78">
        <v>5346</v>
      </c>
      <c r="AJ36" s="78"/>
      <c r="AK36" s="78" t="s">
        <v>1260</v>
      </c>
      <c r="AL36" s="78" t="s">
        <v>1385</v>
      </c>
      <c r="AM36" s="82" t="s">
        <v>1473</v>
      </c>
      <c r="AN36" s="78"/>
      <c r="AO36" s="80">
        <v>39484.91300925926</v>
      </c>
      <c r="AP36" s="82" t="s">
        <v>1575</v>
      </c>
      <c r="AQ36" s="78" t="b">
        <v>0</v>
      </c>
      <c r="AR36" s="78" t="b">
        <v>0</v>
      </c>
      <c r="AS36" s="78" t="b">
        <v>1</v>
      </c>
      <c r="AT36" s="78" t="s">
        <v>1030</v>
      </c>
      <c r="AU36" s="78">
        <v>33</v>
      </c>
      <c r="AV36" s="82" t="s">
        <v>1680</v>
      </c>
      <c r="AW36" s="78" t="b">
        <v>0</v>
      </c>
      <c r="AX36" s="78" t="s">
        <v>1724</v>
      </c>
      <c r="AY36" s="82" t="s">
        <v>1758</v>
      </c>
      <c r="AZ36" s="78" t="s">
        <v>66</v>
      </c>
      <c r="BA36" s="78" t="str">
        <f>REPLACE(INDEX(GroupVertices[Group],MATCH(Vertices[[#This Row],[Vertex]],GroupVertices[Vertex],0)),1,1,"")</f>
        <v>6</v>
      </c>
      <c r="BB36" s="48" t="s">
        <v>452</v>
      </c>
      <c r="BC36" s="48" t="s">
        <v>452</v>
      </c>
      <c r="BD36" s="48" t="s">
        <v>469</v>
      </c>
      <c r="BE36" s="48" t="s">
        <v>469</v>
      </c>
      <c r="BF36" s="48" t="s">
        <v>475</v>
      </c>
      <c r="BG36" s="48" t="s">
        <v>475</v>
      </c>
      <c r="BH36" s="121" t="s">
        <v>2417</v>
      </c>
      <c r="BI36" s="121" t="s">
        <v>2417</v>
      </c>
      <c r="BJ36" s="121" t="s">
        <v>2495</v>
      </c>
      <c r="BK36" s="121" t="s">
        <v>2495</v>
      </c>
      <c r="BL36" s="121">
        <v>1</v>
      </c>
      <c r="BM36" s="124">
        <v>3.0303030303030303</v>
      </c>
      <c r="BN36" s="121">
        <v>3</v>
      </c>
      <c r="BO36" s="124">
        <v>9.090909090909092</v>
      </c>
      <c r="BP36" s="121">
        <v>0</v>
      </c>
      <c r="BQ36" s="124">
        <v>0</v>
      </c>
      <c r="BR36" s="121">
        <v>29</v>
      </c>
      <c r="BS36" s="124">
        <v>87.87878787878788</v>
      </c>
      <c r="BT36" s="121">
        <v>33</v>
      </c>
      <c r="BU36" s="2"/>
      <c r="BV36" s="3"/>
      <c r="BW36" s="3"/>
      <c r="BX36" s="3"/>
      <c r="BY36" s="3"/>
    </row>
    <row r="37" spans="1:77" ht="41.45" customHeight="1">
      <c r="A37" s="64" t="s">
        <v>242</v>
      </c>
      <c r="C37" s="65"/>
      <c r="D37" s="65" t="s">
        <v>64</v>
      </c>
      <c r="E37" s="66">
        <v>162.16796292912917</v>
      </c>
      <c r="F37" s="68">
        <v>99.9995144754779</v>
      </c>
      <c r="G37" s="100" t="s">
        <v>548</v>
      </c>
      <c r="H37" s="65"/>
      <c r="I37" s="69" t="s">
        <v>242</v>
      </c>
      <c r="J37" s="70"/>
      <c r="K37" s="70"/>
      <c r="L37" s="69" t="s">
        <v>1901</v>
      </c>
      <c r="M37" s="73">
        <v>1.1618091390654275</v>
      </c>
      <c r="N37" s="74">
        <v>517.0177001953125</v>
      </c>
      <c r="O37" s="74">
        <v>2126.27587890625</v>
      </c>
      <c r="P37" s="75"/>
      <c r="Q37" s="76"/>
      <c r="R37" s="76"/>
      <c r="S37" s="86"/>
      <c r="T37" s="48">
        <v>0</v>
      </c>
      <c r="U37" s="48">
        <v>1</v>
      </c>
      <c r="V37" s="49">
        <v>0</v>
      </c>
      <c r="W37" s="49">
        <v>0.006061</v>
      </c>
      <c r="X37" s="49">
        <v>0.014502</v>
      </c>
      <c r="Y37" s="49">
        <v>0.461207</v>
      </c>
      <c r="Z37" s="49">
        <v>0</v>
      </c>
      <c r="AA37" s="49">
        <v>0</v>
      </c>
      <c r="AB37" s="71">
        <v>37</v>
      </c>
      <c r="AC37" s="71"/>
      <c r="AD37" s="72"/>
      <c r="AE37" s="78" t="s">
        <v>1120</v>
      </c>
      <c r="AF37" s="78">
        <v>171</v>
      </c>
      <c r="AG37" s="78">
        <v>267</v>
      </c>
      <c r="AH37" s="78">
        <v>6314</v>
      </c>
      <c r="AI37" s="78">
        <v>6281</v>
      </c>
      <c r="AJ37" s="78"/>
      <c r="AK37" s="78" t="s">
        <v>1261</v>
      </c>
      <c r="AL37" s="78" t="s">
        <v>1386</v>
      </c>
      <c r="AM37" s="82" t="s">
        <v>1474</v>
      </c>
      <c r="AN37" s="78"/>
      <c r="AO37" s="80">
        <v>41257.160416666666</v>
      </c>
      <c r="AP37" s="82" t="s">
        <v>1576</v>
      </c>
      <c r="AQ37" s="78" t="b">
        <v>0</v>
      </c>
      <c r="AR37" s="78" t="b">
        <v>0</v>
      </c>
      <c r="AS37" s="78" t="b">
        <v>0</v>
      </c>
      <c r="AT37" s="78" t="s">
        <v>1030</v>
      </c>
      <c r="AU37" s="78">
        <v>20</v>
      </c>
      <c r="AV37" s="82" t="s">
        <v>1678</v>
      </c>
      <c r="AW37" s="78" t="b">
        <v>0</v>
      </c>
      <c r="AX37" s="78" t="s">
        <v>1724</v>
      </c>
      <c r="AY37" s="82" t="s">
        <v>1759</v>
      </c>
      <c r="AZ37" s="78" t="s">
        <v>66</v>
      </c>
      <c r="BA37" s="78" t="str">
        <f>REPLACE(INDEX(GroupVertices[Group],MATCH(Vertices[[#This Row],[Vertex]],GroupVertices[Vertex],0)),1,1,"")</f>
        <v>1</v>
      </c>
      <c r="BB37" s="48"/>
      <c r="BC37" s="48"/>
      <c r="BD37" s="48"/>
      <c r="BE37" s="48"/>
      <c r="BF37" s="48"/>
      <c r="BG37" s="48"/>
      <c r="BH37" s="121" t="s">
        <v>2412</v>
      </c>
      <c r="BI37" s="121" t="s">
        <v>2412</v>
      </c>
      <c r="BJ37" s="121" t="s">
        <v>2490</v>
      </c>
      <c r="BK37" s="121" t="s">
        <v>2490</v>
      </c>
      <c r="BL37" s="121">
        <v>1</v>
      </c>
      <c r="BM37" s="124">
        <v>4</v>
      </c>
      <c r="BN37" s="121">
        <v>0</v>
      </c>
      <c r="BO37" s="124">
        <v>0</v>
      </c>
      <c r="BP37" s="121">
        <v>0</v>
      </c>
      <c r="BQ37" s="124">
        <v>0</v>
      </c>
      <c r="BR37" s="121">
        <v>24</v>
      </c>
      <c r="BS37" s="124">
        <v>96</v>
      </c>
      <c r="BT37" s="121">
        <v>25</v>
      </c>
      <c r="BU37" s="2"/>
      <c r="BV37" s="3"/>
      <c r="BW37" s="3"/>
      <c r="BX37" s="3"/>
      <c r="BY37" s="3"/>
    </row>
    <row r="38" spans="1:77" ht="41.45" customHeight="1">
      <c r="A38" s="64" t="s">
        <v>243</v>
      </c>
      <c r="C38" s="65"/>
      <c r="D38" s="65" t="s">
        <v>64</v>
      </c>
      <c r="E38" s="66">
        <v>162.94834453831393</v>
      </c>
      <c r="F38" s="68">
        <v>99.99725865385214</v>
      </c>
      <c r="G38" s="100" t="s">
        <v>549</v>
      </c>
      <c r="H38" s="65"/>
      <c r="I38" s="69" t="s">
        <v>243</v>
      </c>
      <c r="J38" s="70"/>
      <c r="K38" s="70"/>
      <c r="L38" s="69" t="s">
        <v>1902</v>
      </c>
      <c r="M38" s="73">
        <v>1.9135992928771062</v>
      </c>
      <c r="N38" s="74">
        <v>7437.20263671875</v>
      </c>
      <c r="O38" s="74">
        <v>6242.818359375</v>
      </c>
      <c r="P38" s="75"/>
      <c r="Q38" s="76"/>
      <c r="R38" s="76"/>
      <c r="S38" s="86"/>
      <c r="T38" s="48">
        <v>0</v>
      </c>
      <c r="U38" s="48">
        <v>1</v>
      </c>
      <c r="V38" s="49">
        <v>0</v>
      </c>
      <c r="W38" s="49">
        <v>0.004608</v>
      </c>
      <c r="X38" s="49">
        <v>0.003892</v>
      </c>
      <c r="Y38" s="49">
        <v>0.436644</v>
      </c>
      <c r="Z38" s="49">
        <v>0</v>
      </c>
      <c r="AA38" s="49">
        <v>0</v>
      </c>
      <c r="AB38" s="71">
        <v>38</v>
      </c>
      <c r="AC38" s="71"/>
      <c r="AD38" s="72"/>
      <c r="AE38" s="78" t="s">
        <v>1121</v>
      </c>
      <c r="AF38" s="78">
        <v>779</v>
      </c>
      <c r="AG38" s="78">
        <v>1475</v>
      </c>
      <c r="AH38" s="78">
        <v>43037</v>
      </c>
      <c r="AI38" s="78">
        <v>4704</v>
      </c>
      <c r="AJ38" s="78"/>
      <c r="AK38" s="78" t="s">
        <v>1262</v>
      </c>
      <c r="AL38" s="78" t="s">
        <v>1387</v>
      </c>
      <c r="AM38" s="82" t="s">
        <v>1475</v>
      </c>
      <c r="AN38" s="78"/>
      <c r="AO38" s="80">
        <v>39523.22613425926</v>
      </c>
      <c r="AP38" s="82" t="s">
        <v>1577</v>
      </c>
      <c r="AQ38" s="78" t="b">
        <v>0</v>
      </c>
      <c r="AR38" s="78" t="b">
        <v>0</v>
      </c>
      <c r="AS38" s="78" t="b">
        <v>0</v>
      </c>
      <c r="AT38" s="78" t="s">
        <v>1030</v>
      </c>
      <c r="AU38" s="78">
        <v>93</v>
      </c>
      <c r="AV38" s="82" t="s">
        <v>1678</v>
      </c>
      <c r="AW38" s="78" t="b">
        <v>0</v>
      </c>
      <c r="AX38" s="78" t="s">
        <v>1724</v>
      </c>
      <c r="AY38" s="82" t="s">
        <v>1760</v>
      </c>
      <c r="AZ38" s="78" t="s">
        <v>66</v>
      </c>
      <c r="BA38" s="78" t="str">
        <f>REPLACE(INDEX(GroupVertices[Group],MATCH(Vertices[[#This Row],[Vertex]],GroupVertices[Vertex],0)),1,1,"")</f>
        <v>4</v>
      </c>
      <c r="BB38" s="48" t="s">
        <v>452</v>
      </c>
      <c r="BC38" s="48" t="s">
        <v>452</v>
      </c>
      <c r="BD38" s="48" t="s">
        <v>469</v>
      </c>
      <c r="BE38" s="48" t="s">
        <v>469</v>
      </c>
      <c r="BF38" s="48" t="s">
        <v>475</v>
      </c>
      <c r="BG38" s="48" t="s">
        <v>475</v>
      </c>
      <c r="BH38" s="121" t="s">
        <v>2418</v>
      </c>
      <c r="BI38" s="121" t="s">
        <v>2418</v>
      </c>
      <c r="BJ38" s="121" t="s">
        <v>2496</v>
      </c>
      <c r="BK38" s="121" t="s">
        <v>2496</v>
      </c>
      <c r="BL38" s="121">
        <v>0</v>
      </c>
      <c r="BM38" s="124">
        <v>0</v>
      </c>
      <c r="BN38" s="121">
        <v>0</v>
      </c>
      <c r="BO38" s="124">
        <v>0</v>
      </c>
      <c r="BP38" s="121">
        <v>0</v>
      </c>
      <c r="BQ38" s="124">
        <v>0</v>
      </c>
      <c r="BR38" s="121">
        <v>13</v>
      </c>
      <c r="BS38" s="124">
        <v>100</v>
      </c>
      <c r="BT38" s="121">
        <v>13</v>
      </c>
      <c r="BU38" s="2"/>
      <c r="BV38" s="3"/>
      <c r="BW38" s="3"/>
      <c r="BX38" s="3"/>
      <c r="BY38" s="3"/>
    </row>
    <row r="39" spans="1:77" ht="41.45" customHeight="1">
      <c r="A39" s="64" t="s">
        <v>322</v>
      </c>
      <c r="C39" s="65"/>
      <c r="D39" s="65" t="s">
        <v>64</v>
      </c>
      <c r="E39" s="66">
        <v>164.4005778640154</v>
      </c>
      <c r="F39" s="68">
        <v>99.99306073413797</v>
      </c>
      <c r="G39" s="100" t="s">
        <v>625</v>
      </c>
      <c r="H39" s="65"/>
      <c r="I39" s="69" t="s">
        <v>322</v>
      </c>
      <c r="J39" s="70"/>
      <c r="K39" s="70"/>
      <c r="L39" s="69" t="s">
        <v>1903</v>
      </c>
      <c r="M39" s="73">
        <v>3.3126260029504953</v>
      </c>
      <c r="N39" s="74">
        <v>7084.4150390625</v>
      </c>
      <c r="O39" s="74">
        <v>7157.89306640625</v>
      </c>
      <c r="P39" s="75"/>
      <c r="Q39" s="76"/>
      <c r="R39" s="76"/>
      <c r="S39" s="86"/>
      <c r="T39" s="48">
        <v>6</v>
      </c>
      <c r="U39" s="48">
        <v>5</v>
      </c>
      <c r="V39" s="49">
        <v>414.333333</v>
      </c>
      <c r="W39" s="49">
        <v>0.006757</v>
      </c>
      <c r="X39" s="49">
        <v>0.030988</v>
      </c>
      <c r="Y39" s="49">
        <v>2.697832</v>
      </c>
      <c r="Z39" s="49">
        <v>0.11904761904761904</v>
      </c>
      <c r="AA39" s="49">
        <v>0.2857142857142857</v>
      </c>
      <c r="AB39" s="71">
        <v>39</v>
      </c>
      <c r="AC39" s="71"/>
      <c r="AD39" s="72"/>
      <c r="AE39" s="78" t="s">
        <v>1122</v>
      </c>
      <c r="AF39" s="78">
        <v>894</v>
      </c>
      <c r="AG39" s="78">
        <v>3723</v>
      </c>
      <c r="AH39" s="78">
        <v>30530</v>
      </c>
      <c r="AI39" s="78">
        <v>20514</v>
      </c>
      <c r="AJ39" s="78"/>
      <c r="AK39" s="78" t="s">
        <v>1263</v>
      </c>
      <c r="AL39" s="78" t="s">
        <v>1388</v>
      </c>
      <c r="AM39" s="82" t="s">
        <v>1476</v>
      </c>
      <c r="AN39" s="78"/>
      <c r="AO39" s="80">
        <v>39202.19388888889</v>
      </c>
      <c r="AP39" s="82" t="s">
        <v>1578</v>
      </c>
      <c r="AQ39" s="78" t="b">
        <v>0</v>
      </c>
      <c r="AR39" s="78" t="b">
        <v>0</v>
      </c>
      <c r="AS39" s="78" t="b">
        <v>1</v>
      </c>
      <c r="AT39" s="78" t="s">
        <v>1030</v>
      </c>
      <c r="AU39" s="78">
        <v>193</v>
      </c>
      <c r="AV39" s="82" t="s">
        <v>1687</v>
      </c>
      <c r="AW39" s="78" t="b">
        <v>0</v>
      </c>
      <c r="AX39" s="78" t="s">
        <v>1724</v>
      </c>
      <c r="AY39" s="82" t="s">
        <v>1761</v>
      </c>
      <c r="AZ39" s="78" t="s">
        <v>66</v>
      </c>
      <c r="BA39" s="78" t="str">
        <f>REPLACE(INDEX(GroupVertices[Group],MATCH(Vertices[[#This Row],[Vertex]],GroupVertices[Vertex],0)),1,1,"")</f>
        <v>4</v>
      </c>
      <c r="BB39" s="48" t="s">
        <v>2389</v>
      </c>
      <c r="BC39" s="48" t="s">
        <v>2389</v>
      </c>
      <c r="BD39" s="48" t="s">
        <v>469</v>
      </c>
      <c r="BE39" s="48" t="s">
        <v>469</v>
      </c>
      <c r="BF39" s="48" t="s">
        <v>475</v>
      </c>
      <c r="BG39" s="48" t="s">
        <v>475</v>
      </c>
      <c r="BH39" s="121" t="s">
        <v>2419</v>
      </c>
      <c r="BI39" s="121" t="s">
        <v>2466</v>
      </c>
      <c r="BJ39" s="121" t="s">
        <v>2497</v>
      </c>
      <c r="BK39" s="121" t="s">
        <v>2497</v>
      </c>
      <c r="BL39" s="121">
        <v>10</v>
      </c>
      <c r="BM39" s="124">
        <v>3.4602076124567476</v>
      </c>
      <c r="BN39" s="121">
        <v>2</v>
      </c>
      <c r="BO39" s="124">
        <v>0.6920415224913494</v>
      </c>
      <c r="BP39" s="121">
        <v>0</v>
      </c>
      <c r="BQ39" s="124">
        <v>0</v>
      </c>
      <c r="BR39" s="121">
        <v>277</v>
      </c>
      <c r="BS39" s="124">
        <v>95.8477508650519</v>
      </c>
      <c r="BT39" s="121">
        <v>289</v>
      </c>
      <c r="BU39" s="2"/>
      <c r="BV39" s="3"/>
      <c r="BW39" s="3"/>
      <c r="BX39" s="3"/>
      <c r="BY39" s="3"/>
    </row>
    <row r="40" spans="1:77" ht="41.45" customHeight="1">
      <c r="A40" s="64" t="s">
        <v>244</v>
      </c>
      <c r="C40" s="65"/>
      <c r="D40" s="65" t="s">
        <v>64</v>
      </c>
      <c r="E40" s="66">
        <v>163.33336725277928</v>
      </c>
      <c r="F40" s="68">
        <v>99.99614568225532</v>
      </c>
      <c r="G40" s="100" t="s">
        <v>550</v>
      </c>
      <c r="H40" s="65"/>
      <c r="I40" s="69" t="s">
        <v>244</v>
      </c>
      <c r="J40" s="70"/>
      <c r="K40" s="70"/>
      <c r="L40" s="69" t="s">
        <v>1904</v>
      </c>
      <c r="M40" s="73">
        <v>2.284515627042471</v>
      </c>
      <c r="N40" s="74">
        <v>6807.65576171875</v>
      </c>
      <c r="O40" s="74">
        <v>6105.27197265625</v>
      </c>
      <c r="P40" s="75"/>
      <c r="Q40" s="76"/>
      <c r="R40" s="76"/>
      <c r="S40" s="86"/>
      <c r="T40" s="48">
        <v>0</v>
      </c>
      <c r="U40" s="48">
        <v>1</v>
      </c>
      <c r="V40" s="49">
        <v>0</v>
      </c>
      <c r="W40" s="49">
        <v>0.004608</v>
      </c>
      <c r="X40" s="49">
        <v>0.003892</v>
      </c>
      <c r="Y40" s="49">
        <v>0.436644</v>
      </c>
      <c r="Z40" s="49">
        <v>0</v>
      </c>
      <c r="AA40" s="49">
        <v>0</v>
      </c>
      <c r="AB40" s="71">
        <v>40</v>
      </c>
      <c r="AC40" s="71"/>
      <c r="AD40" s="72"/>
      <c r="AE40" s="78" t="s">
        <v>1123</v>
      </c>
      <c r="AF40" s="78">
        <v>1696</v>
      </c>
      <c r="AG40" s="78">
        <v>2071</v>
      </c>
      <c r="AH40" s="78">
        <v>104098</v>
      </c>
      <c r="AI40" s="78">
        <v>35715</v>
      </c>
      <c r="AJ40" s="78"/>
      <c r="AK40" s="78" t="s">
        <v>1264</v>
      </c>
      <c r="AL40" s="78" t="s">
        <v>1389</v>
      </c>
      <c r="AM40" s="78"/>
      <c r="AN40" s="78"/>
      <c r="AO40" s="80">
        <v>39478.96329861111</v>
      </c>
      <c r="AP40" s="82" t="s">
        <v>1579</v>
      </c>
      <c r="AQ40" s="78" t="b">
        <v>0</v>
      </c>
      <c r="AR40" s="78" t="b">
        <v>0</v>
      </c>
      <c r="AS40" s="78" t="b">
        <v>0</v>
      </c>
      <c r="AT40" s="78" t="s">
        <v>1030</v>
      </c>
      <c r="AU40" s="78">
        <v>197</v>
      </c>
      <c r="AV40" s="82" t="s">
        <v>1678</v>
      </c>
      <c r="AW40" s="78" t="b">
        <v>0</v>
      </c>
      <c r="AX40" s="78" t="s">
        <v>1724</v>
      </c>
      <c r="AY40" s="82" t="s">
        <v>1762</v>
      </c>
      <c r="AZ40" s="78" t="s">
        <v>66</v>
      </c>
      <c r="BA40" s="78" t="str">
        <f>REPLACE(INDEX(GroupVertices[Group],MATCH(Vertices[[#This Row],[Vertex]],GroupVertices[Vertex],0)),1,1,"")</f>
        <v>4</v>
      </c>
      <c r="BB40" s="48" t="s">
        <v>452</v>
      </c>
      <c r="BC40" s="48" t="s">
        <v>452</v>
      </c>
      <c r="BD40" s="48" t="s">
        <v>469</v>
      </c>
      <c r="BE40" s="48" t="s">
        <v>469</v>
      </c>
      <c r="BF40" s="48" t="s">
        <v>475</v>
      </c>
      <c r="BG40" s="48" t="s">
        <v>475</v>
      </c>
      <c r="BH40" s="121" t="s">
        <v>2418</v>
      </c>
      <c r="BI40" s="121" t="s">
        <v>2418</v>
      </c>
      <c r="BJ40" s="121" t="s">
        <v>2496</v>
      </c>
      <c r="BK40" s="121" t="s">
        <v>2496</v>
      </c>
      <c r="BL40" s="121">
        <v>0</v>
      </c>
      <c r="BM40" s="124">
        <v>0</v>
      </c>
      <c r="BN40" s="121">
        <v>0</v>
      </c>
      <c r="BO40" s="124">
        <v>0</v>
      </c>
      <c r="BP40" s="121">
        <v>0</v>
      </c>
      <c r="BQ40" s="124">
        <v>0</v>
      </c>
      <c r="BR40" s="121">
        <v>13</v>
      </c>
      <c r="BS40" s="124">
        <v>100</v>
      </c>
      <c r="BT40" s="121">
        <v>13</v>
      </c>
      <c r="BU40" s="2"/>
      <c r="BV40" s="3"/>
      <c r="BW40" s="3"/>
      <c r="BX40" s="3"/>
      <c r="BY40" s="3"/>
    </row>
    <row r="41" spans="1:77" ht="41.45" customHeight="1">
      <c r="A41" s="64" t="s">
        <v>245</v>
      </c>
      <c r="C41" s="65"/>
      <c r="D41" s="65" t="s">
        <v>64</v>
      </c>
      <c r="E41" s="66">
        <v>164.80239687139365</v>
      </c>
      <c r="F41" s="68">
        <v>99.99189921008895</v>
      </c>
      <c r="G41" s="100" t="s">
        <v>551</v>
      </c>
      <c r="H41" s="65"/>
      <c r="I41" s="69" t="s">
        <v>245</v>
      </c>
      <c r="J41" s="70"/>
      <c r="K41" s="70"/>
      <c r="L41" s="69" t="s">
        <v>1905</v>
      </c>
      <c r="M41" s="73">
        <v>3.6997232510224025</v>
      </c>
      <c r="N41" s="74">
        <v>7706.7099609375</v>
      </c>
      <c r="O41" s="74">
        <v>9646.09375</v>
      </c>
      <c r="P41" s="75"/>
      <c r="Q41" s="76"/>
      <c r="R41" s="76"/>
      <c r="S41" s="86"/>
      <c r="T41" s="48">
        <v>0</v>
      </c>
      <c r="U41" s="48">
        <v>1</v>
      </c>
      <c r="V41" s="49">
        <v>0</v>
      </c>
      <c r="W41" s="49">
        <v>0.003663</v>
      </c>
      <c r="X41" s="49">
        <v>0.000606</v>
      </c>
      <c r="Y41" s="49">
        <v>0.476697</v>
      </c>
      <c r="Z41" s="49">
        <v>0</v>
      </c>
      <c r="AA41" s="49">
        <v>0</v>
      </c>
      <c r="AB41" s="71">
        <v>41</v>
      </c>
      <c r="AC41" s="71"/>
      <c r="AD41" s="72"/>
      <c r="AE41" s="78" t="s">
        <v>1124</v>
      </c>
      <c r="AF41" s="78">
        <v>1034</v>
      </c>
      <c r="AG41" s="78">
        <v>4345</v>
      </c>
      <c r="AH41" s="78">
        <v>121269</v>
      </c>
      <c r="AI41" s="78">
        <v>6215</v>
      </c>
      <c r="AJ41" s="78"/>
      <c r="AK41" s="78" t="s">
        <v>1265</v>
      </c>
      <c r="AL41" s="78" t="s">
        <v>1390</v>
      </c>
      <c r="AM41" s="82" t="s">
        <v>1477</v>
      </c>
      <c r="AN41" s="78"/>
      <c r="AO41" s="80">
        <v>40891.75638888889</v>
      </c>
      <c r="AP41" s="82" t="s">
        <v>1580</v>
      </c>
      <c r="AQ41" s="78" t="b">
        <v>0</v>
      </c>
      <c r="AR41" s="78" t="b">
        <v>0</v>
      </c>
      <c r="AS41" s="78" t="b">
        <v>0</v>
      </c>
      <c r="AT41" s="78" t="s">
        <v>1030</v>
      </c>
      <c r="AU41" s="78">
        <v>434</v>
      </c>
      <c r="AV41" s="82" t="s">
        <v>1682</v>
      </c>
      <c r="AW41" s="78" t="b">
        <v>0</v>
      </c>
      <c r="AX41" s="78" t="s">
        <v>1724</v>
      </c>
      <c r="AY41" s="82" t="s">
        <v>1763</v>
      </c>
      <c r="AZ41" s="78" t="s">
        <v>66</v>
      </c>
      <c r="BA41" s="78" t="str">
        <f>REPLACE(INDEX(GroupVertices[Group],MATCH(Vertices[[#This Row],[Vertex]],GroupVertices[Vertex],0)),1,1,"")</f>
        <v>4</v>
      </c>
      <c r="BB41" s="48"/>
      <c r="BC41" s="48"/>
      <c r="BD41" s="48"/>
      <c r="BE41" s="48"/>
      <c r="BF41" s="48"/>
      <c r="BG41" s="48"/>
      <c r="BH41" s="121" t="s">
        <v>2420</v>
      </c>
      <c r="BI41" s="121" t="s">
        <v>2420</v>
      </c>
      <c r="BJ41" s="121" t="s">
        <v>2498</v>
      </c>
      <c r="BK41" s="121" t="s">
        <v>2498</v>
      </c>
      <c r="BL41" s="121">
        <v>1</v>
      </c>
      <c r="BM41" s="124">
        <v>4.3478260869565215</v>
      </c>
      <c r="BN41" s="121">
        <v>0</v>
      </c>
      <c r="BO41" s="124">
        <v>0</v>
      </c>
      <c r="BP41" s="121">
        <v>0</v>
      </c>
      <c r="BQ41" s="124">
        <v>0</v>
      </c>
      <c r="BR41" s="121">
        <v>22</v>
      </c>
      <c r="BS41" s="124">
        <v>95.65217391304348</v>
      </c>
      <c r="BT41" s="121">
        <v>23</v>
      </c>
      <c r="BU41" s="2"/>
      <c r="BV41" s="3"/>
      <c r="BW41" s="3"/>
      <c r="BX41" s="3"/>
      <c r="BY41" s="3"/>
    </row>
    <row r="42" spans="1:77" ht="41.45" customHeight="1">
      <c r="A42" s="64" t="s">
        <v>247</v>
      </c>
      <c r="C42" s="65"/>
      <c r="D42" s="65" t="s">
        <v>64</v>
      </c>
      <c r="E42" s="66">
        <v>163.8133536233292</v>
      </c>
      <c r="F42" s="68">
        <v>99.99475820256332</v>
      </c>
      <c r="G42" s="100" t="s">
        <v>553</v>
      </c>
      <c r="H42" s="65"/>
      <c r="I42" s="69" t="s">
        <v>247</v>
      </c>
      <c r="J42" s="70"/>
      <c r="K42" s="70"/>
      <c r="L42" s="69" t="s">
        <v>1906</v>
      </c>
      <c r="M42" s="73">
        <v>2.746916359064058</v>
      </c>
      <c r="N42" s="74">
        <v>7446.18408203125</v>
      </c>
      <c r="O42" s="74">
        <v>8582.748046875</v>
      </c>
      <c r="P42" s="75"/>
      <c r="Q42" s="76"/>
      <c r="R42" s="76"/>
      <c r="S42" s="86"/>
      <c r="T42" s="48">
        <v>4</v>
      </c>
      <c r="U42" s="48">
        <v>2</v>
      </c>
      <c r="V42" s="49">
        <v>282.666667</v>
      </c>
      <c r="W42" s="49">
        <v>0.004902</v>
      </c>
      <c r="X42" s="49">
        <v>0.004828</v>
      </c>
      <c r="Y42" s="49">
        <v>1.92175</v>
      </c>
      <c r="Z42" s="49">
        <v>0</v>
      </c>
      <c r="AA42" s="49">
        <v>0</v>
      </c>
      <c r="AB42" s="71">
        <v>42</v>
      </c>
      <c r="AC42" s="71"/>
      <c r="AD42" s="72"/>
      <c r="AE42" s="78" t="s">
        <v>1125</v>
      </c>
      <c r="AF42" s="78">
        <v>1354</v>
      </c>
      <c r="AG42" s="78">
        <v>2814</v>
      </c>
      <c r="AH42" s="78">
        <v>61626</v>
      </c>
      <c r="AI42" s="78">
        <v>40658</v>
      </c>
      <c r="AJ42" s="78"/>
      <c r="AK42" s="78" t="s">
        <v>1266</v>
      </c>
      <c r="AL42" s="78"/>
      <c r="AM42" s="82" t="s">
        <v>1478</v>
      </c>
      <c r="AN42" s="78"/>
      <c r="AO42" s="80">
        <v>41515.97871527778</v>
      </c>
      <c r="AP42" s="82" t="s">
        <v>1581</v>
      </c>
      <c r="AQ42" s="78" t="b">
        <v>0</v>
      </c>
      <c r="AR42" s="78" t="b">
        <v>0</v>
      </c>
      <c r="AS42" s="78" t="b">
        <v>0</v>
      </c>
      <c r="AT42" s="78" t="s">
        <v>1030</v>
      </c>
      <c r="AU42" s="78">
        <v>149</v>
      </c>
      <c r="AV42" s="82" t="s">
        <v>1678</v>
      </c>
      <c r="AW42" s="78" t="b">
        <v>0</v>
      </c>
      <c r="AX42" s="78" t="s">
        <v>1724</v>
      </c>
      <c r="AY42" s="82" t="s">
        <v>1764</v>
      </c>
      <c r="AZ42" s="78" t="s">
        <v>66</v>
      </c>
      <c r="BA42" s="78" t="str">
        <f>REPLACE(INDEX(GroupVertices[Group],MATCH(Vertices[[#This Row],[Vertex]],GroupVertices[Vertex],0)),1,1,"")</f>
        <v>4</v>
      </c>
      <c r="BB42" s="48" t="s">
        <v>453</v>
      </c>
      <c r="BC42" s="48" t="s">
        <v>453</v>
      </c>
      <c r="BD42" s="48" t="s">
        <v>470</v>
      </c>
      <c r="BE42" s="48" t="s">
        <v>470</v>
      </c>
      <c r="BF42" s="48" t="s">
        <v>475</v>
      </c>
      <c r="BG42" s="48" t="s">
        <v>475</v>
      </c>
      <c r="BH42" s="121" t="s">
        <v>2421</v>
      </c>
      <c r="BI42" s="121" t="s">
        <v>2467</v>
      </c>
      <c r="BJ42" s="121" t="s">
        <v>2499</v>
      </c>
      <c r="BK42" s="121" t="s">
        <v>2499</v>
      </c>
      <c r="BL42" s="121">
        <v>2</v>
      </c>
      <c r="BM42" s="124">
        <v>4.878048780487805</v>
      </c>
      <c r="BN42" s="121">
        <v>0</v>
      </c>
      <c r="BO42" s="124">
        <v>0</v>
      </c>
      <c r="BP42" s="121">
        <v>0</v>
      </c>
      <c r="BQ42" s="124">
        <v>0</v>
      </c>
      <c r="BR42" s="121">
        <v>39</v>
      </c>
      <c r="BS42" s="124">
        <v>95.1219512195122</v>
      </c>
      <c r="BT42" s="121">
        <v>41</v>
      </c>
      <c r="BU42" s="2"/>
      <c r="BV42" s="3"/>
      <c r="BW42" s="3"/>
      <c r="BX42" s="3"/>
      <c r="BY42" s="3"/>
    </row>
    <row r="43" spans="1:77" ht="41.45" customHeight="1">
      <c r="A43" s="64" t="s">
        <v>246</v>
      </c>
      <c r="C43" s="65"/>
      <c r="D43" s="65" t="s">
        <v>64</v>
      </c>
      <c r="E43" s="66">
        <v>164.03751953259004</v>
      </c>
      <c r="F43" s="68">
        <v>99.99411021406652</v>
      </c>
      <c r="G43" s="100" t="s">
        <v>552</v>
      </c>
      <c r="H43" s="65"/>
      <c r="I43" s="69" t="s">
        <v>246</v>
      </c>
      <c r="J43" s="70"/>
      <c r="K43" s="70"/>
      <c r="L43" s="69" t="s">
        <v>1907</v>
      </c>
      <c r="M43" s="73">
        <v>2.962869325432148</v>
      </c>
      <c r="N43" s="74">
        <v>8095.35693359375</v>
      </c>
      <c r="O43" s="74">
        <v>8834.9375</v>
      </c>
      <c r="P43" s="75"/>
      <c r="Q43" s="76"/>
      <c r="R43" s="76"/>
      <c r="S43" s="86"/>
      <c r="T43" s="48">
        <v>0</v>
      </c>
      <c r="U43" s="48">
        <v>1</v>
      </c>
      <c r="V43" s="49">
        <v>0</v>
      </c>
      <c r="W43" s="49">
        <v>0.003663</v>
      </c>
      <c r="X43" s="49">
        <v>0.000606</v>
      </c>
      <c r="Y43" s="49">
        <v>0.476697</v>
      </c>
      <c r="Z43" s="49">
        <v>0</v>
      </c>
      <c r="AA43" s="49">
        <v>0</v>
      </c>
      <c r="AB43" s="71">
        <v>43</v>
      </c>
      <c r="AC43" s="71"/>
      <c r="AD43" s="72"/>
      <c r="AE43" s="78" t="s">
        <v>1126</v>
      </c>
      <c r="AF43" s="78">
        <v>3137</v>
      </c>
      <c r="AG43" s="78">
        <v>3161</v>
      </c>
      <c r="AH43" s="78">
        <v>71498</v>
      </c>
      <c r="AI43" s="78">
        <v>234492</v>
      </c>
      <c r="AJ43" s="78"/>
      <c r="AK43" s="78" t="s">
        <v>1267</v>
      </c>
      <c r="AL43" s="78" t="s">
        <v>1391</v>
      </c>
      <c r="AM43" s="82" t="s">
        <v>1479</v>
      </c>
      <c r="AN43" s="78"/>
      <c r="AO43" s="80">
        <v>40814.890543981484</v>
      </c>
      <c r="AP43" s="78"/>
      <c r="AQ43" s="78" t="b">
        <v>1</v>
      </c>
      <c r="AR43" s="78" t="b">
        <v>0</v>
      </c>
      <c r="AS43" s="78" t="b">
        <v>0</v>
      </c>
      <c r="AT43" s="78" t="s">
        <v>1030</v>
      </c>
      <c r="AU43" s="78">
        <v>326</v>
      </c>
      <c r="AV43" s="82" t="s">
        <v>1678</v>
      </c>
      <c r="AW43" s="78" t="b">
        <v>0</v>
      </c>
      <c r="AX43" s="78" t="s">
        <v>1724</v>
      </c>
      <c r="AY43" s="82" t="s">
        <v>1765</v>
      </c>
      <c r="AZ43" s="78" t="s">
        <v>66</v>
      </c>
      <c r="BA43" s="78" t="str">
        <f>REPLACE(INDEX(GroupVertices[Group],MATCH(Vertices[[#This Row],[Vertex]],GroupVertices[Vertex],0)),1,1,"")</f>
        <v>4</v>
      </c>
      <c r="BB43" s="48"/>
      <c r="BC43" s="48"/>
      <c r="BD43" s="48"/>
      <c r="BE43" s="48"/>
      <c r="BF43" s="48"/>
      <c r="BG43" s="48"/>
      <c r="BH43" s="121" t="s">
        <v>2420</v>
      </c>
      <c r="BI43" s="121" t="s">
        <v>2420</v>
      </c>
      <c r="BJ43" s="121" t="s">
        <v>2498</v>
      </c>
      <c r="BK43" s="121" t="s">
        <v>2498</v>
      </c>
      <c r="BL43" s="121">
        <v>1</v>
      </c>
      <c r="BM43" s="124">
        <v>4.3478260869565215</v>
      </c>
      <c r="BN43" s="121">
        <v>0</v>
      </c>
      <c r="BO43" s="124">
        <v>0</v>
      </c>
      <c r="BP43" s="121">
        <v>0</v>
      </c>
      <c r="BQ43" s="124">
        <v>0</v>
      </c>
      <c r="BR43" s="121">
        <v>22</v>
      </c>
      <c r="BS43" s="124">
        <v>95.65217391304348</v>
      </c>
      <c r="BT43" s="121">
        <v>23</v>
      </c>
      <c r="BU43" s="2"/>
      <c r="BV43" s="3"/>
      <c r="BW43" s="3"/>
      <c r="BX43" s="3"/>
      <c r="BY43" s="3"/>
    </row>
    <row r="44" spans="1:77" ht="41.45" customHeight="1">
      <c r="A44" s="64" t="s">
        <v>248</v>
      </c>
      <c r="C44" s="65"/>
      <c r="D44" s="65" t="s">
        <v>64</v>
      </c>
      <c r="E44" s="66">
        <v>162.95415863970686</v>
      </c>
      <c r="F44" s="68">
        <v>99.99724184723406</v>
      </c>
      <c r="G44" s="100" t="s">
        <v>554</v>
      </c>
      <c r="H44" s="65"/>
      <c r="I44" s="69" t="s">
        <v>248</v>
      </c>
      <c r="J44" s="70"/>
      <c r="K44" s="70"/>
      <c r="L44" s="69" t="s">
        <v>1908</v>
      </c>
      <c r="M44" s="73">
        <v>1.9192003784601404</v>
      </c>
      <c r="N44" s="74">
        <v>7741.32568359375</v>
      </c>
      <c r="O44" s="74">
        <v>7555.388671875</v>
      </c>
      <c r="P44" s="75"/>
      <c r="Q44" s="76"/>
      <c r="R44" s="76"/>
      <c r="S44" s="86"/>
      <c r="T44" s="48">
        <v>0</v>
      </c>
      <c r="U44" s="48">
        <v>2</v>
      </c>
      <c r="V44" s="49">
        <v>13</v>
      </c>
      <c r="W44" s="49">
        <v>0.004739</v>
      </c>
      <c r="X44" s="49">
        <v>0.004498</v>
      </c>
      <c r="Y44" s="49">
        <v>0.763342</v>
      </c>
      <c r="Z44" s="49">
        <v>0</v>
      </c>
      <c r="AA44" s="49">
        <v>0</v>
      </c>
      <c r="AB44" s="71">
        <v>44</v>
      </c>
      <c r="AC44" s="71"/>
      <c r="AD44" s="72"/>
      <c r="AE44" s="78" t="s">
        <v>1127</v>
      </c>
      <c r="AF44" s="78">
        <v>1485</v>
      </c>
      <c r="AG44" s="78">
        <v>1484</v>
      </c>
      <c r="AH44" s="78">
        <v>8754</v>
      </c>
      <c r="AI44" s="78">
        <v>66012</v>
      </c>
      <c r="AJ44" s="78"/>
      <c r="AK44" s="78" t="s">
        <v>1268</v>
      </c>
      <c r="AL44" s="78" t="s">
        <v>1392</v>
      </c>
      <c r="AM44" s="82" t="s">
        <v>1480</v>
      </c>
      <c r="AN44" s="78"/>
      <c r="AO44" s="80">
        <v>41530.092094907406</v>
      </c>
      <c r="AP44" s="82" t="s">
        <v>1582</v>
      </c>
      <c r="AQ44" s="78" t="b">
        <v>0</v>
      </c>
      <c r="AR44" s="78" t="b">
        <v>0</v>
      </c>
      <c r="AS44" s="78" t="b">
        <v>0</v>
      </c>
      <c r="AT44" s="78" t="s">
        <v>1030</v>
      </c>
      <c r="AU44" s="78">
        <v>63</v>
      </c>
      <c r="AV44" s="82" t="s">
        <v>1688</v>
      </c>
      <c r="AW44" s="78" t="b">
        <v>0</v>
      </c>
      <c r="AX44" s="78" t="s">
        <v>1724</v>
      </c>
      <c r="AY44" s="82" t="s">
        <v>1766</v>
      </c>
      <c r="AZ44" s="78" t="s">
        <v>66</v>
      </c>
      <c r="BA44" s="78" t="str">
        <f>REPLACE(INDEX(GroupVertices[Group],MATCH(Vertices[[#This Row],[Vertex]],GroupVertices[Vertex],0)),1,1,"")</f>
        <v>4</v>
      </c>
      <c r="BB44" s="48" t="s">
        <v>452</v>
      </c>
      <c r="BC44" s="48" t="s">
        <v>452</v>
      </c>
      <c r="BD44" s="48" t="s">
        <v>469</v>
      </c>
      <c r="BE44" s="48" t="s">
        <v>469</v>
      </c>
      <c r="BF44" s="48" t="s">
        <v>475</v>
      </c>
      <c r="BG44" s="48" t="s">
        <v>475</v>
      </c>
      <c r="BH44" s="121" t="s">
        <v>2422</v>
      </c>
      <c r="BI44" s="121" t="s">
        <v>2422</v>
      </c>
      <c r="BJ44" s="121" t="s">
        <v>2500</v>
      </c>
      <c r="BK44" s="121" t="s">
        <v>2500</v>
      </c>
      <c r="BL44" s="121">
        <v>1</v>
      </c>
      <c r="BM44" s="124">
        <v>2.7777777777777777</v>
      </c>
      <c r="BN44" s="121">
        <v>0</v>
      </c>
      <c r="BO44" s="124">
        <v>0</v>
      </c>
      <c r="BP44" s="121">
        <v>0</v>
      </c>
      <c r="BQ44" s="124">
        <v>0</v>
      </c>
      <c r="BR44" s="121">
        <v>35</v>
      </c>
      <c r="BS44" s="124">
        <v>97.22222222222223</v>
      </c>
      <c r="BT44" s="121">
        <v>36</v>
      </c>
      <c r="BU44" s="2"/>
      <c r="BV44" s="3"/>
      <c r="BW44" s="3"/>
      <c r="BX44" s="3"/>
      <c r="BY44" s="3"/>
    </row>
    <row r="45" spans="1:77" ht="41.45" customHeight="1">
      <c r="A45" s="64" t="s">
        <v>249</v>
      </c>
      <c r="C45" s="65"/>
      <c r="D45" s="65" t="s">
        <v>64</v>
      </c>
      <c r="E45" s="66">
        <v>162.8701771751423</v>
      </c>
      <c r="F45" s="68">
        <v>99.99748460949512</v>
      </c>
      <c r="G45" s="100" t="s">
        <v>555</v>
      </c>
      <c r="H45" s="65"/>
      <c r="I45" s="69" t="s">
        <v>249</v>
      </c>
      <c r="J45" s="70"/>
      <c r="K45" s="70"/>
      <c r="L45" s="69" t="s">
        <v>1909</v>
      </c>
      <c r="M45" s="73">
        <v>1.8382958089274264</v>
      </c>
      <c r="N45" s="74">
        <v>2461.148681640625</v>
      </c>
      <c r="O45" s="74">
        <v>8346.4521484375</v>
      </c>
      <c r="P45" s="75"/>
      <c r="Q45" s="76"/>
      <c r="R45" s="76"/>
      <c r="S45" s="86"/>
      <c r="T45" s="48">
        <v>0</v>
      </c>
      <c r="U45" s="48">
        <v>1</v>
      </c>
      <c r="V45" s="49">
        <v>0</v>
      </c>
      <c r="W45" s="49">
        <v>0.006061</v>
      </c>
      <c r="X45" s="49">
        <v>0.014502</v>
      </c>
      <c r="Y45" s="49">
        <v>0.461207</v>
      </c>
      <c r="Z45" s="49">
        <v>0</v>
      </c>
      <c r="AA45" s="49">
        <v>0</v>
      </c>
      <c r="AB45" s="71">
        <v>45</v>
      </c>
      <c r="AC45" s="71"/>
      <c r="AD45" s="72"/>
      <c r="AE45" s="78" t="s">
        <v>1128</v>
      </c>
      <c r="AF45" s="78">
        <v>2308</v>
      </c>
      <c r="AG45" s="78">
        <v>1354</v>
      </c>
      <c r="AH45" s="78">
        <v>18439</v>
      </c>
      <c r="AI45" s="78">
        <v>16551</v>
      </c>
      <c r="AJ45" s="78"/>
      <c r="AK45" s="78" t="s">
        <v>1269</v>
      </c>
      <c r="AL45" s="78" t="s">
        <v>1393</v>
      </c>
      <c r="AM45" s="82" t="s">
        <v>1481</v>
      </c>
      <c r="AN45" s="78"/>
      <c r="AO45" s="80">
        <v>40436.0890162037</v>
      </c>
      <c r="AP45" s="82" t="s">
        <v>1583</v>
      </c>
      <c r="AQ45" s="78" t="b">
        <v>0</v>
      </c>
      <c r="AR45" s="78" t="b">
        <v>0</v>
      </c>
      <c r="AS45" s="78" t="b">
        <v>0</v>
      </c>
      <c r="AT45" s="78" t="s">
        <v>1030</v>
      </c>
      <c r="AU45" s="78">
        <v>103</v>
      </c>
      <c r="AV45" s="82" t="s">
        <v>1689</v>
      </c>
      <c r="AW45" s="78" t="b">
        <v>0</v>
      </c>
      <c r="AX45" s="78" t="s">
        <v>1724</v>
      </c>
      <c r="AY45" s="82" t="s">
        <v>1767</v>
      </c>
      <c r="AZ45" s="78" t="s">
        <v>66</v>
      </c>
      <c r="BA45" s="78" t="str">
        <f>REPLACE(INDEX(GroupVertices[Group],MATCH(Vertices[[#This Row],[Vertex]],GroupVertices[Vertex],0)),1,1,"")</f>
        <v>1</v>
      </c>
      <c r="BB45" s="48"/>
      <c r="BC45" s="48"/>
      <c r="BD45" s="48"/>
      <c r="BE45" s="48"/>
      <c r="BF45" s="48" t="s">
        <v>475</v>
      </c>
      <c r="BG45" s="48" t="s">
        <v>475</v>
      </c>
      <c r="BH45" s="121" t="s">
        <v>2423</v>
      </c>
      <c r="BI45" s="121" t="s">
        <v>2423</v>
      </c>
      <c r="BJ45" s="121" t="s">
        <v>2492</v>
      </c>
      <c r="BK45" s="121" t="s">
        <v>2492</v>
      </c>
      <c r="BL45" s="121">
        <v>1</v>
      </c>
      <c r="BM45" s="124">
        <v>3.7037037037037037</v>
      </c>
      <c r="BN45" s="121">
        <v>0</v>
      </c>
      <c r="BO45" s="124">
        <v>0</v>
      </c>
      <c r="BP45" s="121">
        <v>0</v>
      </c>
      <c r="BQ45" s="124">
        <v>0</v>
      </c>
      <c r="BR45" s="121">
        <v>26</v>
      </c>
      <c r="BS45" s="124">
        <v>96.29629629629629</v>
      </c>
      <c r="BT45" s="121">
        <v>27</v>
      </c>
      <c r="BU45" s="2"/>
      <c r="BV45" s="3"/>
      <c r="BW45" s="3"/>
      <c r="BX45" s="3"/>
      <c r="BY45" s="3"/>
    </row>
    <row r="46" spans="1:77" ht="41.45" customHeight="1">
      <c r="A46" s="64" t="s">
        <v>250</v>
      </c>
      <c r="C46" s="65"/>
      <c r="D46" s="65" t="s">
        <v>64</v>
      </c>
      <c r="E46" s="66">
        <v>162.65117935600847</v>
      </c>
      <c r="F46" s="68">
        <v>99.99811765877585</v>
      </c>
      <c r="G46" s="100" t="s">
        <v>556</v>
      </c>
      <c r="H46" s="65"/>
      <c r="I46" s="69" t="s">
        <v>250</v>
      </c>
      <c r="J46" s="70"/>
      <c r="K46" s="70"/>
      <c r="L46" s="69" t="s">
        <v>1910</v>
      </c>
      <c r="M46" s="73">
        <v>1.6273215852998115</v>
      </c>
      <c r="N46" s="74">
        <v>6061.77197265625</v>
      </c>
      <c r="O46" s="74">
        <v>7926.9228515625</v>
      </c>
      <c r="P46" s="75"/>
      <c r="Q46" s="76"/>
      <c r="R46" s="76"/>
      <c r="S46" s="86"/>
      <c r="T46" s="48">
        <v>0</v>
      </c>
      <c r="U46" s="48">
        <v>1</v>
      </c>
      <c r="V46" s="49">
        <v>0</v>
      </c>
      <c r="W46" s="49">
        <v>0.004762</v>
      </c>
      <c r="X46" s="49">
        <v>0.003504</v>
      </c>
      <c r="Y46" s="49">
        <v>0.460248</v>
      </c>
      <c r="Z46" s="49">
        <v>0</v>
      </c>
      <c r="AA46" s="49">
        <v>0</v>
      </c>
      <c r="AB46" s="71">
        <v>46</v>
      </c>
      <c r="AC46" s="71"/>
      <c r="AD46" s="72"/>
      <c r="AE46" s="78" t="s">
        <v>1129</v>
      </c>
      <c r="AF46" s="78">
        <v>932</v>
      </c>
      <c r="AG46" s="78">
        <v>1015</v>
      </c>
      <c r="AH46" s="78">
        <v>10167</v>
      </c>
      <c r="AI46" s="78">
        <v>5463</v>
      </c>
      <c r="AJ46" s="78"/>
      <c r="AK46" s="78" t="s">
        <v>1270</v>
      </c>
      <c r="AL46" s="78" t="s">
        <v>1394</v>
      </c>
      <c r="AM46" s="82" t="s">
        <v>1482</v>
      </c>
      <c r="AN46" s="78"/>
      <c r="AO46" s="80">
        <v>39671.92744212963</v>
      </c>
      <c r="AP46" s="82" t="s">
        <v>1584</v>
      </c>
      <c r="AQ46" s="78" t="b">
        <v>0</v>
      </c>
      <c r="AR46" s="78" t="b">
        <v>0</v>
      </c>
      <c r="AS46" s="78" t="b">
        <v>0</v>
      </c>
      <c r="AT46" s="78" t="s">
        <v>1030</v>
      </c>
      <c r="AU46" s="78">
        <v>36</v>
      </c>
      <c r="AV46" s="82" t="s">
        <v>1678</v>
      </c>
      <c r="AW46" s="78" t="b">
        <v>0</v>
      </c>
      <c r="AX46" s="78" t="s">
        <v>1724</v>
      </c>
      <c r="AY46" s="82" t="s">
        <v>1768</v>
      </c>
      <c r="AZ46" s="78" t="s">
        <v>66</v>
      </c>
      <c r="BA46" s="78" t="str">
        <f>REPLACE(INDEX(GroupVertices[Group],MATCH(Vertices[[#This Row],[Vertex]],GroupVertices[Vertex],0)),1,1,"")</f>
        <v>4</v>
      </c>
      <c r="BB46" s="48"/>
      <c r="BC46" s="48"/>
      <c r="BD46" s="48"/>
      <c r="BE46" s="48"/>
      <c r="BF46" s="48" t="s">
        <v>475</v>
      </c>
      <c r="BG46" s="48" t="s">
        <v>475</v>
      </c>
      <c r="BH46" s="121" t="s">
        <v>2424</v>
      </c>
      <c r="BI46" s="121" t="s">
        <v>2424</v>
      </c>
      <c r="BJ46" s="121" t="s">
        <v>2501</v>
      </c>
      <c r="BK46" s="121" t="s">
        <v>2501</v>
      </c>
      <c r="BL46" s="121">
        <v>1</v>
      </c>
      <c r="BM46" s="124">
        <v>4.761904761904762</v>
      </c>
      <c r="BN46" s="121">
        <v>0</v>
      </c>
      <c r="BO46" s="124">
        <v>0</v>
      </c>
      <c r="BP46" s="121">
        <v>0</v>
      </c>
      <c r="BQ46" s="124">
        <v>0</v>
      </c>
      <c r="BR46" s="121">
        <v>20</v>
      </c>
      <c r="BS46" s="124">
        <v>95.23809523809524</v>
      </c>
      <c r="BT46" s="121">
        <v>21</v>
      </c>
      <c r="BU46" s="2"/>
      <c r="BV46" s="3"/>
      <c r="BW46" s="3"/>
      <c r="BX46" s="3"/>
      <c r="BY46" s="3"/>
    </row>
    <row r="47" spans="1:77" ht="41.45" customHeight="1">
      <c r="A47" s="64" t="s">
        <v>251</v>
      </c>
      <c r="C47" s="65"/>
      <c r="D47" s="65" t="s">
        <v>64</v>
      </c>
      <c r="E47" s="66">
        <v>162.21835180786792</v>
      </c>
      <c r="F47" s="68">
        <v>99.99936881812127</v>
      </c>
      <c r="G47" s="100" t="s">
        <v>557</v>
      </c>
      <c r="H47" s="65"/>
      <c r="I47" s="69" t="s">
        <v>251</v>
      </c>
      <c r="J47" s="70"/>
      <c r="K47" s="70"/>
      <c r="L47" s="69" t="s">
        <v>1911</v>
      </c>
      <c r="M47" s="73">
        <v>1.2103518807850557</v>
      </c>
      <c r="N47" s="74">
        <v>1024.2127685546875</v>
      </c>
      <c r="O47" s="74">
        <v>9307.4521484375</v>
      </c>
      <c r="P47" s="75"/>
      <c r="Q47" s="76"/>
      <c r="R47" s="76"/>
      <c r="S47" s="86"/>
      <c r="T47" s="48">
        <v>0</v>
      </c>
      <c r="U47" s="48">
        <v>1</v>
      </c>
      <c r="V47" s="49">
        <v>0</v>
      </c>
      <c r="W47" s="49">
        <v>0.006061</v>
      </c>
      <c r="X47" s="49">
        <v>0.014502</v>
      </c>
      <c r="Y47" s="49">
        <v>0.461207</v>
      </c>
      <c r="Z47" s="49">
        <v>0</v>
      </c>
      <c r="AA47" s="49">
        <v>0</v>
      </c>
      <c r="AB47" s="71">
        <v>47</v>
      </c>
      <c r="AC47" s="71"/>
      <c r="AD47" s="72"/>
      <c r="AE47" s="78" t="s">
        <v>1130</v>
      </c>
      <c r="AF47" s="78">
        <v>872</v>
      </c>
      <c r="AG47" s="78">
        <v>345</v>
      </c>
      <c r="AH47" s="78">
        <v>2168</v>
      </c>
      <c r="AI47" s="78">
        <v>1947</v>
      </c>
      <c r="AJ47" s="78"/>
      <c r="AK47" s="78" t="s">
        <v>1271</v>
      </c>
      <c r="AL47" s="78"/>
      <c r="AM47" s="82" t="s">
        <v>1483</v>
      </c>
      <c r="AN47" s="78"/>
      <c r="AO47" s="80">
        <v>42824.764236111114</v>
      </c>
      <c r="AP47" s="82" t="s">
        <v>1585</v>
      </c>
      <c r="AQ47" s="78" t="b">
        <v>0</v>
      </c>
      <c r="AR47" s="78" t="b">
        <v>0</v>
      </c>
      <c r="AS47" s="78" t="b">
        <v>1</v>
      </c>
      <c r="AT47" s="78" t="s">
        <v>1030</v>
      </c>
      <c r="AU47" s="78">
        <v>2</v>
      </c>
      <c r="AV47" s="82" t="s">
        <v>1678</v>
      </c>
      <c r="AW47" s="78" t="b">
        <v>0</v>
      </c>
      <c r="AX47" s="78" t="s">
        <v>1724</v>
      </c>
      <c r="AY47" s="82" t="s">
        <v>1769</v>
      </c>
      <c r="AZ47" s="78" t="s">
        <v>66</v>
      </c>
      <c r="BA47" s="78" t="str">
        <f>REPLACE(INDEX(GroupVertices[Group],MATCH(Vertices[[#This Row],[Vertex]],GroupVertices[Vertex],0)),1,1,"")</f>
        <v>1</v>
      </c>
      <c r="BB47" s="48"/>
      <c r="BC47" s="48"/>
      <c r="BD47" s="48"/>
      <c r="BE47" s="48"/>
      <c r="BF47" s="48" t="s">
        <v>475</v>
      </c>
      <c r="BG47" s="48" t="s">
        <v>475</v>
      </c>
      <c r="BH47" s="121" t="s">
        <v>2425</v>
      </c>
      <c r="BI47" s="121" t="s">
        <v>2425</v>
      </c>
      <c r="BJ47" s="121" t="s">
        <v>2502</v>
      </c>
      <c r="BK47" s="121" t="s">
        <v>2502</v>
      </c>
      <c r="BL47" s="121">
        <v>0</v>
      </c>
      <c r="BM47" s="124">
        <v>0</v>
      </c>
      <c r="BN47" s="121">
        <v>0</v>
      </c>
      <c r="BO47" s="124">
        <v>0</v>
      </c>
      <c r="BP47" s="121">
        <v>0</v>
      </c>
      <c r="BQ47" s="124">
        <v>0</v>
      </c>
      <c r="BR47" s="121">
        <v>24</v>
      </c>
      <c r="BS47" s="124">
        <v>100</v>
      </c>
      <c r="BT47" s="121">
        <v>24</v>
      </c>
      <c r="BU47" s="2"/>
      <c r="BV47" s="3"/>
      <c r="BW47" s="3"/>
      <c r="BX47" s="3"/>
      <c r="BY47" s="3"/>
    </row>
    <row r="48" spans="1:77" ht="41.45" customHeight="1">
      <c r="A48" s="64" t="s">
        <v>252</v>
      </c>
      <c r="C48" s="65"/>
      <c r="D48" s="65" t="s">
        <v>64</v>
      </c>
      <c r="E48" s="66">
        <v>163.88118480624672</v>
      </c>
      <c r="F48" s="68">
        <v>99.99456212535247</v>
      </c>
      <c r="G48" s="100" t="s">
        <v>558</v>
      </c>
      <c r="H48" s="65"/>
      <c r="I48" s="69" t="s">
        <v>252</v>
      </c>
      <c r="J48" s="70"/>
      <c r="K48" s="70"/>
      <c r="L48" s="69" t="s">
        <v>1912</v>
      </c>
      <c r="M48" s="73">
        <v>2.8122623575327887</v>
      </c>
      <c r="N48" s="74">
        <v>1950.81689453125</v>
      </c>
      <c r="O48" s="74">
        <v>1057.1968994140625</v>
      </c>
      <c r="P48" s="75"/>
      <c r="Q48" s="76"/>
      <c r="R48" s="76"/>
      <c r="S48" s="86"/>
      <c r="T48" s="48">
        <v>0</v>
      </c>
      <c r="U48" s="48">
        <v>1</v>
      </c>
      <c r="V48" s="49">
        <v>0</v>
      </c>
      <c r="W48" s="49">
        <v>0.006061</v>
      </c>
      <c r="X48" s="49">
        <v>0.014502</v>
      </c>
      <c r="Y48" s="49">
        <v>0.461207</v>
      </c>
      <c r="Z48" s="49">
        <v>0</v>
      </c>
      <c r="AA48" s="49">
        <v>0</v>
      </c>
      <c r="AB48" s="71">
        <v>48</v>
      </c>
      <c r="AC48" s="71"/>
      <c r="AD48" s="72"/>
      <c r="AE48" s="78" t="s">
        <v>1131</v>
      </c>
      <c r="AF48" s="78">
        <v>1995</v>
      </c>
      <c r="AG48" s="78">
        <v>2919</v>
      </c>
      <c r="AH48" s="78">
        <v>13004</v>
      </c>
      <c r="AI48" s="78">
        <v>11505</v>
      </c>
      <c r="AJ48" s="78"/>
      <c r="AK48" s="78" t="s">
        <v>1272</v>
      </c>
      <c r="AL48" s="78" t="s">
        <v>1395</v>
      </c>
      <c r="AM48" s="82" t="s">
        <v>1484</v>
      </c>
      <c r="AN48" s="78"/>
      <c r="AO48" s="80">
        <v>40287.48436342592</v>
      </c>
      <c r="AP48" s="82" t="s">
        <v>1586</v>
      </c>
      <c r="AQ48" s="78" t="b">
        <v>0</v>
      </c>
      <c r="AR48" s="78" t="b">
        <v>0</v>
      </c>
      <c r="AS48" s="78" t="b">
        <v>0</v>
      </c>
      <c r="AT48" s="78" t="s">
        <v>1030</v>
      </c>
      <c r="AU48" s="78">
        <v>131</v>
      </c>
      <c r="AV48" s="82" t="s">
        <v>1683</v>
      </c>
      <c r="AW48" s="78" t="b">
        <v>0</v>
      </c>
      <c r="AX48" s="78" t="s">
        <v>1724</v>
      </c>
      <c r="AY48" s="82" t="s">
        <v>1770</v>
      </c>
      <c r="AZ48" s="78" t="s">
        <v>66</v>
      </c>
      <c r="BA48" s="78" t="str">
        <f>REPLACE(INDEX(GroupVertices[Group],MATCH(Vertices[[#This Row],[Vertex]],GroupVertices[Vertex],0)),1,1,"")</f>
        <v>1</v>
      </c>
      <c r="BB48" s="48" t="s">
        <v>452</v>
      </c>
      <c r="BC48" s="48" t="s">
        <v>452</v>
      </c>
      <c r="BD48" s="48" t="s">
        <v>469</v>
      </c>
      <c r="BE48" s="48" t="s">
        <v>469</v>
      </c>
      <c r="BF48" s="48" t="s">
        <v>475</v>
      </c>
      <c r="BG48" s="48" t="s">
        <v>475</v>
      </c>
      <c r="BH48" s="121" t="s">
        <v>2426</v>
      </c>
      <c r="BI48" s="121" t="s">
        <v>2468</v>
      </c>
      <c r="BJ48" s="121" t="s">
        <v>2502</v>
      </c>
      <c r="BK48" s="121" t="s">
        <v>2502</v>
      </c>
      <c r="BL48" s="121">
        <v>1</v>
      </c>
      <c r="BM48" s="124">
        <v>2.3255813953488373</v>
      </c>
      <c r="BN48" s="121">
        <v>0</v>
      </c>
      <c r="BO48" s="124">
        <v>0</v>
      </c>
      <c r="BP48" s="121">
        <v>0</v>
      </c>
      <c r="BQ48" s="124">
        <v>0</v>
      </c>
      <c r="BR48" s="121">
        <v>42</v>
      </c>
      <c r="BS48" s="124">
        <v>97.67441860465117</v>
      </c>
      <c r="BT48" s="121">
        <v>43</v>
      </c>
      <c r="BU48" s="2"/>
      <c r="BV48" s="3"/>
      <c r="BW48" s="3"/>
      <c r="BX48" s="3"/>
      <c r="BY48" s="3"/>
    </row>
    <row r="49" spans="1:77" ht="41.45" customHeight="1">
      <c r="A49" s="64" t="s">
        <v>253</v>
      </c>
      <c r="C49" s="65"/>
      <c r="D49" s="65" t="s">
        <v>64</v>
      </c>
      <c r="E49" s="66">
        <v>162.01292022531763</v>
      </c>
      <c r="F49" s="68">
        <v>99.99996265195983</v>
      </c>
      <c r="G49" s="100" t="s">
        <v>559</v>
      </c>
      <c r="H49" s="65"/>
      <c r="I49" s="69" t="s">
        <v>253</v>
      </c>
      <c r="J49" s="70"/>
      <c r="K49" s="70"/>
      <c r="L49" s="69" t="s">
        <v>1913</v>
      </c>
      <c r="M49" s="73">
        <v>1.0124468568511866</v>
      </c>
      <c r="N49" s="74">
        <v>6319.4892578125</v>
      </c>
      <c r="O49" s="74">
        <v>5299.47021484375</v>
      </c>
      <c r="P49" s="75"/>
      <c r="Q49" s="76"/>
      <c r="R49" s="76"/>
      <c r="S49" s="86"/>
      <c r="T49" s="48">
        <v>1</v>
      </c>
      <c r="U49" s="48">
        <v>1</v>
      </c>
      <c r="V49" s="49">
        <v>0</v>
      </c>
      <c r="W49" s="49">
        <v>0</v>
      </c>
      <c r="X49" s="49">
        <v>0</v>
      </c>
      <c r="Y49" s="49">
        <v>0.999996</v>
      </c>
      <c r="Z49" s="49">
        <v>0</v>
      </c>
      <c r="AA49" s="49" t="s">
        <v>2767</v>
      </c>
      <c r="AB49" s="71">
        <v>49</v>
      </c>
      <c r="AC49" s="71"/>
      <c r="AD49" s="72"/>
      <c r="AE49" s="78" t="s">
        <v>1132</v>
      </c>
      <c r="AF49" s="78">
        <v>56</v>
      </c>
      <c r="AG49" s="78">
        <v>27</v>
      </c>
      <c r="AH49" s="78">
        <v>56</v>
      </c>
      <c r="AI49" s="78">
        <v>3</v>
      </c>
      <c r="AJ49" s="78"/>
      <c r="AK49" s="78"/>
      <c r="AL49" s="78"/>
      <c r="AM49" s="78"/>
      <c r="AN49" s="78"/>
      <c r="AO49" s="80">
        <v>42849.672847222224</v>
      </c>
      <c r="AP49" s="82" t="s">
        <v>1587</v>
      </c>
      <c r="AQ49" s="78" t="b">
        <v>1</v>
      </c>
      <c r="AR49" s="78" t="b">
        <v>0</v>
      </c>
      <c r="AS49" s="78" t="b">
        <v>0</v>
      </c>
      <c r="AT49" s="78" t="s">
        <v>1030</v>
      </c>
      <c r="AU49" s="78">
        <v>0</v>
      </c>
      <c r="AV49" s="78"/>
      <c r="AW49" s="78" t="b">
        <v>0</v>
      </c>
      <c r="AX49" s="78" t="s">
        <v>1724</v>
      </c>
      <c r="AY49" s="82" t="s">
        <v>1771</v>
      </c>
      <c r="AZ49" s="78" t="s">
        <v>66</v>
      </c>
      <c r="BA49" s="78" t="str">
        <f>REPLACE(INDEX(GroupVertices[Group],MATCH(Vertices[[#This Row],[Vertex]],GroupVertices[Vertex],0)),1,1,"")</f>
        <v>6</v>
      </c>
      <c r="BB49" s="48" t="s">
        <v>454</v>
      </c>
      <c r="BC49" s="48" t="s">
        <v>454</v>
      </c>
      <c r="BD49" s="48" t="s">
        <v>470</v>
      </c>
      <c r="BE49" s="48" t="s">
        <v>470</v>
      </c>
      <c r="BF49" s="48" t="s">
        <v>476</v>
      </c>
      <c r="BG49" s="48" t="s">
        <v>476</v>
      </c>
      <c r="BH49" s="121" t="s">
        <v>2427</v>
      </c>
      <c r="BI49" s="121" t="s">
        <v>2427</v>
      </c>
      <c r="BJ49" s="121" t="s">
        <v>2503</v>
      </c>
      <c r="BK49" s="121" t="s">
        <v>2503</v>
      </c>
      <c r="BL49" s="121">
        <v>2</v>
      </c>
      <c r="BM49" s="124">
        <v>5.405405405405405</v>
      </c>
      <c r="BN49" s="121">
        <v>0</v>
      </c>
      <c r="BO49" s="124">
        <v>0</v>
      </c>
      <c r="BP49" s="121">
        <v>0</v>
      </c>
      <c r="BQ49" s="124">
        <v>0</v>
      </c>
      <c r="BR49" s="121">
        <v>35</v>
      </c>
      <c r="BS49" s="124">
        <v>94.5945945945946</v>
      </c>
      <c r="BT49" s="121">
        <v>37</v>
      </c>
      <c r="BU49" s="2"/>
      <c r="BV49" s="3"/>
      <c r="BW49" s="3"/>
      <c r="BX49" s="3"/>
      <c r="BY49" s="3"/>
    </row>
    <row r="50" spans="1:77" ht="41.45" customHeight="1">
      <c r="A50" s="64" t="s">
        <v>254</v>
      </c>
      <c r="C50" s="65"/>
      <c r="D50" s="65" t="s">
        <v>64</v>
      </c>
      <c r="E50" s="66">
        <v>162.41215518763235</v>
      </c>
      <c r="F50" s="68">
        <v>99.99880859751885</v>
      </c>
      <c r="G50" s="100" t="s">
        <v>560</v>
      </c>
      <c r="H50" s="65"/>
      <c r="I50" s="69" t="s">
        <v>254</v>
      </c>
      <c r="J50" s="70"/>
      <c r="K50" s="70"/>
      <c r="L50" s="69" t="s">
        <v>1914</v>
      </c>
      <c r="M50" s="73">
        <v>1.397054733552857</v>
      </c>
      <c r="N50" s="74">
        <v>2442.82080078125</v>
      </c>
      <c r="O50" s="74">
        <v>5106.71044921875</v>
      </c>
      <c r="P50" s="75"/>
      <c r="Q50" s="76"/>
      <c r="R50" s="76"/>
      <c r="S50" s="86"/>
      <c r="T50" s="48">
        <v>0</v>
      </c>
      <c r="U50" s="48">
        <v>1</v>
      </c>
      <c r="V50" s="49">
        <v>0</v>
      </c>
      <c r="W50" s="49">
        <v>0.006061</v>
      </c>
      <c r="X50" s="49">
        <v>0.014502</v>
      </c>
      <c r="Y50" s="49">
        <v>0.461207</v>
      </c>
      <c r="Z50" s="49">
        <v>0</v>
      </c>
      <c r="AA50" s="49">
        <v>0</v>
      </c>
      <c r="AB50" s="71">
        <v>50</v>
      </c>
      <c r="AC50" s="71"/>
      <c r="AD50" s="72"/>
      <c r="AE50" s="78" t="s">
        <v>1133</v>
      </c>
      <c r="AF50" s="78">
        <v>373</v>
      </c>
      <c r="AG50" s="78">
        <v>645</v>
      </c>
      <c r="AH50" s="78">
        <v>1800</v>
      </c>
      <c r="AI50" s="78">
        <v>2076</v>
      </c>
      <c r="AJ50" s="78"/>
      <c r="AK50" s="78" t="s">
        <v>1273</v>
      </c>
      <c r="AL50" s="78" t="s">
        <v>1396</v>
      </c>
      <c r="AM50" s="82" t="s">
        <v>1485</v>
      </c>
      <c r="AN50" s="78"/>
      <c r="AO50" s="80">
        <v>39955.16278935185</v>
      </c>
      <c r="AP50" s="82" t="s">
        <v>1588</v>
      </c>
      <c r="AQ50" s="78" t="b">
        <v>0</v>
      </c>
      <c r="AR50" s="78" t="b">
        <v>0</v>
      </c>
      <c r="AS50" s="78" t="b">
        <v>1</v>
      </c>
      <c r="AT50" s="78" t="s">
        <v>1030</v>
      </c>
      <c r="AU50" s="78">
        <v>42</v>
      </c>
      <c r="AV50" s="82" t="s">
        <v>1680</v>
      </c>
      <c r="AW50" s="78" t="b">
        <v>0</v>
      </c>
      <c r="AX50" s="78" t="s">
        <v>1724</v>
      </c>
      <c r="AY50" s="82" t="s">
        <v>1772</v>
      </c>
      <c r="AZ50" s="78" t="s">
        <v>66</v>
      </c>
      <c r="BA50" s="78" t="str">
        <f>REPLACE(INDEX(GroupVertices[Group],MATCH(Vertices[[#This Row],[Vertex]],GroupVertices[Vertex],0)),1,1,"")</f>
        <v>1</v>
      </c>
      <c r="BB50" s="48" t="s">
        <v>455</v>
      </c>
      <c r="BC50" s="48" t="s">
        <v>455</v>
      </c>
      <c r="BD50" s="48" t="s">
        <v>469</v>
      </c>
      <c r="BE50" s="48" t="s">
        <v>469</v>
      </c>
      <c r="BF50" s="48" t="s">
        <v>475</v>
      </c>
      <c r="BG50" s="48" t="s">
        <v>475</v>
      </c>
      <c r="BH50" s="121" t="s">
        <v>2428</v>
      </c>
      <c r="BI50" s="121" t="s">
        <v>2428</v>
      </c>
      <c r="BJ50" s="121" t="s">
        <v>2504</v>
      </c>
      <c r="BK50" s="121" t="s">
        <v>2504</v>
      </c>
      <c r="BL50" s="121">
        <v>1</v>
      </c>
      <c r="BM50" s="124">
        <v>4.761904761904762</v>
      </c>
      <c r="BN50" s="121">
        <v>1</v>
      </c>
      <c r="BO50" s="124">
        <v>4.761904761904762</v>
      </c>
      <c r="BP50" s="121">
        <v>0</v>
      </c>
      <c r="BQ50" s="124">
        <v>0</v>
      </c>
      <c r="BR50" s="121">
        <v>19</v>
      </c>
      <c r="BS50" s="124">
        <v>90.47619047619048</v>
      </c>
      <c r="BT50" s="121">
        <v>21</v>
      </c>
      <c r="BU50" s="2"/>
      <c r="BV50" s="3"/>
      <c r="BW50" s="3"/>
      <c r="BX50" s="3"/>
      <c r="BY50" s="3"/>
    </row>
    <row r="51" spans="1:77" ht="41.45" customHeight="1">
      <c r="A51" s="64" t="s">
        <v>255</v>
      </c>
      <c r="C51" s="65"/>
      <c r="D51" s="65" t="s">
        <v>64</v>
      </c>
      <c r="E51" s="66">
        <v>162.2816609119243</v>
      </c>
      <c r="F51" s="68">
        <v>99.99918581272448</v>
      </c>
      <c r="G51" s="100" t="s">
        <v>561</v>
      </c>
      <c r="H51" s="65"/>
      <c r="I51" s="69" t="s">
        <v>255</v>
      </c>
      <c r="J51" s="70"/>
      <c r="K51" s="70"/>
      <c r="L51" s="69" t="s">
        <v>1915</v>
      </c>
      <c r="M51" s="73">
        <v>1.2713414793558708</v>
      </c>
      <c r="N51" s="74">
        <v>1374.84765625</v>
      </c>
      <c r="O51" s="74">
        <v>410.3356628417969</v>
      </c>
      <c r="P51" s="75"/>
      <c r="Q51" s="76"/>
      <c r="R51" s="76"/>
      <c r="S51" s="86"/>
      <c r="T51" s="48">
        <v>0</v>
      </c>
      <c r="U51" s="48">
        <v>1</v>
      </c>
      <c r="V51" s="49">
        <v>0</v>
      </c>
      <c r="W51" s="49">
        <v>0.006061</v>
      </c>
      <c r="X51" s="49">
        <v>0.014502</v>
      </c>
      <c r="Y51" s="49">
        <v>0.461207</v>
      </c>
      <c r="Z51" s="49">
        <v>0</v>
      </c>
      <c r="AA51" s="49">
        <v>0</v>
      </c>
      <c r="AB51" s="71">
        <v>51</v>
      </c>
      <c r="AC51" s="71"/>
      <c r="AD51" s="72"/>
      <c r="AE51" s="78" t="s">
        <v>1134</v>
      </c>
      <c r="AF51" s="78">
        <v>399</v>
      </c>
      <c r="AG51" s="78">
        <v>443</v>
      </c>
      <c r="AH51" s="78">
        <v>7439</v>
      </c>
      <c r="AI51" s="78">
        <v>1843</v>
      </c>
      <c r="AJ51" s="78"/>
      <c r="AK51" s="78" t="s">
        <v>1274</v>
      </c>
      <c r="AL51" s="78" t="s">
        <v>1397</v>
      </c>
      <c r="AM51" s="82" t="s">
        <v>1486</v>
      </c>
      <c r="AN51" s="78"/>
      <c r="AO51" s="80">
        <v>39163.71619212963</v>
      </c>
      <c r="AP51" s="82" t="s">
        <v>1589</v>
      </c>
      <c r="AQ51" s="78" t="b">
        <v>0</v>
      </c>
      <c r="AR51" s="78" t="b">
        <v>0</v>
      </c>
      <c r="AS51" s="78" t="b">
        <v>1</v>
      </c>
      <c r="AT51" s="78" t="s">
        <v>1032</v>
      </c>
      <c r="AU51" s="78">
        <v>50</v>
      </c>
      <c r="AV51" s="82" t="s">
        <v>1678</v>
      </c>
      <c r="AW51" s="78" t="b">
        <v>0</v>
      </c>
      <c r="AX51" s="78" t="s">
        <v>1724</v>
      </c>
      <c r="AY51" s="82" t="s">
        <v>1773</v>
      </c>
      <c r="AZ51" s="78" t="s">
        <v>66</v>
      </c>
      <c r="BA51" s="78" t="str">
        <f>REPLACE(INDEX(GroupVertices[Group],MATCH(Vertices[[#This Row],[Vertex]],GroupVertices[Vertex],0)),1,1,"")</f>
        <v>1</v>
      </c>
      <c r="BB51" s="48" t="s">
        <v>455</v>
      </c>
      <c r="BC51" s="48" t="s">
        <v>455</v>
      </c>
      <c r="BD51" s="48" t="s">
        <v>469</v>
      </c>
      <c r="BE51" s="48" t="s">
        <v>469</v>
      </c>
      <c r="BF51" s="48" t="s">
        <v>475</v>
      </c>
      <c r="BG51" s="48" t="s">
        <v>475</v>
      </c>
      <c r="BH51" s="121" t="s">
        <v>2428</v>
      </c>
      <c r="BI51" s="121" t="s">
        <v>2428</v>
      </c>
      <c r="BJ51" s="121" t="s">
        <v>2504</v>
      </c>
      <c r="BK51" s="121" t="s">
        <v>2504</v>
      </c>
      <c r="BL51" s="121">
        <v>1</v>
      </c>
      <c r="BM51" s="124">
        <v>4.761904761904762</v>
      </c>
      <c r="BN51" s="121">
        <v>1</v>
      </c>
      <c r="BO51" s="124">
        <v>4.761904761904762</v>
      </c>
      <c r="BP51" s="121">
        <v>0</v>
      </c>
      <c r="BQ51" s="124">
        <v>0</v>
      </c>
      <c r="BR51" s="121">
        <v>19</v>
      </c>
      <c r="BS51" s="124">
        <v>90.47619047619048</v>
      </c>
      <c r="BT51" s="121">
        <v>21</v>
      </c>
      <c r="BU51" s="2"/>
      <c r="BV51" s="3"/>
      <c r="BW51" s="3"/>
      <c r="BX51" s="3"/>
      <c r="BY51" s="3"/>
    </row>
    <row r="52" spans="1:77" ht="41.45" customHeight="1">
      <c r="A52" s="64" t="s">
        <v>256</v>
      </c>
      <c r="C52" s="65"/>
      <c r="D52" s="65" t="s">
        <v>64</v>
      </c>
      <c r="E52" s="66">
        <v>163.14279392934426</v>
      </c>
      <c r="F52" s="68">
        <v>99.99669656584771</v>
      </c>
      <c r="G52" s="100" t="s">
        <v>562</v>
      </c>
      <c r="H52" s="65"/>
      <c r="I52" s="69" t="s">
        <v>256</v>
      </c>
      <c r="J52" s="70"/>
      <c r="K52" s="70"/>
      <c r="L52" s="69" t="s">
        <v>1916</v>
      </c>
      <c r="M52" s="73">
        <v>2.1009244884874665</v>
      </c>
      <c r="N52" s="74">
        <v>5449.19189453125</v>
      </c>
      <c r="O52" s="74">
        <v>3635.238525390625</v>
      </c>
      <c r="P52" s="75"/>
      <c r="Q52" s="76"/>
      <c r="R52" s="76"/>
      <c r="S52" s="86"/>
      <c r="T52" s="48">
        <v>0</v>
      </c>
      <c r="U52" s="48">
        <v>1</v>
      </c>
      <c r="V52" s="49">
        <v>0</v>
      </c>
      <c r="W52" s="49">
        <v>0.028571</v>
      </c>
      <c r="X52" s="49">
        <v>0</v>
      </c>
      <c r="Y52" s="49">
        <v>0.545481</v>
      </c>
      <c r="Z52" s="49">
        <v>0</v>
      </c>
      <c r="AA52" s="49">
        <v>0</v>
      </c>
      <c r="AB52" s="71">
        <v>52</v>
      </c>
      <c r="AC52" s="71"/>
      <c r="AD52" s="72"/>
      <c r="AE52" s="78" t="s">
        <v>1135</v>
      </c>
      <c r="AF52" s="78">
        <v>2123</v>
      </c>
      <c r="AG52" s="78">
        <v>1776</v>
      </c>
      <c r="AH52" s="78">
        <v>5274</v>
      </c>
      <c r="AI52" s="78">
        <v>16433</v>
      </c>
      <c r="AJ52" s="78"/>
      <c r="AK52" s="78" t="s">
        <v>1275</v>
      </c>
      <c r="AL52" s="78" t="s">
        <v>1359</v>
      </c>
      <c r="AM52" s="82" t="s">
        <v>1487</v>
      </c>
      <c r="AN52" s="78"/>
      <c r="AO52" s="80">
        <v>42646.82208333333</v>
      </c>
      <c r="AP52" s="82" t="s">
        <v>1590</v>
      </c>
      <c r="AQ52" s="78" t="b">
        <v>0</v>
      </c>
      <c r="AR52" s="78" t="b">
        <v>0</v>
      </c>
      <c r="AS52" s="78" t="b">
        <v>1</v>
      </c>
      <c r="AT52" s="78" t="s">
        <v>1030</v>
      </c>
      <c r="AU52" s="78">
        <v>17</v>
      </c>
      <c r="AV52" s="82" t="s">
        <v>1678</v>
      </c>
      <c r="AW52" s="78" t="b">
        <v>0</v>
      </c>
      <c r="AX52" s="78" t="s">
        <v>1724</v>
      </c>
      <c r="AY52" s="82" t="s">
        <v>1774</v>
      </c>
      <c r="AZ52" s="78" t="s">
        <v>66</v>
      </c>
      <c r="BA52" s="78" t="str">
        <f>REPLACE(INDEX(GroupVertices[Group],MATCH(Vertices[[#This Row],[Vertex]],GroupVertices[Vertex],0)),1,1,"")</f>
        <v>3</v>
      </c>
      <c r="BB52" s="48"/>
      <c r="BC52" s="48"/>
      <c r="BD52" s="48"/>
      <c r="BE52" s="48"/>
      <c r="BF52" s="48" t="s">
        <v>477</v>
      </c>
      <c r="BG52" s="48" t="s">
        <v>477</v>
      </c>
      <c r="BH52" s="121" t="s">
        <v>2429</v>
      </c>
      <c r="BI52" s="121" t="s">
        <v>2429</v>
      </c>
      <c r="BJ52" s="121" t="s">
        <v>2505</v>
      </c>
      <c r="BK52" s="121" t="s">
        <v>2505</v>
      </c>
      <c r="BL52" s="121">
        <v>0</v>
      </c>
      <c r="BM52" s="124">
        <v>0</v>
      </c>
      <c r="BN52" s="121">
        <v>1</v>
      </c>
      <c r="BO52" s="124">
        <v>5.2631578947368425</v>
      </c>
      <c r="BP52" s="121">
        <v>0</v>
      </c>
      <c r="BQ52" s="124">
        <v>0</v>
      </c>
      <c r="BR52" s="121">
        <v>18</v>
      </c>
      <c r="BS52" s="124">
        <v>94.73684210526316</v>
      </c>
      <c r="BT52" s="121">
        <v>19</v>
      </c>
      <c r="BU52" s="2"/>
      <c r="BV52" s="3"/>
      <c r="BW52" s="3"/>
      <c r="BX52" s="3"/>
      <c r="BY52" s="3"/>
    </row>
    <row r="53" spans="1:77" ht="41.45" customHeight="1">
      <c r="A53" s="64" t="s">
        <v>280</v>
      </c>
      <c r="C53" s="65"/>
      <c r="D53" s="65" t="s">
        <v>64</v>
      </c>
      <c r="E53" s="66">
        <v>164.6053634352998</v>
      </c>
      <c r="F53" s="68">
        <v>99.99246876770141</v>
      </c>
      <c r="G53" s="100" t="s">
        <v>585</v>
      </c>
      <c r="H53" s="65"/>
      <c r="I53" s="69" t="s">
        <v>280</v>
      </c>
      <c r="J53" s="70"/>
      <c r="K53" s="70"/>
      <c r="L53" s="69" t="s">
        <v>1917</v>
      </c>
      <c r="M53" s="73">
        <v>3.509908684041805</v>
      </c>
      <c r="N53" s="74">
        <v>4454.5859375</v>
      </c>
      <c r="O53" s="74">
        <v>2256.10400390625</v>
      </c>
      <c r="P53" s="75"/>
      <c r="Q53" s="76"/>
      <c r="R53" s="76"/>
      <c r="S53" s="86"/>
      <c r="T53" s="48">
        <v>3</v>
      </c>
      <c r="U53" s="48">
        <v>15</v>
      </c>
      <c r="V53" s="49">
        <v>304</v>
      </c>
      <c r="W53" s="49">
        <v>0.055556</v>
      </c>
      <c r="X53" s="49">
        <v>0</v>
      </c>
      <c r="Y53" s="49">
        <v>8.374904</v>
      </c>
      <c r="Z53" s="49">
        <v>0.0032679738562091504</v>
      </c>
      <c r="AA53" s="49">
        <v>0</v>
      </c>
      <c r="AB53" s="71">
        <v>53</v>
      </c>
      <c r="AC53" s="71"/>
      <c r="AD53" s="72"/>
      <c r="AE53" s="78" t="s">
        <v>1136</v>
      </c>
      <c r="AF53" s="78">
        <v>3739</v>
      </c>
      <c r="AG53" s="78">
        <v>4040</v>
      </c>
      <c r="AH53" s="78">
        <v>4764</v>
      </c>
      <c r="AI53" s="78">
        <v>7704</v>
      </c>
      <c r="AJ53" s="78"/>
      <c r="AK53" s="78" t="s">
        <v>1276</v>
      </c>
      <c r="AL53" s="78" t="s">
        <v>1386</v>
      </c>
      <c r="AM53" s="82" t="s">
        <v>1488</v>
      </c>
      <c r="AN53" s="78"/>
      <c r="AO53" s="80">
        <v>39544.83609953704</v>
      </c>
      <c r="AP53" s="82" t="s">
        <v>1591</v>
      </c>
      <c r="AQ53" s="78" t="b">
        <v>0</v>
      </c>
      <c r="AR53" s="78" t="b">
        <v>0</v>
      </c>
      <c r="AS53" s="78" t="b">
        <v>1</v>
      </c>
      <c r="AT53" s="78" t="s">
        <v>1030</v>
      </c>
      <c r="AU53" s="78">
        <v>172</v>
      </c>
      <c r="AV53" s="82" t="s">
        <v>1678</v>
      </c>
      <c r="AW53" s="78" t="b">
        <v>0</v>
      </c>
      <c r="AX53" s="78" t="s">
        <v>1724</v>
      </c>
      <c r="AY53" s="82" t="s">
        <v>1775</v>
      </c>
      <c r="AZ53" s="78" t="s">
        <v>66</v>
      </c>
      <c r="BA53" s="78" t="str">
        <f>REPLACE(INDEX(GroupVertices[Group],MATCH(Vertices[[#This Row],[Vertex]],GroupVertices[Vertex],0)),1,1,"")</f>
        <v>3</v>
      </c>
      <c r="BB53" s="48" t="s">
        <v>458</v>
      </c>
      <c r="BC53" s="48" t="s">
        <v>458</v>
      </c>
      <c r="BD53" s="48" t="s">
        <v>470</v>
      </c>
      <c r="BE53" s="48" t="s">
        <v>470</v>
      </c>
      <c r="BF53" s="48" t="s">
        <v>2398</v>
      </c>
      <c r="BG53" s="48" t="s">
        <v>2400</v>
      </c>
      <c r="BH53" s="121" t="s">
        <v>2430</v>
      </c>
      <c r="BI53" s="121" t="s">
        <v>2469</v>
      </c>
      <c r="BJ53" s="121" t="s">
        <v>2506</v>
      </c>
      <c r="BK53" s="121" t="s">
        <v>2537</v>
      </c>
      <c r="BL53" s="121">
        <v>7</v>
      </c>
      <c r="BM53" s="124">
        <v>3.8043478260869565</v>
      </c>
      <c r="BN53" s="121">
        <v>1</v>
      </c>
      <c r="BO53" s="124">
        <v>0.5434782608695652</v>
      </c>
      <c r="BP53" s="121">
        <v>0</v>
      </c>
      <c r="BQ53" s="124">
        <v>0</v>
      </c>
      <c r="BR53" s="121">
        <v>176</v>
      </c>
      <c r="BS53" s="124">
        <v>95.65217391304348</v>
      </c>
      <c r="BT53" s="121">
        <v>184</v>
      </c>
      <c r="BU53" s="2"/>
      <c r="BV53" s="3"/>
      <c r="BW53" s="3"/>
      <c r="BX53" s="3"/>
      <c r="BY53" s="3"/>
    </row>
    <row r="54" spans="1:77" ht="41.45" customHeight="1">
      <c r="A54" s="64" t="s">
        <v>257</v>
      </c>
      <c r="C54" s="65"/>
      <c r="D54" s="65" t="s">
        <v>64</v>
      </c>
      <c r="E54" s="66">
        <v>162.0348846083576</v>
      </c>
      <c r="F54" s="68">
        <v>99.99989916029156</v>
      </c>
      <c r="G54" s="100" t="s">
        <v>1696</v>
      </c>
      <c r="H54" s="65"/>
      <c r="I54" s="69" t="s">
        <v>257</v>
      </c>
      <c r="J54" s="70"/>
      <c r="K54" s="70"/>
      <c r="L54" s="69" t="s">
        <v>1918</v>
      </c>
      <c r="M54" s="73">
        <v>1.0336065134982042</v>
      </c>
      <c r="N54" s="74">
        <v>9462.9912109375</v>
      </c>
      <c r="O54" s="74">
        <v>2735.0205078125</v>
      </c>
      <c r="P54" s="75"/>
      <c r="Q54" s="76"/>
      <c r="R54" s="76"/>
      <c r="S54" s="86"/>
      <c r="T54" s="48">
        <v>1</v>
      </c>
      <c r="U54" s="48">
        <v>2</v>
      </c>
      <c r="V54" s="49">
        <v>0</v>
      </c>
      <c r="W54" s="49">
        <v>1</v>
      </c>
      <c r="X54" s="49">
        <v>0</v>
      </c>
      <c r="Y54" s="49">
        <v>1.298241</v>
      </c>
      <c r="Z54" s="49">
        <v>0</v>
      </c>
      <c r="AA54" s="49">
        <v>0</v>
      </c>
      <c r="AB54" s="71">
        <v>54</v>
      </c>
      <c r="AC54" s="71"/>
      <c r="AD54" s="72"/>
      <c r="AE54" s="78" t="s">
        <v>1137</v>
      </c>
      <c r="AF54" s="78">
        <v>39</v>
      </c>
      <c r="AG54" s="78">
        <v>61</v>
      </c>
      <c r="AH54" s="78">
        <v>296</v>
      </c>
      <c r="AI54" s="78">
        <v>100</v>
      </c>
      <c r="AJ54" s="78"/>
      <c r="AK54" s="78"/>
      <c r="AL54" s="78"/>
      <c r="AM54" s="78"/>
      <c r="AN54" s="78"/>
      <c r="AO54" s="80">
        <v>42239.74883101852</v>
      </c>
      <c r="AP54" s="82" t="s">
        <v>1592</v>
      </c>
      <c r="AQ54" s="78" t="b">
        <v>0</v>
      </c>
      <c r="AR54" s="78" t="b">
        <v>0</v>
      </c>
      <c r="AS54" s="78" t="b">
        <v>0</v>
      </c>
      <c r="AT54" s="78" t="s">
        <v>1030</v>
      </c>
      <c r="AU54" s="78">
        <v>1</v>
      </c>
      <c r="AV54" s="82" t="s">
        <v>1678</v>
      </c>
      <c r="AW54" s="78" t="b">
        <v>0</v>
      </c>
      <c r="AX54" s="78" t="s">
        <v>1724</v>
      </c>
      <c r="AY54" s="82" t="s">
        <v>1776</v>
      </c>
      <c r="AZ54" s="78" t="s">
        <v>66</v>
      </c>
      <c r="BA54" s="78" t="str">
        <f>REPLACE(INDEX(GroupVertices[Group],MATCH(Vertices[[#This Row],[Vertex]],GroupVertices[Vertex],0)),1,1,"")</f>
        <v>13</v>
      </c>
      <c r="BB54" s="48"/>
      <c r="BC54" s="48"/>
      <c r="BD54" s="48"/>
      <c r="BE54" s="48"/>
      <c r="BF54" s="48" t="s">
        <v>2154</v>
      </c>
      <c r="BG54" s="48" t="s">
        <v>2401</v>
      </c>
      <c r="BH54" s="121" t="s">
        <v>2431</v>
      </c>
      <c r="BI54" s="121" t="s">
        <v>2470</v>
      </c>
      <c r="BJ54" s="121" t="s">
        <v>2507</v>
      </c>
      <c r="BK54" s="121" t="s">
        <v>2538</v>
      </c>
      <c r="BL54" s="121">
        <v>3</v>
      </c>
      <c r="BM54" s="124">
        <v>4.3478260869565215</v>
      </c>
      <c r="BN54" s="121">
        <v>0</v>
      </c>
      <c r="BO54" s="124">
        <v>0</v>
      </c>
      <c r="BP54" s="121">
        <v>0</v>
      </c>
      <c r="BQ54" s="124">
        <v>0</v>
      </c>
      <c r="BR54" s="121">
        <v>66</v>
      </c>
      <c r="BS54" s="124">
        <v>95.65217391304348</v>
      </c>
      <c r="BT54" s="121">
        <v>69</v>
      </c>
      <c r="BU54" s="2"/>
      <c r="BV54" s="3"/>
      <c r="BW54" s="3"/>
      <c r="BX54" s="3"/>
      <c r="BY54" s="3"/>
    </row>
    <row r="55" spans="1:77" ht="41.45" customHeight="1">
      <c r="A55" s="64" t="s">
        <v>331</v>
      </c>
      <c r="C55" s="65"/>
      <c r="D55" s="65" t="s">
        <v>64</v>
      </c>
      <c r="E55" s="66">
        <v>1000</v>
      </c>
      <c r="F55" s="68">
        <v>70</v>
      </c>
      <c r="G55" s="100" t="s">
        <v>1697</v>
      </c>
      <c r="H55" s="65"/>
      <c r="I55" s="69" t="s">
        <v>331</v>
      </c>
      <c r="J55" s="70"/>
      <c r="K55" s="70"/>
      <c r="L55" s="69" t="s">
        <v>1919</v>
      </c>
      <c r="M55" s="73">
        <v>9999</v>
      </c>
      <c r="N55" s="74">
        <v>9462.9912109375</v>
      </c>
      <c r="O55" s="74">
        <v>2158.607666015625</v>
      </c>
      <c r="P55" s="75"/>
      <c r="Q55" s="76"/>
      <c r="R55" s="76"/>
      <c r="S55" s="86"/>
      <c r="T55" s="48">
        <v>1</v>
      </c>
      <c r="U55" s="48">
        <v>0</v>
      </c>
      <c r="V55" s="49">
        <v>0</v>
      </c>
      <c r="W55" s="49">
        <v>1</v>
      </c>
      <c r="X55" s="49">
        <v>0</v>
      </c>
      <c r="Y55" s="49">
        <v>0.701752</v>
      </c>
      <c r="Z55" s="49">
        <v>0</v>
      </c>
      <c r="AA55" s="49">
        <v>0</v>
      </c>
      <c r="AB55" s="71">
        <v>55</v>
      </c>
      <c r="AC55" s="71"/>
      <c r="AD55" s="72"/>
      <c r="AE55" s="78" t="s">
        <v>1138</v>
      </c>
      <c r="AF55" s="78">
        <v>756</v>
      </c>
      <c r="AG55" s="78">
        <v>16065107</v>
      </c>
      <c r="AH55" s="78">
        <v>29305</v>
      </c>
      <c r="AI55" s="78">
        <v>1215</v>
      </c>
      <c r="AJ55" s="78"/>
      <c r="AK55" s="78" t="s">
        <v>1277</v>
      </c>
      <c r="AL55" s="78" t="s">
        <v>1061</v>
      </c>
      <c r="AM55" s="82" t="s">
        <v>1489</v>
      </c>
      <c r="AN55" s="78"/>
      <c r="AO55" s="80">
        <v>39413.94259259259</v>
      </c>
      <c r="AP55" s="82" t="s">
        <v>1593</v>
      </c>
      <c r="AQ55" s="78" t="b">
        <v>0</v>
      </c>
      <c r="AR55" s="78" t="b">
        <v>0</v>
      </c>
      <c r="AS55" s="78" t="b">
        <v>1</v>
      </c>
      <c r="AT55" s="78" t="s">
        <v>1030</v>
      </c>
      <c r="AU55" s="78">
        <v>29823</v>
      </c>
      <c r="AV55" s="82" t="s">
        <v>1678</v>
      </c>
      <c r="AW55" s="78" t="b">
        <v>1</v>
      </c>
      <c r="AX55" s="78" t="s">
        <v>1724</v>
      </c>
      <c r="AY55" s="82" t="s">
        <v>1777</v>
      </c>
      <c r="AZ55" s="78" t="s">
        <v>65</v>
      </c>
      <c r="BA55" s="78" t="str">
        <f>REPLACE(INDEX(GroupVertices[Group],MATCH(Vertices[[#This Row],[Vertex]],GroupVertices[Vertex],0)),1,1,"")</f>
        <v>13</v>
      </c>
      <c r="BB55" s="48"/>
      <c r="BC55" s="48"/>
      <c r="BD55" s="48"/>
      <c r="BE55" s="48"/>
      <c r="BF55" s="48"/>
      <c r="BG55" s="48"/>
      <c r="BH55" s="48"/>
      <c r="BI55" s="48"/>
      <c r="BJ55" s="48"/>
      <c r="BK55" s="48"/>
      <c r="BL55" s="48"/>
      <c r="BM55" s="49"/>
      <c r="BN55" s="48"/>
      <c r="BO55" s="49"/>
      <c r="BP55" s="48"/>
      <c r="BQ55" s="49"/>
      <c r="BR55" s="48"/>
      <c r="BS55" s="49"/>
      <c r="BT55" s="48"/>
      <c r="BU55" s="2"/>
      <c r="BV55" s="3"/>
      <c r="BW55" s="3"/>
      <c r="BX55" s="3"/>
      <c r="BY55" s="3"/>
    </row>
    <row r="56" spans="1:77" ht="41.45" customHeight="1">
      <c r="A56" s="64" t="s">
        <v>258</v>
      </c>
      <c r="C56" s="65"/>
      <c r="D56" s="65" t="s">
        <v>64</v>
      </c>
      <c r="E56" s="66">
        <v>162.8805133553964</v>
      </c>
      <c r="F56" s="68">
        <v>99.99745473106299</v>
      </c>
      <c r="G56" s="100" t="s">
        <v>563</v>
      </c>
      <c r="H56" s="65"/>
      <c r="I56" s="69" t="s">
        <v>258</v>
      </c>
      <c r="J56" s="70"/>
      <c r="K56" s="70"/>
      <c r="L56" s="69" t="s">
        <v>1920</v>
      </c>
      <c r="M56" s="73">
        <v>1.848253294408376</v>
      </c>
      <c r="N56" s="74">
        <v>8083.98681640625</v>
      </c>
      <c r="O56" s="74">
        <v>2158.607666015625</v>
      </c>
      <c r="P56" s="75"/>
      <c r="Q56" s="76"/>
      <c r="R56" s="76"/>
      <c r="S56" s="86"/>
      <c r="T56" s="48">
        <v>0</v>
      </c>
      <c r="U56" s="48">
        <v>1</v>
      </c>
      <c r="V56" s="49">
        <v>0</v>
      </c>
      <c r="W56" s="49">
        <v>0.333333</v>
      </c>
      <c r="X56" s="49">
        <v>0</v>
      </c>
      <c r="Y56" s="49">
        <v>0.638296</v>
      </c>
      <c r="Z56" s="49">
        <v>0</v>
      </c>
      <c r="AA56" s="49">
        <v>0</v>
      </c>
      <c r="AB56" s="71">
        <v>56</v>
      </c>
      <c r="AC56" s="71"/>
      <c r="AD56" s="72"/>
      <c r="AE56" s="78" t="s">
        <v>1139</v>
      </c>
      <c r="AF56" s="78">
        <v>174</v>
      </c>
      <c r="AG56" s="78">
        <v>1370</v>
      </c>
      <c r="AH56" s="78">
        <v>4118</v>
      </c>
      <c r="AI56" s="78">
        <v>1683</v>
      </c>
      <c r="AJ56" s="78"/>
      <c r="AK56" s="78" t="s">
        <v>1278</v>
      </c>
      <c r="AL56" s="78" t="s">
        <v>1398</v>
      </c>
      <c r="AM56" s="82" t="s">
        <v>1490</v>
      </c>
      <c r="AN56" s="78"/>
      <c r="AO56" s="80">
        <v>40706.91118055556</v>
      </c>
      <c r="AP56" s="82" t="s">
        <v>1594</v>
      </c>
      <c r="AQ56" s="78" t="b">
        <v>0</v>
      </c>
      <c r="AR56" s="78" t="b">
        <v>0</v>
      </c>
      <c r="AS56" s="78" t="b">
        <v>1</v>
      </c>
      <c r="AT56" s="78" t="s">
        <v>1030</v>
      </c>
      <c r="AU56" s="78">
        <v>6</v>
      </c>
      <c r="AV56" s="82" t="s">
        <v>1678</v>
      </c>
      <c r="AW56" s="78" t="b">
        <v>0</v>
      </c>
      <c r="AX56" s="78" t="s">
        <v>1724</v>
      </c>
      <c r="AY56" s="82" t="s">
        <v>1778</v>
      </c>
      <c r="AZ56" s="78" t="s">
        <v>66</v>
      </c>
      <c r="BA56" s="78" t="str">
        <f>REPLACE(INDEX(GroupVertices[Group],MATCH(Vertices[[#This Row],[Vertex]],GroupVertices[Vertex],0)),1,1,"")</f>
        <v>11</v>
      </c>
      <c r="BB56" s="48"/>
      <c r="BC56" s="48"/>
      <c r="BD56" s="48"/>
      <c r="BE56" s="48"/>
      <c r="BF56" s="48" t="s">
        <v>480</v>
      </c>
      <c r="BG56" s="48" t="s">
        <v>480</v>
      </c>
      <c r="BH56" s="121" t="s">
        <v>2432</v>
      </c>
      <c r="BI56" s="121" t="s">
        <v>2432</v>
      </c>
      <c r="BJ56" s="121" t="s">
        <v>2508</v>
      </c>
      <c r="BK56" s="121" t="s">
        <v>2508</v>
      </c>
      <c r="BL56" s="121">
        <v>1</v>
      </c>
      <c r="BM56" s="124">
        <v>4.545454545454546</v>
      </c>
      <c r="BN56" s="121">
        <v>0</v>
      </c>
      <c r="BO56" s="124">
        <v>0</v>
      </c>
      <c r="BP56" s="121">
        <v>0</v>
      </c>
      <c r="BQ56" s="124">
        <v>0</v>
      </c>
      <c r="BR56" s="121">
        <v>21</v>
      </c>
      <c r="BS56" s="124">
        <v>95.45454545454545</v>
      </c>
      <c r="BT56" s="121">
        <v>22</v>
      </c>
      <c r="BU56" s="2"/>
      <c r="BV56" s="3"/>
      <c r="BW56" s="3"/>
      <c r="BX56" s="3"/>
      <c r="BY56" s="3"/>
    </row>
    <row r="57" spans="1:77" ht="41.45" customHeight="1">
      <c r="A57" s="64" t="s">
        <v>284</v>
      </c>
      <c r="C57" s="65"/>
      <c r="D57" s="65" t="s">
        <v>64</v>
      </c>
      <c r="E57" s="66">
        <v>162.12661820811277</v>
      </c>
      <c r="F57" s="68">
        <v>99.99963398920642</v>
      </c>
      <c r="G57" s="100" t="s">
        <v>1698</v>
      </c>
      <c r="H57" s="65"/>
      <c r="I57" s="69" t="s">
        <v>284</v>
      </c>
      <c r="J57" s="70"/>
      <c r="K57" s="70"/>
      <c r="L57" s="69" t="s">
        <v>1921</v>
      </c>
      <c r="M57" s="73">
        <v>1.12197919714163</v>
      </c>
      <c r="N57" s="74">
        <v>8645.9833984375</v>
      </c>
      <c r="O57" s="74">
        <v>2735.0205078125</v>
      </c>
      <c r="P57" s="75"/>
      <c r="Q57" s="76"/>
      <c r="R57" s="76"/>
      <c r="S57" s="86"/>
      <c r="T57" s="48">
        <v>3</v>
      </c>
      <c r="U57" s="48">
        <v>1</v>
      </c>
      <c r="V57" s="49">
        <v>2</v>
      </c>
      <c r="W57" s="49">
        <v>0.5</v>
      </c>
      <c r="X57" s="49">
        <v>0</v>
      </c>
      <c r="Y57" s="49">
        <v>1.723398</v>
      </c>
      <c r="Z57" s="49">
        <v>0</v>
      </c>
      <c r="AA57" s="49">
        <v>0</v>
      </c>
      <c r="AB57" s="71">
        <v>57</v>
      </c>
      <c r="AC57" s="71"/>
      <c r="AD57" s="72"/>
      <c r="AE57" s="78" t="s">
        <v>1140</v>
      </c>
      <c r="AF57" s="78">
        <v>233</v>
      </c>
      <c r="AG57" s="78">
        <v>203</v>
      </c>
      <c r="AH57" s="78">
        <v>671</v>
      </c>
      <c r="AI57" s="78">
        <v>447</v>
      </c>
      <c r="AJ57" s="78"/>
      <c r="AK57" s="78" t="s">
        <v>1279</v>
      </c>
      <c r="AL57" s="78" t="s">
        <v>1399</v>
      </c>
      <c r="AM57" s="82" t="s">
        <v>1491</v>
      </c>
      <c r="AN57" s="78"/>
      <c r="AO57" s="80">
        <v>42677.55918981481</v>
      </c>
      <c r="AP57" s="82" t="s">
        <v>1595</v>
      </c>
      <c r="AQ57" s="78" t="b">
        <v>1</v>
      </c>
      <c r="AR57" s="78" t="b">
        <v>0</v>
      </c>
      <c r="AS57" s="78" t="b">
        <v>0</v>
      </c>
      <c r="AT57" s="78" t="s">
        <v>1030</v>
      </c>
      <c r="AU57" s="78">
        <v>5</v>
      </c>
      <c r="AV57" s="78"/>
      <c r="AW57" s="78" t="b">
        <v>0</v>
      </c>
      <c r="AX57" s="78" t="s">
        <v>1724</v>
      </c>
      <c r="AY57" s="82" t="s">
        <v>1779</v>
      </c>
      <c r="AZ57" s="78" t="s">
        <v>66</v>
      </c>
      <c r="BA57" s="78" t="str">
        <f>REPLACE(INDEX(GroupVertices[Group],MATCH(Vertices[[#This Row],[Vertex]],GroupVertices[Vertex],0)),1,1,"")</f>
        <v>11</v>
      </c>
      <c r="BB57" s="48"/>
      <c r="BC57" s="48"/>
      <c r="BD57" s="48"/>
      <c r="BE57" s="48"/>
      <c r="BF57" s="48" t="s">
        <v>490</v>
      </c>
      <c r="BG57" s="48" t="s">
        <v>2402</v>
      </c>
      <c r="BH57" s="121" t="s">
        <v>2433</v>
      </c>
      <c r="BI57" s="121" t="s">
        <v>2471</v>
      </c>
      <c r="BJ57" s="121" t="s">
        <v>2509</v>
      </c>
      <c r="BK57" s="121" t="s">
        <v>2539</v>
      </c>
      <c r="BL57" s="121">
        <v>3</v>
      </c>
      <c r="BM57" s="124">
        <v>4.545454545454546</v>
      </c>
      <c r="BN57" s="121">
        <v>0</v>
      </c>
      <c r="BO57" s="124">
        <v>0</v>
      </c>
      <c r="BP57" s="121">
        <v>0</v>
      </c>
      <c r="BQ57" s="124">
        <v>0</v>
      </c>
      <c r="BR57" s="121">
        <v>63</v>
      </c>
      <c r="BS57" s="124">
        <v>95.45454545454545</v>
      </c>
      <c r="BT57" s="121">
        <v>66</v>
      </c>
      <c r="BU57" s="2"/>
      <c r="BV57" s="3"/>
      <c r="BW57" s="3"/>
      <c r="BX57" s="3"/>
      <c r="BY57" s="3"/>
    </row>
    <row r="58" spans="1:77" ht="41.45" customHeight="1">
      <c r="A58" s="64" t="s">
        <v>259</v>
      </c>
      <c r="C58" s="65"/>
      <c r="D58" s="65" t="s">
        <v>64</v>
      </c>
      <c r="E58" s="66">
        <v>162.03746865342112</v>
      </c>
      <c r="F58" s="68">
        <v>99.99989169068353</v>
      </c>
      <c r="G58" s="100" t="s">
        <v>564</v>
      </c>
      <c r="H58" s="65"/>
      <c r="I58" s="69" t="s">
        <v>259</v>
      </c>
      <c r="J58" s="70"/>
      <c r="K58" s="70"/>
      <c r="L58" s="69" t="s">
        <v>1922</v>
      </c>
      <c r="M58" s="73">
        <v>1.0360958848684416</v>
      </c>
      <c r="N58" s="74">
        <v>6834.923828125</v>
      </c>
      <c r="O58" s="74">
        <v>5299.47021484375</v>
      </c>
      <c r="P58" s="75"/>
      <c r="Q58" s="76"/>
      <c r="R58" s="76"/>
      <c r="S58" s="86"/>
      <c r="T58" s="48">
        <v>1</v>
      </c>
      <c r="U58" s="48">
        <v>1</v>
      </c>
      <c r="V58" s="49">
        <v>0</v>
      </c>
      <c r="W58" s="49">
        <v>0</v>
      </c>
      <c r="X58" s="49">
        <v>0</v>
      </c>
      <c r="Y58" s="49">
        <v>0.999996</v>
      </c>
      <c r="Z58" s="49">
        <v>0</v>
      </c>
      <c r="AA58" s="49" t="s">
        <v>2767</v>
      </c>
      <c r="AB58" s="71">
        <v>58</v>
      </c>
      <c r="AC58" s="71"/>
      <c r="AD58" s="72"/>
      <c r="AE58" s="78" t="s">
        <v>1141</v>
      </c>
      <c r="AF58" s="78">
        <v>162</v>
      </c>
      <c r="AG58" s="78">
        <v>65</v>
      </c>
      <c r="AH58" s="78">
        <v>275</v>
      </c>
      <c r="AI58" s="78">
        <v>96</v>
      </c>
      <c r="AJ58" s="78"/>
      <c r="AK58" s="78"/>
      <c r="AL58" s="78"/>
      <c r="AM58" s="78"/>
      <c r="AN58" s="78"/>
      <c r="AO58" s="80">
        <v>42237.812418981484</v>
      </c>
      <c r="AP58" s="82" t="s">
        <v>1596</v>
      </c>
      <c r="AQ58" s="78" t="b">
        <v>1</v>
      </c>
      <c r="AR58" s="78" t="b">
        <v>0</v>
      </c>
      <c r="AS58" s="78" t="b">
        <v>0</v>
      </c>
      <c r="AT58" s="78" t="s">
        <v>1030</v>
      </c>
      <c r="AU58" s="78">
        <v>1</v>
      </c>
      <c r="AV58" s="82" t="s">
        <v>1678</v>
      </c>
      <c r="AW58" s="78" t="b">
        <v>0</v>
      </c>
      <c r="AX58" s="78" t="s">
        <v>1724</v>
      </c>
      <c r="AY58" s="82" t="s">
        <v>1780</v>
      </c>
      <c r="AZ58" s="78" t="s">
        <v>66</v>
      </c>
      <c r="BA58" s="78" t="str">
        <f>REPLACE(INDEX(GroupVertices[Group],MATCH(Vertices[[#This Row],[Vertex]],GroupVertices[Vertex],0)),1,1,"")</f>
        <v>6</v>
      </c>
      <c r="BB58" s="48" t="s">
        <v>456</v>
      </c>
      <c r="BC58" s="48" t="s">
        <v>456</v>
      </c>
      <c r="BD58" s="48" t="s">
        <v>471</v>
      </c>
      <c r="BE58" s="48" t="s">
        <v>471</v>
      </c>
      <c r="BF58" s="48" t="s">
        <v>475</v>
      </c>
      <c r="BG58" s="48" t="s">
        <v>475</v>
      </c>
      <c r="BH58" s="121" t="s">
        <v>2434</v>
      </c>
      <c r="BI58" s="121" t="s">
        <v>2434</v>
      </c>
      <c r="BJ58" s="121" t="s">
        <v>2510</v>
      </c>
      <c r="BK58" s="121" t="s">
        <v>2510</v>
      </c>
      <c r="BL58" s="121">
        <v>0</v>
      </c>
      <c r="BM58" s="124">
        <v>0</v>
      </c>
      <c r="BN58" s="121">
        <v>0</v>
      </c>
      <c r="BO58" s="124">
        <v>0</v>
      </c>
      <c r="BP58" s="121">
        <v>0</v>
      </c>
      <c r="BQ58" s="124">
        <v>0</v>
      </c>
      <c r="BR58" s="121">
        <v>9</v>
      </c>
      <c r="BS58" s="124">
        <v>100</v>
      </c>
      <c r="BT58" s="121">
        <v>9</v>
      </c>
      <c r="BU58" s="2"/>
      <c r="BV58" s="3"/>
      <c r="BW58" s="3"/>
      <c r="BX58" s="3"/>
      <c r="BY58" s="3"/>
    </row>
    <row r="59" spans="1:77" ht="41.45" customHeight="1">
      <c r="A59" s="64" t="s">
        <v>260</v>
      </c>
      <c r="C59" s="65"/>
      <c r="D59" s="65" t="s">
        <v>64</v>
      </c>
      <c r="E59" s="66">
        <v>162.3404479371195</v>
      </c>
      <c r="F59" s="68">
        <v>99.99901587914174</v>
      </c>
      <c r="G59" s="100" t="s">
        <v>565</v>
      </c>
      <c r="H59" s="65"/>
      <c r="I59" s="69" t="s">
        <v>260</v>
      </c>
      <c r="J59" s="70"/>
      <c r="K59" s="70"/>
      <c r="L59" s="69" t="s">
        <v>1923</v>
      </c>
      <c r="M59" s="73">
        <v>1.3279746780287704</v>
      </c>
      <c r="N59" s="74">
        <v>5390.98388671875</v>
      </c>
      <c r="O59" s="74">
        <v>795.2301025390625</v>
      </c>
      <c r="P59" s="75"/>
      <c r="Q59" s="76"/>
      <c r="R59" s="76"/>
      <c r="S59" s="86"/>
      <c r="T59" s="48">
        <v>0</v>
      </c>
      <c r="U59" s="48">
        <v>2</v>
      </c>
      <c r="V59" s="49">
        <v>0</v>
      </c>
      <c r="W59" s="49">
        <v>0.029412</v>
      </c>
      <c r="X59" s="49">
        <v>0</v>
      </c>
      <c r="Y59" s="49">
        <v>0.948663</v>
      </c>
      <c r="Z59" s="49">
        <v>0.5</v>
      </c>
      <c r="AA59" s="49">
        <v>0</v>
      </c>
      <c r="AB59" s="71">
        <v>59</v>
      </c>
      <c r="AC59" s="71"/>
      <c r="AD59" s="72"/>
      <c r="AE59" s="78" t="s">
        <v>1142</v>
      </c>
      <c r="AF59" s="78">
        <v>521</v>
      </c>
      <c r="AG59" s="78">
        <v>534</v>
      </c>
      <c r="AH59" s="78">
        <v>27362</v>
      </c>
      <c r="AI59" s="78">
        <v>14308</v>
      </c>
      <c r="AJ59" s="78"/>
      <c r="AK59" s="78" t="s">
        <v>1280</v>
      </c>
      <c r="AL59" s="78" t="s">
        <v>1400</v>
      </c>
      <c r="AM59" s="78"/>
      <c r="AN59" s="78"/>
      <c r="AO59" s="80">
        <v>40851.07587962963</v>
      </c>
      <c r="AP59" s="82" t="s">
        <v>1597</v>
      </c>
      <c r="AQ59" s="78" t="b">
        <v>1</v>
      </c>
      <c r="AR59" s="78" t="b">
        <v>0</v>
      </c>
      <c r="AS59" s="78" t="b">
        <v>0</v>
      </c>
      <c r="AT59" s="78" t="s">
        <v>1030</v>
      </c>
      <c r="AU59" s="78">
        <v>339</v>
      </c>
      <c r="AV59" s="82" t="s">
        <v>1678</v>
      </c>
      <c r="AW59" s="78" t="b">
        <v>0</v>
      </c>
      <c r="AX59" s="78" t="s">
        <v>1724</v>
      </c>
      <c r="AY59" s="82" t="s">
        <v>1781</v>
      </c>
      <c r="AZ59" s="78" t="s">
        <v>66</v>
      </c>
      <c r="BA59" s="78" t="str">
        <f>REPLACE(INDEX(GroupVertices[Group],MATCH(Vertices[[#This Row],[Vertex]],GroupVertices[Vertex],0)),1,1,"")</f>
        <v>3</v>
      </c>
      <c r="BB59" s="48"/>
      <c r="BC59" s="48"/>
      <c r="BD59" s="48"/>
      <c r="BE59" s="48"/>
      <c r="BF59" s="48" t="s">
        <v>481</v>
      </c>
      <c r="BG59" s="48" t="s">
        <v>481</v>
      </c>
      <c r="BH59" s="121" t="s">
        <v>2435</v>
      </c>
      <c r="BI59" s="121" t="s">
        <v>2472</v>
      </c>
      <c r="BJ59" s="121" t="s">
        <v>2511</v>
      </c>
      <c r="BK59" s="121" t="s">
        <v>2511</v>
      </c>
      <c r="BL59" s="121">
        <v>4</v>
      </c>
      <c r="BM59" s="124">
        <v>9.090909090909092</v>
      </c>
      <c r="BN59" s="121">
        <v>0</v>
      </c>
      <c r="BO59" s="124">
        <v>0</v>
      </c>
      <c r="BP59" s="121">
        <v>0</v>
      </c>
      <c r="BQ59" s="124">
        <v>0</v>
      </c>
      <c r="BR59" s="121">
        <v>40</v>
      </c>
      <c r="BS59" s="124">
        <v>90.9090909090909</v>
      </c>
      <c r="BT59" s="121">
        <v>44</v>
      </c>
      <c r="BU59" s="2"/>
      <c r="BV59" s="3"/>
      <c r="BW59" s="3"/>
      <c r="BX59" s="3"/>
      <c r="BY59" s="3"/>
    </row>
    <row r="60" spans="1:77" ht="41.45" customHeight="1">
      <c r="A60" s="64" t="s">
        <v>332</v>
      </c>
      <c r="C60" s="65"/>
      <c r="D60" s="65" t="s">
        <v>64</v>
      </c>
      <c r="E60" s="66">
        <v>181.4197446636617</v>
      </c>
      <c r="F60" s="68">
        <v>99.94386402823511</v>
      </c>
      <c r="G60" s="100" t="s">
        <v>1699</v>
      </c>
      <c r="H60" s="65"/>
      <c r="I60" s="69" t="s">
        <v>332</v>
      </c>
      <c r="J60" s="70"/>
      <c r="K60" s="70"/>
      <c r="L60" s="69" t="s">
        <v>1924</v>
      </c>
      <c r="M60" s="73">
        <v>19.70824819017622</v>
      </c>
      <c r="N60" s="74">
        <v>5334.36181640625</v>
      </c>
      <c r="O60" s="74">
        <v>1357.0672607421875</v>
      </c>
      <c r="P60" s="75"/>
      <c r="Q60" s="76"/>
      <c r="R60" s="76"/>
      <c r="S60" s="86"/>
      <c r="T60" s="48">
        <v>2</v>
      </c>
      <c r="U60" s="48">
        <v>0</v>
      </c>
      <c r="V60" s="49">
        <v>0</v>
      </c>
      <c r="W60" s="49">
        <v>0.029412</v>
      </c>
      <c r="X60" s="49">
        <v>0</v>
      </c>
      <c r="Y60" s="49">
        <v>0.948663</v>
      </c>
      <c r="Z60" s="49">
        <v>0.5</v>
      </c>
      <c r="AA60" s="49">
        <v>0</v>
      </c>
      <c r="AB60" s="71">
        <v>60</v>
      </c>
      <c r="AC60" s="71"/>
      <c r="AD60" s="72"/>
      <c r="AE60" s="78" t="s">
        <v>1143</v>
      </c>
      <c r="AF60" s="78">
        <v>4091</v>
      </c>
      <c r="AG60" s="78">
        <v>30068</v>
      </c>
      <c r="AH60" s="78">
        <v>12620</v>
      </c>
      <c r="AI60" s="78">
        <v>14154</v>
      </c>
      <c r="AJ60" s="78"/>
      <c r="AK60" s="78" t="s">
        <v>1281</v>
      </c>
      <c r="AL60" s="78" t="s">
        <v>1401</v>
      </c>
      <c r="AM60" s="82" t="s">
        <v>1492</v>
      </c>
      <c r="AN60" s="78"/>
      <c r="AO60" s="80">
        <v>41198.675729166665</v>
      </c>
      <c r="AP60" s="82" t="s">
        <v>1598</v>
      </c>
      <c r="AQ60" s="78" t="b">
        <v>0</v>
      </c>
      <c r="AR60" s="78" t="b">
        <v>0</v>
      </c>
      <c r="AS60" s="78" t="b">
        <v>1</v>
      </c>
      <c r="AT60" s="78" t="s">
        <v>1030</v>
      </c>
      <c r="AU60" s="78">
        <v>428</v>
      </c>
      <c r="AV60" s="82" t="s">
        <v>1678</v>
      </c>
      <c r="AW60" s="78" t="b">
        <v>1</v>
      </c>
      <c r="AX60" s="78" t="s">
        <v>1724</v>
      </c>
      <c r="AY60" s="82" t="s">
        <v>1782</v>
      </c>
      <c r="AZ60" s="78" t="s">
        <v>65</v>
      </c>
      <c r="BA60" s="78" t="str">
        <f>REPLACE(INDEX(GroupVertices[Group],MATCH(Vertices[[#This Row],[Vertex]],GroupVertices[Vertex],0)),1,1,"")</f>
        <v>3</v>
      </c>
      <c r="BB60" s="48"/>
      <c r="BC60" s="48"/>
      <c r="BD60" s="48"/>
      <c r="BE60" s="48"/>
      <c r="BF60" s="48"/>
      <c r="BG60" s="48"/>
      <c r="BH60" s="48"/>
      <c r="BI60" s="48"/>
      <c r="BJ60" s="48"/>
      <c r="BK60" s="48"/>
      <c r="BL60" s="48"/>
      <c r="BM60" s="49"/>
      <c r="BN60" s="48"/>
      <c r="BO60" s="49"/>
      <c r="BP60" s="48"/>
      <c r="BQ60" s="49"/>
      <c r="BR60" s="48"/>
      <c r="BS60" s="49"/>
      <c r="BT60" s="48"/>
      <c r="BU60" s="2"/>
      <c r="BV60" s="3"/>
      <c r="BW60" s="3"/>
      <c r="BX60" s="3"/>
      <c r="BY60" s="3"/>
    </row>
    <row r="61" spans="1:77" ht="41.45" customHeight="1">
      <c r="A61" s="64" t="s">
        <v>261</v>
      </c>
      <c r="C61" s="65"/>
      <c r="D61" s="65" t="s">
        <v>64</v>
      </c>
      <c r="E61" s="66">
        <v>163.1763865151701</v>
      </c>
      <c r="F61" s="68">
        <v>99.99659946094329</v>
      </c>
      <c r="G61" s="100" t="s">
        <v>566</v>
      </c>
      <c r="H61" s="65"/>
      <c r="I61" s="69" t="s">
        <v>261</v>
      </c>
      <c r="J61" s="70"/>
      <c r="K61" s="70"/>
      <c r="L61" s="69" t="s">
        <v>1925</v>
      </c>
      <c r="M61" s="73">
        <v>2.133286316300552</v>
      </c>
      <c r="N61" s="74">
        <v>3693.6416015625</v>
      </c>
      <c r="O61" s="74">
        <v>2588.54443359375</v>
      </c>
      <c r="P61" s="75"/>
      <c r="Q61" s="76"/>
      <c r="R61" s="76"/>
      <c r="S61" s="86"/>
      <c r="T61" s="48">
        <v>0</v>
      </c>
      <c r="U61" s="48">
        <v>1</v>
      </c>
      <c r="V61" s="49">
        <v>0</v>
      </c>
      <c r="W61" s="49">
        <v>0.028571</v>
      </c>
      <c r="X61" s="49">
        <v>0</v>
      </c>
      <c r="Y61" s="49">
        <v>0.545481</v>
      </c>
      <c r="Z61" s="49">
        <v>0</v>
      </c>
      <c r="AA61" s="49">
        <v>0</v>
      </c>
      <c r="AB61" s="71">
        <v>61</v>
      </c>
      <c r="AC61" s="71"/>
      <c r="AD61" s="72"/>
      <c r="AE61" s="78" t="s">
        <v>1144</v>
      </c>
      <c r="AF61" s="78">
        <v>1874</v>
      </c>
      <c r="AG61" s="78">
        <v>1828</v>
      </c>
      <c r="AH61" s="78">
        <v>20189</v>
      </c>
      <c r="AI61" s="78">
        <v>26301</v>
      </c>
      <c r="AJ61" s="78"/>
      <c r="AK61" s="78" t="s">
        <v>1282</v>
      </c>
      <c r="AL61" s="78" t="s">
        <v>1384</v>
      </c>
      <c r="AM61" s="82" t="s">
        <v>1493</v>
      </c>
      <c r="AN61" s="78"/>
      <c r="AO61" s="80">
        <v>42591.977326388886</v>
      </c>
      <c r="AP61" s="82" t="s">
        <v>1599</v>
      </c>
      <c r="AQ61" s="78" t="b">
        <v>0</v>
      </c>
      <c r="AR61" s="78" t="b">
        <v>0</v>
      </c>
      <c r="AS61" s="78" t="b">
        <v>1</v>
      </c>
      <c r="AT61" s="78" t="s">
        <v>1030</v>
      </c>
      <c r="AU61" s="78">
        <v>63</v>
      </c>
      <c r="AV61" s="82" t="s">
        <v>1678</v>
      </c>
      <c r="AW61" s="78" t="b">
        <v>0</v>
      </c>
      <c r="AX61" s="78" t="s">
        <v>1724</v>
      </c>
      <c r="AY61" s="82" t="s">
        <v>1783</v>
      </c>
      <c r="AZ61" s="78" t="s">
        <v>66</v>
      </c>
      <c r="BA61" s="78" t="str">
        <f>REPLACE(INDEX(GroupVertices[Group],MATCH(Vertices[[#This Row],[Vertex]],GroupVertices[Vertex],0)),1,1,"")</f>
        <v>3</v>
      </c>
      <c r="BB61" s="48"/>
      <c r="BC61" s="48"/>
      <c r="BD61" s="48"/>
      <c r="BE61" s="48"/>
      <c r="BF61" s="48" t="s">
        <v>481</v>
      </c>
      <c r="BG61" s="48" t="s">
        <v>481</v>
      </c>
      <c r="BH61" s="121" t="s">
        <v>2436</v>
      </c>
      <c r="BI61" s="121" t="s">
        <v>2436</v>
      </c>
      <c r="BJ61" s="121" t="s">
        <v>2512</v>
      </c>
      <c r="BK61" s="121" t="s">
        <v>2512</v>
      </c>
      <c r="BL61" s="121">
        <v>1</v>
      </c>
      <c r="BM61" s="124">
        <v>5.555555555555555</v>
      </c>
      <c r="BN61" s="121">
        <v>0</v>
      </c>
      <c r="BO61" s="124">
        <v>0</v>
      </c>
      <c r="BP61" s="121">
        <v>0</v>
      </c>
      <c r="BQ61" s="124">
        <v>0</v>
      </c>
      <c r="BR61" s="121">
        <v>17</v>
      </c>
      <c r="BS61" s="124">
        <v>94.44444444444444</v>
      </c>
      <c r="BT61" s="121">
        <v>18</v>
      </c>
      <c r="BU61" s="2"/>
      <c r="BV61" s="3"/>
      <c r="BW61" s="3"/>
      <c r="BX61" s="3"/>
      <c r="BY61" s="3"/>
    </row>
    <row r="62" spans="1:77" ht="41.45" customHeight="1">
      <c r="A62" s="64" t="s">
        <v>262</v>
      </c>
      <c r="C62" s="65"/>
      <c r="D62" s="65" t="s">
        <v>64</v>
      </c>
      <c r="E62" s="66">
        <v>208.23244225407052</v>
      </c>
      <c r="F62" s="68">
        <v>99.86635750788977</v>
      </c>
      <c r="G62" s="100" t="s">
        <v>567</v>
      </c>
      <c r="H62" s="65"/>
      <c r="I62" s="69" t="s">
        <v>262</v>
      </c>
      <c r="J62" s="70"/>
      <c r="K62" s="70"/>
      <c r="L62" s="69" t="s">
        <v>1926</v>
      </c>
      <c r="M62" s="73">
        <v>45.53858787060149</v>
      </c>
      <c r="N62" s="74">
        <v>4446.61572265625</v>
      </c>
      <c r="O62" s="74">
        <v>7105.7158203125</v>
      </c>
      <c r="P62" s="75"/>
      <c r="Q62" s="76"/>
      <c r="R62" s="76"/>
      <c r="S62" s="86"/>
      <c r="T62" s="48">
        <v>23</v>
      </c>
      <c r="U62" s="48">
        <v>1</v>
      </c>
      <c r="V62" s="49">
        <v>552</v>
      </c>
      <c r="W62" s="49">
        <v>0.041667</v>
      </c>
      <c r="X62" s="49">
        <v>0</v>
      </c>
      <c r="Y62" s="49">
        <v>11.567519</v>
      </c>
      <c r="Z62" s="49">
        <v>0</v>
      </c>
      <c r="AA62" s="49">
        <v>0</v>
      </c>
      <c r="AB62" s="71">
        <v>62</v>
      </c>
      <c r="AC62" s="71"/>
      <c r="AD62" s="72"/>
      <c r="AE62" s="78" t="s">
        <v>1145</v>
      </c>
      <c r="AF62" s="78">
        <v>1170</v>
      </c>
      <c r="AG62" s="78">
        <v>71573</v>
      </c>
      <c r="AH62" s="78">
        <v>9915</v>
      </c>
      <c r="AI62" s="78">
        <v>8204</v>
      </c>
      <c r="AJ62" s="78"/>
      <c r="AK62" s="78" t="s">
        <v>1283</v>
      </c>
      <c r="AL62" s="78"/>
      <c r="AM62" s="82" t="s">
        <v>1494</v>
      </c>
      <c r="AN62" s="78"/>
      <c r="AO62" s="80">
        <v>39988.60082175926</v>
      </c>
      <c r="AP62" s="82" t="s">
        <v>1600</v>
      </c>
      <c r="AQ62" s="78" t="b">
        <v>0</v>
      </c>
      <c r="AR62" s="78" t="b">
        <v>0</v>
      </c>
      <c r="AS62" s="78" t="b">
        <v>1</v>
      </c>
      <c r="AT62" s="78" t="s">
        <v>1030</v>
      </c>
      <c r="AU62" s="78">
        <v>1123</v>
      </c>
      <c r="AV62" s="82" t="s">
        <v>1678</v>
      </c>
      <c r="AW62" s="78" t="b">
        <v>0</v>
      </c>
      <c r="AX62" s="78" t="s">
        <v>1724</v>
      </c>
      <c r="AY62" s="82" t="s">
        <v>1784</v>
      </c>
      <c r="AZ62" s="78" t="s">
        <v>66</v>
      </c>
      <c r="BA62" s="78" t="str">
        <f>REPLACE(INDEX(GroupVertices[Group],MATCH(Vertices[[#This Row],[Vertex]],GroupVertices[Vertex],0)),1,1,"")</f>
        <v>2</v>
      </c>
      <c r="BB62" s="48" t="s">
        <v>457</v>
      </c>
      <c r="BC62" s="48" t="s">
        <v>457</v>
      </c>
      <c r="BD62" s="48" t="s">
        <v>472</v>
      </c>
      <c r="BE62" s="48" t="s">
        <v>472</v>
      </c>
      <c r="BF62" s="48" t="s">
        <v>482</v>
      </c>
      <c r="BG62" s="48" t="s">
        <v>482</v>
      </c>
      <c r="BH62" s="121" t="s">
        <v>2221</v>
      </c>
      <c r="BI62" s="121" t="s">
        <v>2221</v>
      </c>
      <c r="BJ62" s="121" t="s">
        <v>2316</v>
      </c>
      <c r="BK62" s="121" t="s">
        <v>2316</v>
      </c>
      <c r="BL62" s="121">
        <v>4</v>
      </c>
      <c r="BM62" s="124">
        <v>9.523809523809524</v>
      </c>
      <c r="BN62" s="121">
        <v>0</v>
      </c>
      <c r="BO62" s="124">
        <v>0</v>
      </c>
      <c r="BP62" s="121">
        <v>0</v>
      </c>
      <c r="BQ62" s="124">
        <v>0</v>
      </c>
      <c r="BR62" s="121">
        <v>38</v>
      </c>
      <c r="BS62" s="124">
        <v>90.47619047619048</v>
      </c>
      <c r="BT62" s="121">
        <v>42</v>
      </c>
      <c r="BU62" s="2"/>
      <c r="BV62" s="3"/>
      <c r="BW62" s="3"/>
      <c r="BX62" s="3"/>
      <c r="BY62" s="3"/>
    </row>
    <row r="63" spans="1:77" ht="41.45" customHeight="1">
      <c r="A63" s="64" t="s">
        <v>333</v>
      </c>
      <c r="C63" s="65"/>
      <c r="D63" s="65" t="s">
        <v>64</v>
      </c>
      <c r="E63" s="66">
        <v>1000</v>
      </c>
      <c r="F63" s="68">
        <v>81.69042396250256</v>
      </c>
      <c r="G63" s="100" t="s">
        <v>1700</v>
      </c>
      <c r="H63" s="65"/>
      <c r="I63" s="69" t="s">
        <v>333</v>
      </c>
      <c r="J63" s="70"/>
      <c r="K63" s="70"/>
      <c r="L63" s="69" t="s">
        <v>1927</v>
      </c>
      <c r="M63" s="73">
        <v>6102.9713740966445</v>
      </c>
      <c r="N63" s="74">
        <v>3695.7236328125</v>
      </c>
      <c r="O63" s="74">
        <v>7541.23193359375</v>
      </c>
      <c r="P63" s="75"/>
      <c r="Q63" s="76"/>
      <c r="R63" s="76"/>
      <c r="S63" s="86"/>
      <c r="T63" s="48">
        <v>1</v>
      </c>
      <c r="U63" s="48">
        <v>0</v>
      </c>
      <c r="V63" s="49">
        <v>0</v>
      </c>
      <c r="W63" s="49">
        <v>0.021277</v>
      </c>
      <c r="X63" s="49">
        <v>0</v>
      </c>
      <c r="Y63" s="49">
        <v>0.559683</v>
      </c>
      <c r="Z63" s="49">
        <v>0</v>
      </c>
      <c r="AA63" s="49">
        <v>0</v>
      </c>
      <c r="AB63" s="71">
        <v>63</v>
      </c>
      <c r="AC63" s="71"/>
      <c r="AD63" s="72"/>
      <c r="AE63" s="78" t="s">
        <v>1146</v>
      </c>
      <c r="AF63" s="78">
        <v>2771</v>
      </c>
      <c r="AG63" s="78">
        <v>9804846</v>
      </c>
      <c r="AH63" s="78">
        <v>332924</v>
      </c>
      <c r="AI63" s="78">
        <v>1017</v>
      </c>
      <c r="AJ63" s="78"/>
      <c r="AK63" s="78" t="s">
        <v>1284</v>
      </c>
      <c r="AL63" s="78"/>
      <c r="AM63" s="82" t="s">
        <v>1495</v>
      </c>
      <c r="AN63" s="78"/>
      <c r="AO63" s="80">
        <v>39153.06112268518</v>
      </c>
      <c r="AP63" s="82" t="s">
        <v>1601</v>
      </c>
      <c r="AQ63" s="78" t="b">
        <v>0</v>
      </c>
      <c r="AR63" s="78" t="b">
        <v>0</v>
      </c>
      <c r="AS63" s="78" t="b">
        <v>1</v>
      </c>
      <c r="AT63" s="78" t="s">
        <v>1030</v>
      </c>
      <c r="AU63" s="78">
        <v>128112</v>
      </c>
      <c r="AV63" s="82" t="s">
        <v>1678</v>
      </c>
      <c r="AW63" s="78" t="b">
        <v>1</v>
      </c>
      <c r="AX63" s="78" t="s">
        <v>1724</v>
      </c>
      <c r="AY63" s="82" t="s">
        <v>1785</v>
      </c>
      <c r="AZ63" s="78" t="s">
        <v>65</v>
      </c>
      <c r="BA63" s="78" t="str">
        <f>REPLACE(INDEX(GroupVertices[Group],MATCH(Vertices[[#This Row],[Vertex]],GroupVertices[Vertex],0)),1,1,"")</f>
        <v>2</v>
      </c>
      <c r="BB63" s="48"/>
      <c r="BC63" s="48"/>
      <c r="BD63" s="48"/>
      <c r="BE63" s="48"/>
      <c r="BF63" s="48"/>
      <c r="BG63" s="48"/>
      <c r="BH63" s="48"/>
      <c r="BI63" s="48"/>
      <c r="BJ63" s="48"/>
      <c r="BK63" s="48"/>
      <c r="BL63" s="48"/>
      <c r="BM63" s="49"/>
      <c r="BN63" s="48"/>
      <c r="BO63" s="49"/>
      <c r="BP63" s="48"/>
      <c r="BQ63" s="49"/>
      <c r="BR63" s="48"/>
      <c r="BS63" s="49"/>
      <c r="BT63" s="48"/>
      <c r="BU63" s="2"/>
      <c r="BV63" s="3"/>
      <c r="BW63" s="3"/>
      <c r="BX63" s="3"/>
      <c r="BY63" s="3"/>
    </row>
    <row r="64" spans="1:77" ht="41.45" customHeight="1">
      <c r="A64" s="64" t="s">
        <v>263</v>
      </c>
      <c r="C64" s="65"/>
      <c r="D64" s="65" t="s">
        <v>64</v>
      </c>
      <c r="E64" s="66">
        <v>168.15713337511593</v>
      </c>
      <c r="F64" s="68">
        <v>99.982201791461</v>
      </c>
      <c r="G64" s="100" t="s">
        <v>568</v>
      </c>
      <c r="H64" s="65"/>
      <c r="I64" s="69" t="s">
        <v>263</v>
      </c>
      <c r="J64" s="70"/>
      <c r="K64" s="70"/>
      <c r="L64" s="69" t="s">
        <v>1928</v>
      </c>
      <c r="M64" s="73">
        <v>6.931549632433038</v>
      </c>
      <c r="N64" s="74">
        <v>3754.486083984375</v>
      </c>
      <c r="O64" s="74">
        <v>6233.67724609375</v>
      </c>
      <c r="P64" s="75"/>
      <c r="Q64" s="76"/>
      <c r="R64" s="76"/>
      <c r="S64" s="86"/>
      <c r="T64" s="48">
        <v>0</v>
      </c>
      <c r="U64" s="48">
        <v>1</v>
      </c>
      <c r="V64" s="49">
        <v>0</v>
      </c>
      <c r="W64" s="49">
        <v>0.021277</v>
      </c>
      <c r="X64" s="49">
        <v>0</v>
      </c>
      <c r="Y64" s="49">
        <v>0.559683</v>
      </c>
      <c r="Z64" s="49">
        <v>0</v>
      </c>
      <c r="AA64" s="49">
        <v>0</v>
      </c>
      <c r="AB64" s="71">
        <v>64</v>
      </c>
      <c r="AC64" s="71"/>
      <c r="AD64" s="72"/>
      <c r="AE64" s="78" t="s">
        <v>1147</v>
      </c>
      <c r="AF64" s="78">
        <v>1592</v>
      </c>
      <c r="AG64" s="78">
        <v>9538</v>
      </c>
      <c r="AH64" s="78">
        <v>9645</v>
      </c>
      <c r="AI64" s="78">
        <v>8183</v>
      </c>
      <c r="AJ64" s="78"/>
      <c r="AK64" s="78" t="s">
        <v>1285</v>
      </c>
      <c r="AL64" s="78" t="s">
        <v>1402</v>
      </c>
      <c r="AM64" s="82" t="s">
        <v>1496</v>
      </c>
      <c r="AN64" s="78"/>
      <c r="AO64" s="80">
        <v>41962.7865625</v>
      </c>
      <c r="AP64" s="82" t="s">
        <v>1602</v>
      </c>
      <c r="AQ64" s="78" t="b">
        <v>0</v>
      </c>
      <c r="AR64" s="78" t="b">
        <v>0</v>
      </c>
      <c r="AS64" s="78" t="b">
        <v>1</v>
      </c>
      <c r="AT64" s="78" t="s">
        <v>1030</v>
      </c>
      <c r="AU64" s="78">
        <v>245</v>
      </c>
      <c r="AV64" s="82" t="s">
        <v>1678</v>
      </c>
      <c r="AW64" s="78" t="b">
        <v>1</v>
      </c>
      <c r="AX64" s="78" t="s">
        <v>1724</v>
      </c>
      <c r="AY64" s="82" t="s">
        <v>1786</v>
      </c>
      <c r="AZ64" s="78" t="s">
        <v>66</v>
      </c>
      <c r="BA64" s="78" t="str">
        <f>REPLACE(INDEX(GroupVertices[Group],MATCH(Vertices[[#This Row],[Vertex]],GroupVertices[Vertex],0)),1,1,"")</f>
        <v>2</v>
      </c>
      <c r="BB64" s="48"/>
      <c r="BC64" s="48"/>
      <c r="BD64" s="48"/>
      <c r="BE64" s="48"/>
      <c r="BF64" s="48" t="s">
        <v>483</v>
      </c>
      <c r="BG64" s="48" t="s">
        <v>483</v>
      </c>
      <c r="BH64" s="121" t="s">
        <v>2437</v>
      </c>
      <c r="BI64" s="121" t="s">
        <v>2437</v>
      </c>
      <c r="BJ64" s="121" t="s">
        <v>2513</v>
      </c>
      <c r="BK64" s="121" t="s">
        <v>2513</v>
      </c>
      <c r="BL64" s="121">
        <v>2</v>
      </c>
      <c r="BM64" s="124">
        <v>8</v>
      </c>
      <c r="BN64" s="121">
        <v>0</v>
      </c>
      <c r="BO64" s="124">
        <v>0</v>
      </c>
      <c r="BP64" s="121">
        <v>0</v>
      </c>
      <c r="BQ64" s="124">
        <v>0</v>
      </c>
      <c r="BR64" s="121">
        <v>23</v>
      </c>
      <c r="BS64" s="124">
        <v>92</v>
      </c>
      <c r="BT64" s="121">
        <v>25</v>
      </c>
      <c r="BU64" s="2"/>
      <c r="BV64" s="3"/>
      <c r="BW64" s="3"/>
      <c r="BX64" s="3"/>
      <c r="BY64" s="3"/>
    </row>
    <row r="65" spans="1:77" ht="41.45" customHeight="1">
      <c r="A65" s="64" t="s">
        <v>264</v>
      </c>
      <c r="C65" s="65"/>
      <c r="D65" s="65" t="s">
        <v>64</v>
      </c>
      <c r="E65" s="66">
        <v>162.08914955469163</v>
      </c>
      <c r="F65" s="68">
        <v>99.99974229852289</v>
      </c>
      <c r="G65" s="100" t="s">
        <v>569</v>
      </c>
      <c r="H65" s="65"/>
      <c r="I65" s="69" t="s">
        <v>264</v>
      </c>
      <c r="J65" s="70"/>
      <c r="K65" s="70"/>
      <c r="L65" s="69" t="s">
        <v>1929</v>
      </c>
      <c r="M65" s="73">
        <v>1.0858833122731886</v>
      </c>
      <c r="N65" s="74">
        <v>5262.16259765625</v>
      </c>
      <c r="O65" s="74">
        <v>7034.7294921875</v>
      </c>
      <c r="P65" s="75"/>
      <c r="Q65" s="76"/>
      <c r="R65" s="76"/>
      <c r="S65" s="86"/>
      <c r="T65" s="48">
        <v>0</v>
      </c>
      <c r="U65" s="48">
        <v>1</v>
      </c>
      <c r="V65" s="49">
        <v>0</v>
      </c>
      <c r="W65" s="49">
        <v>0.021277</v>
      </c>
      <c r="X65" s="49">
        <v>0</v>
      </c>
      <c r="Y65" s="49">
        <v>0.559683</v>
      </c>
      <c r="Z65" s="49">
        <v>0</v>
      </c>
      <c r="AA65" s="49">
        <v>0</v>
      </c>
      <c r="AB65" s="71">
        <v>65</v>
      </c>
      <c r="AC65" s="71"/>
      <c r="AD65" s="72"/>
      <c r="AE65" s="78" t="s">
        <v>1148</v>
      </c>
      <c r="AF65" s="78">
        <v>749</v>
      </c>
      <c r="AG65" s="78">
        <v>145</v>
      </c>
      <c r="AH65" s="78">
        <v>2210</v>
      </c>
      <c r="AI65" s="78">
        <v>11316</v>
      </c>
      <c r="AJ65" s="78"/>
      <c r="AK65" s="78" t="s">
        <v>1286</v>
      </c>
      <c r="AL65" s="78" t="s">
        <v>1403</v>
      </c>
      <c r="AM65" s="78"/>
      <c r="AN65" s="78"/>
      <c r="AO65" s="80">
        <v>40288.0337037037</v>
      </c>
      <c r="AP65" s="82" t="s">
        <v>1603</v>
      </c>
      <c r="AQ65" s="78" t="b">
        <v>0</v>
      </c>
      <c r="AR65" s="78" t="b">
        <v>0</v>
      </c>
      <c r="AS65" s="78" t="b">
        <v>1</v>
      </c>
      <c r="AT65" s="78" t="s">
        <v>1030</v>
      </c>
      <c r="AU65" s="78">
        <v>13</v>
      </c>
      <c r="AV65" s="82" t="s">
        <v>1690</v>
      </c>
      <c r="AW65" s="78" t="b">
        <v>0</v>
      </c>
      <c r="AX65" s="78" t="s">
        <v>1724</v>
      </c>
      <c r="AY65" s="82" t="s">
        <v>1787</v>
      </c>
      <c r="AZ65" s="78" t="s">
        <v>66</v>
      </c>
      <c r="BA65" s="78" t="str">
        <f>REPLACE(INDEX(GroupVertices[Group],MATCH(Vertices[[#This Row],[Vertex]],GroupVertices[Vertex],0)),1,1,"")</f>
        <v>2</v>
      </c>
      <c r="BB65" s="48"/>
      <c r="BC65" s="48"/>
      <c r="BD65" s="48"/>
      <c r="BE65" s="48"/>
      <c r="BF65" s="48" t="s">
        <v>483</v>
      </c>
      <c r="BG65" s="48" t="s">
        <v>483</v>
      </c>
      <c r="BH65" s="121" t="s">
        <v>2437</v>
      </c>
      <c r="BI65" s="121" t="s">
        <v>2437</v>
      </c>
      <c r="BJ65" s="121" t="s">
        <v>2513</v>
      </c>
      <c r="BK65" s="121" t="s">
        <v>2513</v>
      </c>
      <c r="BL65" s="121">
        <v>2</v>
      </c>
      <c r="BM65" s="124">
        <v>8</v>
      </c>
      <c r="BN65" s="121">
        <v>0</v>
      </c>
      <c r="BO65" s="124">
        <v>0</v>
      </c>
      <c r="BP65" s="121">
        <v>0</v>
      </c>
      <c r="BQ65" s="124">
        <v>0</v>
      </c>
      <c r="BR65" s="121">
        <v>23</v>
      </c>
      <c r="BS65" s="124">
        <v>92</v>
      </c>
      <c r="BT65" s="121">
        <v>25</v>
      </c>
      <c r="BU65" s="2"/>
      <c r="BV65" s="3"/>
      <c r="BW65" s="3"/>
      <c r="BX65" s="3"/>
      <c r="BY65" s="3"/>
    </row>
    <row r="66" spans="1:77" ht="41.45" customHeight="1">
      <c r="A66" s="64" t="s">
        <v>265</v>
      </c>
      <c r="C66" s="65"/>
      <c r="D66" s="65" t="s">
        <v>64</v>
      </c>
      <c r="E66" s="66">
        <v>163.59564782672715</v>
      </c>
      <c r="F66" s="68">
        <v>99.99538751704004</v>
      </c>
      <c r="G66" s="100" t="s">
        <v>570</v>
      </c>
      <c r="H66" s="65"/>
      <c r="I66" s="69" t="s">
        <v>265</v>
      </c>
      <c r="J66" s="70"/>
      <c r="K66" s="70"/>
      <c r="L66" s="69" t="s">
        <v>1930</v>
      </c>
      <c r="M66" s="73">
        <v>2.5371868211215616</v>
      </c>
      <c r="N66" s="74">
        <v>3714.186767578125</v>
      </c>
      <c r="O66" s="74">
        <v>4905.53955078125</v>
      </c>
      <c r="P66" s="75"/>
      <c r="Q66" s="76"/>
      <c r="R66" s="76"/>
      <c r="S66" s="86"/>
      <c r="T66" s="48">
        <v>0</v>
      </c>
      <c r="U66" s="48">
        <v>1</v>
      </c>
      <c r="V66" s="49">
        <v>0</v>
      </c>
      <c r="W66" s="49">
        <v>0.021277</v>
      </c>
      <c r="X66" s="49">
        <v>0</v>
      </c>
      <c r="Y66" s="49">
        <v>0.559683</v>
      </c>
      <c r="Z66" s="49">
        <v>0</v>
      </c>
      <c r="AA66" s="49">
        <v>0</v>
      </c>
      <c r="AB66" s="71">
        <v>66</v>
      </c>
      <c r="AC66" s="71"/>
      <c r="AD66" s="72"/>
      <c r="AE66" s="78" t="s">
        <v>265</v>
      </c>
      <c r="AF66" s="78">
        <v>2231</v>
      </c>
      <c r="AG66" s="78">
        <v>2477</v>
      </c>
      <c r="AH66" s="78">
        <v>29599</v>
      </c>
      <c r="AI66" s="78">
        <v>47990</v>
      </c>
      <c r="AJ66" s="78"/>
      <c r="AK66" s="78" t="s">
        <v>1287</v>
      </c>
      <c r="AL66" s="78" t="s">
        <v>1404</v>
      </c>
      <c r="AM66" s="78"/>
      <c r="AN66" s="78"/>
      <c r="AO66" s="80">
        <v>39494.85412037037</v>
      </c>
      <c r="AP66" s="82" t="s">
        <v>1604</v>
      </c>
      <c r="AQ66" s="78" t="b">
        <v>0</v>
      </c>
      <c r="AR66" s="78" t="b">
        <v>0</v>
      </c>
      <c r="AS66" s="78" t="b">
        <v>1</v>
      </c>
      <c r="AT66" s="78" t="s">
        <v>1030</v>
      </c>
      <c r="AU66" s="78">
        <v>358</v>
      </c>
      <c r="AV66" s="82" t="s">
        <v>1678</v>
      </c>
      <c r="AW66" s="78" t="b">
        <v>0</v>
      </c>
      <c r="AX66" s="78" t="s">
        <v>1724</v>
      </c>
      <c r="AY66" s="82" t="s">
        <v>1788</v>
      </c>
      <c r="AZ66" s="78" t="s">
        <v>66</v>
      </c>
      <c r="BA66" s="78" t="str">
        <f>REPLACE(INDEX(GroupVertices[Group],MATCH(Vertices[[#This Row],[Vertex]],GroupVertices[Vertex],0)),1,1,"")</f>
        <v>2</v>
      </c>
      <c r="BB66" s="48"/>
      <c r="BC66" s="48"/>
      <c r="BD66" s="48"/>
      <c r="BE66" s="48"/>
      <c r="BF66" s="48" t="s">
        <v>483</v>
      </c>
      <c r="BG66" s="48" t="s">
        <v>483</v>
      </c>
      <c r="BH66" s="121" t="s">
        <v>2437</v>
      </c>
      <c r="BI66" s="121" t="s">
        <v>2437</v>
      </c>
      <c r="BJ66" s="121" t="s">
        <v>2513</v>
      </c>
      <c r="BK66" s="121" t="s">
        <v>2513</v>
      </c>
      <c r="BL66" s="121">
        <v>2</v>
      </c>
      <c r="BM66" s="124">
        <v>8</v>
      </c>
      <c r="BN66" s="121">
        <v>0</v>
      </c>
      <c r="BO66" s="124">
        <v>0</v>
      </c>
      <c r="BP66" s="121">
        <v>0</v>
      </c>
      <c r="BQ66" s="124">
        <v>0</v>
      </c>
      <c r="BR66" s="121">
        <v>23</v>
      </c>
      <c r="BS66" s="124">
        <v>92</v>
      </c>
      <c r="BT66" s="121">
        <v>25</v>
      </c>
      <c r="BU66" s="2"/>
      <c r="BV66" s="3"/>
      <c r="BW66" s="3"/>
      <c r="BX66" s="3"/>
      <c r="BY66" s="3"/>
    </row>
    <row r="67" spans="1:77" ht="41.45" customHeight="1">
      <c r="A67" s="64" t="s">
        <v>266</v>
      </c>
      <c r="C67" s="65"/>
      <c r="D67" s="65" t="s">
        <v>64</v>
      </c>
      <c r="E67" s="66">
        <v>162.03100854076231</v>
      </c>
      <c r="F67" s="68">
        <v>99.99991036470361</v>
      </c>
      <c r="G67" s="100" t="s">
        <v>571</v>
      </c>
      <c r="H67" s="65"/>
      <c r="I67" s="69" t="s">
        <v>266</v>
      </c>
      <c r="J67" s="70"/>
      <c r="K67" s="70"/>
      <c r="L67" s="69" t="s">
        <v>1931</v>
      </c>
      <c r="M67" s="73">
        <v>1.029872456442848</v>
      </c>
      <c r="N67" s="74">
        <v>4811.0654296875</v>
      </c>
      <c r="O67" s="74">
        <v>9537.7255859375</v>
      </c>
      <c r="P67" s="75"/>
      <c r="Q67" s="76"/>
      <c r="R67" s="76"/>
      <c r="S67" s="86"/>
      <c r="T67" s="48">
        <v>0</v>
      </c>
      <c r="U67" s="48">
        <v>1</v>
      </c>
      <c r="V67" s="49">
        <v>0</v>
      </c>
      <c r="W67" s="49">
        <v>0.021277</v>
      </c>
      <c r="X67" s="49">
        <v>0</v>
      </c>
      <c r="Y67" s="49">
        <v>0.559683</v>
      </c>
      <c r="Z67" s="49">
        <v>0</v>
      </c>
      <c r="AA67" s="49">
        <v>0</v>
      </c>
      <c r="AB67" s="71">
        <v>67</v>
      </c>
      <c r="AC67" s="71"/>
      <c r="AD67" s="72"/>
      <c r="AE67" s="78" t="s">
        <v>1149</v>
      </c>
      <c r="AF67" s="78">
        <v>492</v>
      </c>
      <c r="AG67" s="78">
        <v>55</v>
      </c>
      <c r="AH67" s="78">
        <v>3152</v>
      </c>
      <c r="AI67" s="78">
        <v>11446</v>
      </c>
      <c r="AJ67" s="78"/>
      <c r="AK67" s="78" t="s">
        <v>1288</v>
      </c>
      <c r="AL67" s="78"/>
      <c r="AM67" s="78"/>
      <c r="AN67" s="78"/>
      <c r="AO67" s="80">
        <v>40030.63780092593</v>
      </c>
      <c r="AP67" s="78"/>
      <c r="AQ67" s="78" t="b">
        <v>0</v>
      </c>
      <c r="AR67" s="78" t="b">
        <v>0</v>
      </c>
      <c r="AS67" s="78" t="b">
        <v>1</v>
      </c>
      <c r="AT67" s="78" t="s">
        <v>1030</v>
      </c>
      <c r="AU67" s="78">
        <v>3</v>
      </c>
      <c r="AV67" s="82" t="s">
        <v>1691</v>
      </c>
      <c r="AW67" s="78" t="b">
        <v>0</v>
      </c>
      <c r="AX67" s="78" t="s">
        <v>1724</v>
      </c>
      <c r="AY67" s="82" t="s">
        <v>1789</v>
      </c>
      <c r="AZ67" s="78" t="s">
        <v>66</v>
      </c>
      <c r="BA67" s="78" t="str">
        <f>REPLACE(INDEX(GroupVertices[Group],MATCH(Vertices[[#This Row],[Vertex]],GroupVertices[Vertex],0)),1,1,"")</f>
        <v>2</v>
      </c>
      <c r="BB67" s="48"/>
      <c r="BC67" s="48"/>
      <c r="BD67" s="48"/>
      <c r="BE67" s="48"/>
      <c r="BF67" s="48" t="s">
        <v>483</v>
      </c>
      <c r="BG67" s="48" t="s">
        <v>483</v>
      </c>
      <c r="BH67" s="121" t="s">
        <v>2437</v>
      </c>
      <c r="BI67" s="121" t="s">
        <v>2437</v>
      </c>
      <c r="BJ67" s="121" t="s">
        <v>2513</v>
      </c>
      <c r="BK67" s="121" t="s">
        <v>2513</v>
      </c>
      <c r="BL67" s="121">
        <v>2</v>
      </c>
      <c r="BM67" s="124">
        <v>8</v>
      </c>
      <c r="BN67" s="121">
        <v>0</v>
      </c>
      <c r="BO67" s="124">
        <v>0</v>
      </c>
      <c r="BP67" s="121">
        <v>0</v>
      </c>
      <c r="BQ67" s="124">
        <v>0</v>
      </c>
      <c r="BR67" s="121">
        <v>23</v>
      </c>
      <c r="BS67" s="124">
        <v>92</v>
      </c>
      <c r="BT67" s="121">
        <v>25</v>
      </c>
      <c r="BU67" s="2"/>
      <c r="BV67" s="3"/>
      <c r="BW67" s="3"/>
      <c r="BX67" s="3"/>
      <c r="BY67" s="3"/>
    </row>
    <row r="68" spans="1:77" ht="41.45" customHeight="1">
      <c r="A68" s="64" t="s">
        <v>267</v>
      </c>
      <c r="C68" s="65"/>
      <c r="D68" s="65" t="s">
        <v>64</v>
      </c>
      <c r="E68" s="66">
        <v>162.0038760675953</v>
      </c>
      <c r="F68" s="68">
        <v>99.99998879558795</v>
      </c>
      <c r="G68" s="100" t="s">
        <v>572</v>
      </c>
      <c r="H68" s="65"/>
      <c r="I68" s="69" t="s">
        <v>267</v>
      </c>
      <c r="J68" s="70"/>
      <c r="K68" s="70"/>
      <c r="L68" s="69" t="s">
        <v>1932</v>
      </c>
      <c r="M68" s="73">
        <v>1.0037340570553561</v>
      </c>
      <c r="N68" s="74">
        <v>4324.28271484375</v>
      </c>
      <c r="O68" s="74">
        <v>5489.62060546875</v>
      </c>
      <c r="P68" s="75"/>
      <c r="Q68" s="76"/>
      <c r="R68" s="76"/>
      <c r="S68" s="86"/>
      <c r="T68" s="48">
        <v>0</v>
      </c>
      <c r="U68" s="48">
        <v>1</v>
      </c>
      <c r="V68" s="49">
        <v>0</v>
      </c>
      <c r="W68" s="49">
        <v>0.021277</v>
      </c>
      <c r="X68" s="49">
        <v>0</v>
      </c>
      <c r="Y68" s="49">
        <v>0.559683</v>
      </c>
      <c r="Z68" s="49">
        <v>0</v>
      </c>
      <c r="AA68" s="49">
        <v>0</v>
      </c>
      <c r="AB68" s="71">
        <v>68</v>
      </c>
      <c r="AC68" s="71"/>
      <c r="AD68" s="72"/>
      <c r="AE68" s="78" t="s">
        <v>1150</v>
      </c>
      <c r="AF68" s="78">
        <v>32</v>
      </c>
      <c r="AG68" s="78">
        <v>13</v>
      </c>
      <c r="AH68" s="78">
        <v>133</v>
      </c>
      <c r="AI68" s="78">
        <v>231</v>
      </c>
      <c r="AJ68" s="78"/>
      <c r="AK68" s="78" t="s">
        <v>1289</v>
      </c>
      <c r="AL68" s="78"/>
      <c r="AM68" s="82" t="s">
        <v>1497</v>
      </c>
      <c r="AN68" s="78"/>
      <c r="AO68" s="80">
        <v>40059.594456018516</v>
      </c>
      <c r="AP68" s="82" t="s">
        <v>1605</v>
      </c>
      <c r="AQ68" s="78" t="b">
        <v>1</v>
      </c>
      <c r="AR68" s="78" t="b">
        <v>0</v>
      </c>
      <c r="AS68" s="78" t="b">
        <v>0</v>
      </c>
      <c r="AT68" s="78" t="s">
        <v>1030</v>
      </c>
      <c r="AU68" s="78">
        <v>3</v>
      </c>
      <c r="AV68" s="82" t="s">
        <v>1678</v>
      </c>
      <c r="AW68" s="78" t="b">
        <v>0</v>
      </c>
      <c r="AX68" s="78" t="s">
        <v>1724</v>
      </c>
      <c r="AY68" s="82" t="s">
        <v>1790</v>
      </c>
      <c r="AZ68" s="78" t="s">
        <v>66</v>
      </c>
      <c r="BA68" s="78" t="str">
        <f>REPLACE(INDEX(GroupVertices[Group],MATCH(Vertices[[#This Row],[Vertex]],GroupVertices[Vertex],0)),1,1,"")</f>
        <v>2</v>
      </c>
      <c r="BB68" s="48"/>
      <c r="BC68" s="48"/>
      <c r="BD68" s="48"/>
      <c r="BE68" s="48"/>
      <c r="BF68" s="48" t="s">
        <v>483</v>
      </c>
      <c r="BG68" s="48" t="s">
        <v>483</v>
      </c>
      <c r="BH68" s="121" t="s">
        <v>2437</v>
      </c>
      <c r="BI68" s="121" t="s">
        <v>2437</v>
      </c>
      <c r="BJ68" s="121" t="s">
        <v>2513</v>
      </c>
      <c r="BK68" s="121" t="s">
        <v>2513</v>
      </c>
      <c r="BL68" s="121">
        <v>2</v>
      </c>
      <c r="BM68" s="124">
        <v>8</v>
      </c>
      <c r="BN68" s="121">
        <v>0</v>
      </c>
      <c r="BO68" s="124">
        <v>0</v>
      </c>
      <c r="BP68" s="121">
        <v>0</v>
      </c>
      <c r="BQ68" s="124">
        <v>0</v>
      </c>
      <c r="BR68" s="121">
        <v>23</v>
      </c>
      <c r="BS68" s="124">
        <v>92</v>
      </c>
      <c r="BT68" s="121">
        <v>25</v>
      </c>
      <c r="BU68" s="2"/>
      <c r="BV68" s="3"/>
      <c r="BW68" s="3"/>
      <c r="BX68" s="3"/>
      <c r="BY68" s="3"/>
    </row>
    <row r="69" spans="1:77" ht="41.45" customHeight="1">
      <c r="A69" s="64" t="s">
        <v>268</v>
      </c>
      <c r="C69" s="65"/>
      <c r="D69" s="65" t="s">
        <v>64</v>
      </c>
      <c r="E69" s="66">
        <v>162.04651281114346</v>
      </c>
      <c r="F69" s="68">
        <v>99.99986554705542</v>
      </c>
      <c r="G69" s="100" t="s">
        <v>573</v>
      </c>
      <c r="H69" s="65"/>
      <c r="I69" s="69" t="s">
        <v>268</v>
      </c>
      <c r="J69" s="70"/>
      <c r="K69" s="70"/>
      <c r="L69" s="69" t="s">
        <v>1933</v>
      </c>
      <c r="M69" s="73">
        <v>1.0448086846642723</v>
      </c>
      <c r="N69" s="74">
        <v>3299.53955078125</v>
      </c>
      <c r="O69" s="74">
        <v>5532.900390625</v>
      </c>
      <c r="P69" s="75"/>
      <c r="Q69" s="76"/>
      <c r="R69" s="76"/>
      <c r="S69" s="86"/>
      <c r="T69" s="48">
        <v>0</v>
      </c>
      <c r="U69" s="48">
        <v>1</v>
      </c>
      <c r="V69" s="49">
        <v>0</v>
      </c>
      <c r="W69" s="49">
        <v>0.021277</v>
      </c>
      <c r="X69" s="49">
        <v>0</v>
      </c>
      <c r="Y69" s="49">
        <v>0.559683</v>
      </c>
      <c r="Z69" s="49">
        <v>0</v>
      </c>
      <c r="AA69" s="49">
        <v>0</v>
      </c>
      <c r="AB69" s="71">
        <v>69</v>
      </c>
      <c r="AC69" s="71"/>
      <c r="AD69" s="72"/>
      <c r="AE69" s="78" t="s">
        <v>1151</v>
      </c>
      <c r="AF69" s="78">
        <v>162</v>
      </c>
      <c r="AG69" s="78">
        <v>79</v>
      </c>
      <c r="AH69" s="78">
        <v>212</v>
      </c>
      <c r="AI69" s="78">
        <v>4235</v>
      </c>
      <c r="AJ69" s="78"/>
      <c r="AK69" s="78" t="s">
        <v>1290</v>
      </c>
      <c r="AL69" s="78"/>
      <c r="AM69" s="78"/>
      <c r="AN69" s="78"/>
      <c r="AO69" s="80">
        <v>40140.61023148148</v>
      </c>
      <c r="AP69" s="78"/>
      <c r="AQ69" s="78" t="b">
        <v>1</v>
      </c>
      <c r="AR69" s="78" t="b">
        <v>0</v>
      </c>
      <c r="AS69" s="78" t="b">
        <v>1</v>
      </c>
      <c r="AT69" s="78" t="s">
        <v>1030</v>
      </c>
      <c r="AU69" s="78">
        <v>0</v>
      </c>
      <c r="AV69" s="82" t="s">
        <v>1678</v>
      </c>
      <c r="AW69" s="78" t="b">
        <v>0</v>
      </c>
      <c r="AX69" s="78" t="s">
        <v>1724</v>
      </c>
      <c r="AY69" s="82" t="s">
        <v>1791</v>
      </c>
      <c r="AZ69" s="78" t="s">
        <v>66</v>
      </c>
      <c r="BA69" s="78" t="str">
        <f>REPLACE(INDEX(GroupVertices[Group],MATCH(Vertices[[#This Row],[Vertex]],GroupVertices[Vertex],0)),1,1,"")</f>
        <v>2</v>
      </c>
      <c r="BB69" s="48"/>
      <c r="BC69" s="48"/>
      <c r="BD69" s="48"/>
      <c r="BE69" s="48"/>
      <c r="BF69" s="48" t="s">
        <v>483</v>
      </c>
      <c r="BG69" s="48" t="s">
        <v>483</v>
      </c>
      <c r="BH69" s="121" t="s">
        <v>2437</v>
      </c>
      <c r="BI69" s="121" t="s">
        <v>2437</v>
      </c>
      <c r="BJ69" s="121" t="s">
        <v>2513</v>
      </c>
      <c r="BK69" s="121" t="s">
        <v>2513</v>
      </c>
      <c r="BL69" s="121">
        <v>2</v>
      </c>
      <c r="BM69" s="124">
        <v>8</v>
      </c>
      <c r="BN69" s="121">
        <v>0</v>
      </c>
      <c r="BO69" s="124">
        <v>0</v>
      </c>
      <c r="BP69" s="121">
        <v>0</v>
      </c>
      <c r="BQ69" s="124">
        <v>0</v>
      </c>
      <c r="BR69" s="121">
        <v>23</v>
      </c>
      <c r="BS69" s="124">
        <v>92</v>
      </c>
      <c r="BT69" s="121">
        <v>25</v>
      </c>
      <c r="BU69" s="2"/>
      <c r="BV69" s="3"/>
      <c r="BW69" s="3"/>
      <c r="BX69" s="3"/>
      <c r="BY69" s="3"/>
    </row>
    <row r="70" spans="1:77" ht="41.45" customHeight="1">
      <c r="A70" s="64" t="s">
        <v>269</v>
      </c>
      <c r="C70" s="65"/>
      <c r="D70" s="65" t="s">
        <v>64</v>
      </c>
      <c r="E70" s="66">
        <v>162.80169998095886</v>
      </c>
      <c r="F70" s="68">
        <v>99.99768255410797</v>
      </c>
      <c r="G70" s="100" t="s">
        <v>574</v>
      </c>
      <c r="H70" s="65"/>
      <c r="I70" s="69" t="s">
        <v>269</v>
      </c>
      <c r="J70" s="70"/>
      <c r="K70" s="70"/>
      <c r="L70" s="69" t="s">
        <v>1934</v>
      </c>
      <c r="M70" s="73">
        <v>1.7723274676161367</v>
      </c>
      <c r="N70" s="74">
        <v>5846.95703125</v>
      </c>
      <c r="O70" s="74">
        <v>7621.18408203125</v>
      </c>
      <c r="P70" s="75"/>
      <c r="Q70" s="76"/>
      <c r="R70" s="76"/>
      <c r="S70" s="86"/>
      <c r="T70" s="48">
        <v>0</v>
      </c>
      <c r="U70" s="48">
        <v>1</v>
      </c>
      <c r="V70" s="49">
        <v>0</v>
      </c>
      <c r="W70" s="49">
        <v>0.021277</v>
      </c>
      <c r="X70" s="49">
        <v>0</v>
      </c>
      <c r="Y70" s="49">
        <v>0.559683</v>
      </c>
      <c r="Z70" s="49">
        <v>0</v>
      </c>
      <c r="AA70" s="49">
        <v>0</v>
      </c>
      <c r="AB70" s="71">
        <v>70</v>
      </c>
      <c r="AC70" s="71"/>
      <c r="AD70" s="72"/>
      <c r="AE70" s="78" t="s">
        <v>1152</v>
      </c>
      <c r="AF70" s="78">
        <v>113</v>
      </c>
      <c r="AG70" s="78">
        <v>1248</v>
      </c>
      <c r="AH70" s="78">
        <v>917</v>
      </c>
      <c r="AI70" s="78">
        <v>1135</v>
      </c>
      <c r="AJ70" s="78"/>
      <c r="AK70" s="78" t="s">
        <v>1291</v>
      </c>
      <c r="AL70" s="78" t="s">
        <v>1405</v>
      </c>
      <c r="AM70" s="82" t="s">
        <v>1498</v>
      </c>
      <c r="AN70" s="78"/>
      <c r="AO70" s="80">
        <v>41652.44364583334</v>
      </c>
      <c r="AP70" s="82" t="s">
        <v>1606</v>
      </c>
      <c r="AQ70" s="78" t="b">
        <v>0</v>
      </c>
      <c r="AR70" s="78" t="b">
        <v>0</v>
      </c>
      <c r="AS70" s="78" t="b">
        <v>0</v>
      </c>
      <c r="AT70" s="78" t="s">
        <v>1673</v>
      </c>
      <c r="AU70" s="78">
        <v>10</v>
      </c>
      <c r="AV70" s="82" t="s">
        <v>1689</v>
      </c>
      <c r="AW70" s="78" t="b">
        <v>0</v>
      </c>
      <c r="AX70" s="78" t="s">
        <v>1724</v>
      </c>
      <c r="AY70" s="82" t="s">
        <v>1792</v>
      </c>
      <c r="AZ70" s="78" t="s">
        <v>66</v>
      </c>
      <c r="BA70" s="78" t="str">
        <f>REPLACE(INDEX(GroupVertices[Group],MATCH(Vertices[[#This Row],[Vertex]],GroupVertices[Vertex],0)),1,1,"")</f>
        <v>2</v>
      </c>
      <c r="BB70" s="48"/>
      <c r="BC70" s="48"/>
      <c r="BD70" s="48"/>
      <c r="BE70" s="48"/>
      <c r="BF70" s="48" t="s">
        <v>483</v>
      </c>
      <c r="BG70" s="48" t="s">
        <v>483</v>
      </c>
      <c r="BH70" s="121" t="s">
        <v>2437</v>
      </c>
      <c r="BI70" s="121" t="s">
        <v>2437</v>
      </c>
      <c r="BJ70" s="121" t="s">
        <v>2513</v>
      </c>
      <c r="BK70" s="121" t="s">
        <v>2513</v>
      </c>
      <c r="BL70" s="121">
        <v>2</v>
      </c>
      <c r="BM70" s="124">
        <v>8</v>
      </c>
      <c r="BN70" s="121">
        <v>0</v>
      </c>
      <c r="BO70" s="124">
        <v>0</v>
      </c>
      <c r="BP70" s="121">
        <v>0</v>
      </c>
      <c r="BQ70" s="124">
        <v>0</v>
      </c>
      <c r="BR70" s="121">
        <v>23</v>
      </c>
      <c r="BS70" s="124">
        <v>92</v>
      </c>
      <c r="BT70" s="121">
        <v>25</v>
      </c>
      <c r="BU70" s="2"/>
      <c r="BV70" s="3"/>
      <c r="BW70" s="3"/>
      <c r="BX70" s="3"/>
      <c r="BY70" s="3"/>
    </row>
    <row r="71" spans="1:77" ht="41.45" customHeight="1">
      <c r="A71" s="64" t="s">
        <v>270</v>
      </c>
      <c r="C71" s="65"/>
      <c r="D71" s="65" t="s">
        <v>64</v>
      </c>
      <c r="E71" s="66">
        <v>162.0943176448187</v>
      </c>
      <c r="F71" s="68">
        <v>99.99972735930682</v>
      </c>
      <c r="G71" s="100" t="s">
        <v>575</v>
      </c>
      <c r="H71" s="65"/>
      <c r="I71" s="69" t="s">
        <v>270</v>
      </c>
      <c r="J71" s="70"/>
      <c r="K71" s="70"/>
      <c r="L71" s="69" t="s">
        <v>1935</v>
      </c>
      <c r="M71" s="73">
        <v>1.0908620550136632</v>
      </c>
      <c r="N71" s="74">
        <v>4826.978515625</v>
      </c>
      <c r="O71" s="74">
        <v>4632.2216796875</v>
      </c>
      <c r="P71" s="75"/>
      <c r="Q71" s="76"/>
      <c r="R71" s="76"/>
      <c r="S71" s="86"/>
      <c r="T71" s="48">
        <v>0</v>
      </c>
      <c r="U71" s="48">
        <v>1</v>
      </c>
      <c r="V71" s="49">
        <v>0</v>
      </c>
      <c r="W71" s="49">
        <v>0.021277</v>
      </c>
      <c r="X71" s="49">
        <v>0</v>
      </c>
      <c r="Y71" s="49">
        <v>0.559683</v>
      </c>
      <c r="Z71" s="49">
        <v>0</v>
      </c>
      <c r="AA71" s="49">
        <v>0</v>
      </c>
      <c r="AB71" s="71">
        <v>71</v>
      </c>
      <c r="AC71" s="71"/>
      <c r="AD71" s="72"/>
      <c r="AE71" s="78" t="s">
        <v>1153</v>
      </c>
      <c r="AF71" s="78">
        <v>139</v>
      </c>
      <c r="AG71" s="78">
        <v>153</v>
      </c>
      <c r="AH71" s="78">
        <v>2523</v>
      </c>
      <c r="AI71" s="78">
        <v>4439</v>
      </c>
      <c r="AJ71" s="78"/>
      <c r="AK71" s="78" t="s">
        <v>1292</v>
      </c>
      <c r="AL71" s="78" t="s">
        <v>1406</v>
      </c>
      <c r="AM71" s="82" t="s">
        <v>1499</v>
      </c>
      <c r="AN71" s="78"/>
      <c r="AO71" s="80">
        <v>43020.50262731482</v>
      </c>
      <c r="AP71" s="82" t="s">
        <v>1607</v>
      </c>
      <c r="AQ71" s="78" t="b">
        <v>0</v>
      </c>
      <c r="AR71" s="78" t="b">
        <v>0</v>
      </c>
      <c r="AS71" s="78" t="b">
        <v>1</v>
      </c>
      <c r="AT71" s="78" t="s">
        <v>1030</v>
      </c>
      <c r="AU71" s="78">
        <v>0</v>
      </c>
      <c r="AV71" s="82" t="s">
        <v>1678</v>
      </c>
      <c r="AW71" s="78" t="b">
        <v>0</v>
      </c>
      <c r="AX71" s="78" t="s">
        <v>1724</v>
      </c>
      <c r="AY71" s="82" t="s">
        <v>1793</v>
      </c>
      <c r="AZ71" s="78" t="s">
        <v>66</v>
      </c>
      <c r="BA71" s="78" t="str">
        <f>REPLACE(INDEX(GroupVertices[Group],MATCH(Vertices[[#This Row],[Vertex]],GroupVertices[Vertex],0)),1,1,"")</f>
        <v>2</v>
      </c>
      <c r="BB71" s="48"/>
      <c r="BC71" s="48"/>
      <c r="BD71" s="48"/>
      <c r="BE71" s="48"/>
      <c r="BF71" s="48" t="s">
        <v>483</v>
      </c>
      <c r="BG71" s="48" t="s">
        <v>483</v>
      </c>
      <c r="BH71" s="121" t="s">
        <v>2437</v>
      </c>
      <c r="BI71" s="121" t="s">
        <v>2437</v>
      </c>
      <c r="BJ71" s="121" t="s">
        <v>2513</v>
      </c>
      <c r="BK71" s="121" t="s">
        <v>2513</v>
      </c>
      <c r="BL71" s="121">
        <v>2</v>
      </c>
      <c r="BM71" s="124">
        <v>8</v>
      </c>
      <c r="BN71" s="121">
        <v>0</v>
      </c>
      <c r="BO71" s="124">
        <v>0</v>
      </c>
      <c r="BP71" s="121">
        <v>0</v>
      </c>
      <c r="BQ71" s="124">
        <v>0</v>
      </c>
      <c r="BR71" s="121">
        <v>23</v>
      </c>
      <c r="BS71" s="124">
        <v>92</v>
      </c>
      <c r="BT71" s="121">
        <v>25</v>
      </c>
      <c r="BU71" s="2"/>
      <c r="BV71" s="3"/>
      <c r="BW71" s="3"/>
      <c r="BX71" s="3"/>
      <c r="BY71" s="3"/>
    </row>
    <row r="72" spans="1:77" ht="41.45" customHeight="1">
      <c r="A72" s="64" t="s">
        <v>271</v>
      </c>
      <c r="C72" s="65"/>
      <c r="D72" s="65" t="s">
        <v>64</v>
      </c>
      <c r="E72" s="66">
        <v>162.75260312475186</v>
      </c>
      <c r="F72" s="68">
        <v>99.99782447666058</v>
      </c>
      <c r="G72" s="100" t="s">
        <v>576</v>
      </c>
      <c r="H72" s="65"/>
      <c r="I72" s="69" t="s">
        <v>271</v>
      </c>
      <c r="J72" s="70"/>
      <c r="K72" s="70"/>
      <c r="L72" s="69" t="s">
        <v>1936</v>
      </c>
      <c r="M72" s="73">
        <v>1.7250294115816271</v>
      </c>
      <c r="N72" s="74">
        <v>5866.85986328125</v>
      </c>
      <c r="O72" s="74">
        <v>6679.4970703125</v>
      </c>
      <c r="P72" s="75"/>
      <c r="Q72" s="76"/>
      <c r="R72" s="76"/>
      <c r="S72" s="86"/>
      <c r="T72" s="48">
        <v>0</v>
      </c>
      <c r="U72" s="48">
        <v>1</v>
      </c>
      <c r="V72" s="49">
        <v>0</v>
      </c>
      <c r="W72" s="49">
        <v>0.021277</v>
      </c>
      <c r="X72" s="49">
        <v>0</v>
      </c>
      <c r="Y72" s="49">
        <v>0.559683</v>
      </c>
      <c r="Z72" s="49">
        <v>0</v>
      </c>
      <c r="AA72" s="49">
        <v>0</v>
      </c>
      <c r="AB72" s="71">
        <v>72</v>
      </c>
      <c r="AC72" s="71"/>
      <c r="AD72" s="72"/>
      <c r="AE72" s="78" t="s">
        <v>1154</v>
      </c>
      <c r="AF72" s="78">
        <v>1236</v>
      </c>
      <c r="AG72" s="78">
        <v>1172</v>
      </c>
      <c r="AH72" s="78">
        <v>4221</v>
      </c>
      <c r="AI72" s="78">
        <v>2489</v>
      </c>
      <c r="AJ72" s="78"/>
      <c r="AK72" s="78" t="s">
        <v>1293</v>
      </c>
      <c r="AL72" s="78" t="s">
        <v>1407</v>
      </c>
      <c r="AM72" s="82" t="s">
        <v>1500</v>
      </c>
      <c r="AN72" s="78"/>
      <c r="AO72" s="80">
        <v>39603.927395833336</v>
      </c>
      <c r="AP72" s="82" t="s">
        <v>1608</v>
      </c>
      <c r="AQ72" s="78" t="b">
        <v>0</v>
      </c>
      <c r="AR72" s="78" t="b">
        <v>0</v>
      </c>
      <c r="AS72" s="78" t="b">
        <v>1</v>
      </c>
      <c r="AT72" s="78" t="s">
        <v>1030</v>
      </c>
      <c r="AU72" s="78">
        <v>53</v>
      </c>
      <c r="AV72" s="82" t="s">
        <v>1677</v>
      </c>
      <c r="AW72" s="78" t="b">
        <v>0</v>
      </c>
      <c r="AX72" s="78" t="s">
        <v>1724</v>
      </c>
      <c r="AY72" s="82" t="s">
        <v>1794</v>
      </c>
      <c r="AZ72" s="78" t="s">
        <v>66</v>
      </c>
      <c r="BA72" s="78" t="str">
        <f>REPLACE(INDEX(GroupVertices[Group],MATCH(Vertices[[#This Row],[Vertex]],GroupVertices[Vertex],0)),1,1,"")</f>
        <v>2</v>
      </c>
      <c r="BB72" s="48"/>
      <c r="BC72" s="48"/>
      <c r="BD72" s="48"/>
      <c r="BE72" s="48"/>
      <c r="BF72" s="48" t="s">
        <v>483</v>
      </c>
      <c r="BG72" s="48" t="s">
        <v>483</v>
      </c>
      <c r="BH72" s="121" t="s">
        <v>2437</v>
      </c>
      <c r="BI72" s="121" t="s">
        <v>2437</v>
      </c>
      <c r="BJ72" s="121" t="s">
        <v>2513</v>
      </c>
      <c r="BK72" s="121" t="s">
        <v>2513</v>
      </c>
      <c r="BL72" s="121">
        <v>2</v>
      </c>
      <c r="BM72" s="124">
        <v>8</v>
      </c>
      <c r="BN72" s="121">
        <v>0</v>
      </c>
      <c r="BO72" s="124">
        <v>0</v>
      </c>
      <c r="BP72" s="121">
        <v>0</v>
      </c>
      <c r="BQ72" s="124">
        <v>0</v>
      </c>
      <c r="BR72" s="121">
        <v>23</v>
      </c>
      <c r="BS72" s="124">
        <v>92</v>
      </c>
      <c r="BT72" s="121">
        <v>25</v>
      </c>
      <c r="BU72" s="2"/>
      <c r="BV72" s="3"/>
      <c r="BW72" s="3"/>
      <c r="BX72" s="3"/>
      <c r="BY72" s="3"/>
    </row>
    <row r="73" spans="1:77" ht="41.45" customHeight="1">
      <c r="A73" s="64" t="s">
        <v>272</v>
      </c>
      <c r="C73" s="65"/>
      <c r="D73" s="65" t="s">
        <v>64</v>
      </c>
      <c r="E73" s="66">
        <v>162.00581410139293</v>
      </c>
      <c r="F73" s="68">
        <v>99.99998319338192</v>
      </c>
      <c r="G73" s="100" t="s">
        <v>577</v>
      </c>
      <c r="H73" s="65"/>
      <c r="I73" s="69" t="s">
        <v>272</v>
      </c>
      <c r="J73" s="70"/>
      <c r="K73" s="70"/>
      <c r="L73" s="69" t="s">
        <v>1937</v>
      </c>
      <c r="M73" s="73">
        <v>1.005601085583034</v>
      </c>
      <c r="N73" s="74">
        <v>4970.4072265625</v>
      </c>
      <c r="O73" s="74">
        <v>5878.95947265625</v>
      </c>
      <c r="P73" s="75"/>
      <c r="Q73" s="76"/>
      <c r="R73" s="76"/>
      <c r="S73" s="86"/>
      <c r="T73" s="48">
        <v>0</v>
      </c>
      <c r="U73" s="48">
        <v>1</v>
      </c>
      <c r="V73" s="49">
        <v>0</v>
      </c>
      <c r="W73" s="49">
        <v>0.021277</v>
      </c>
      <c r="X73" s="49">
        <v>0</v>
      </c>
      <c r="Y73" s="49">
        <v>0.559683</v>
      </c>
      <c r="Z73" s="49">
        <v>0</v>
      </c>
      <c r="AA73" s="49">
        <v>0</v>
      </c>
      <c r="AB73" s="71">
        <v>73</v>
      </c>
      <c r="AC73" s="71"/>
      <c r="AD73" s="72"/>
      <c r="AE73" s="78" t="s">
        <v>1155</v>
      </c>
      <c r="AF73" s="78">
        <v>130</v>
      </c>
      <c r="AG73" s="78">
        <v>16</v>
      </c>
      <c r="AH73" s="78">
        <v>3</v>
      </c>
      <c r="AI73" s="78">
        <v>16</v>
      </c>
      <c r="AJ73" s="78"/>
      <c r="AK73" s="78" t="s">
        <v>1294</v>
      </c>
      <c r="AL73" s="78"/>
      <c r="AM73" s="82" t="s">
        <v>1501</v>
      </c>
      <c r="AN73" s="78"/>
      <c r="AO73" s="80">
        <v>43531.388032407405</v>
      </c>
      <c r="AP73" s="82" t="s">
        <v>1609</v>
      </c>
      <c r="AQ73" s="78" t="b">
        <v>1</v>
      </c>
      <c r="AR73" s="78" t="b">
        <v>0</v>
      </c>
      <c r="AS73" s="78" t="b">
        <v>0</v>
      </c>
      <c r="AT73" s="78" t="s">
        <v>1030</v>
      </c>
      <c r="AU73" s="78">
        <v>0</v>
      </c>
      <c r="AV73" s="78"/>
      <c r="AW73" s="78" t="b">
        <v>0</v>
      </c>
      <c r="AX73" s="78" t="s">
        <v>1724</v>
      </c>
      <c r="AY73" s="82" t="s">
        <v>1795</v>
      </c>
      <c r="AZ73" s="78" t="s">
        <v>66</v>
      </c>
      <c r="BA73" s="78" t="str">
        <f>REPLACE(INDEX(GroupVertices[Group],MATCH(Vertices[[#This Row],[Vertex]],GroupVertices[Vertex],0)),1,1,"")</f>
        <v>2</v>
      </c>
      <c r="BB73" s="48"/>
      <c r="BC73" s="48"/>
      <c r="BD73" s="48"/>
      <c r="BE73" s="48"/>
      <c r="BF73" s="48" t="s">
        <v>483</v>
      </c>
      <c r="BG73" s="48" t="s">
        <v>483</v>
      </c>
      <c r="BH73" s="121" t="s">
        <v>2437</v>
      </c>
      <c r="BI73" s="121" t="s">
        <v>2437</v>
      </c>
      <c r="BJ73" s="121" t="s">
        <v>2513</v>
      </c>
      <c r="BK73" s="121" t="s">
        <v>2513</v>
      </c>
      <c r="BL73" s="121">
        <v>2</v>
      </c>
      <c r="BM73" s="124">
        <v>8</v>
      </c>
      <c r="BN73" s="121">
        <v>0</v>
      </c>
      <c r="BO73" s="124">
        <v>0</v>
      </c>
      <c r="BP73" s="121">
        <v>0</v>
      </c>
      <c r="BQ73" s="124">
        <v>0</v>
      </c>
      <c r="BR73" s="121">
        <v>23</v>
      </c>
      <c r="BS73" s="124">
        <v>92</v>
      </c>
      <c r="BT73" s="121">
        <v>25</v>
      </c>
      <c r="BU73" s="2"/>
      <c r="BV73" s="3"/>
      <c r="BW73" s="3"/>
      <c r="BX73" s="3"/>
      <c r="BY73" s="3"/>
    </row>
    <row r="74" spans="1:77" ht="41.45" customHeight="1">
      <c r="A74" s="64" t="s">
        <v>273</v>
      </c>
      <c r="C74" s="65"/>
      <c r="D74" s="65" t="s">
        <v>64</v>
      </c>
      <c r="E74" s="66">
        <v>162.01033618025411</v>
      </c>
      <c r="F74" s="68">
        <v>99.99997012156787</v>
      </c>
      <c r="G74" s="100" t="s">
        <v>578</v>
      </c>
      <c r="H74" s="65"/>
      <c r="I74" s="69" t="s">
        <v>273</v>
      </c>
      <c r="J74" s="70"/>
      <c r="K74" s="70"/>
      <c r="L74" s="69" t="s">
        <v>1938</v>
      </c>
      <c r="M74" s="73">
        <v>1.0099574854809494</v>
      </c>
      <c r="N74" s="74">
        <v>5658.13232421875</v>
      </c>
      <c r="O74" s="74">
        <v>8477.7138671875</v>
      </c>
      <c r="P74" s="75"/>
      <c r="Q74" s="76"/>
      <c r="R74" s="76"/>
      <c r="S74" s="86"/>
      <c r="T74" s="48">
        <v>0</v>
      </c>
      <c r="U74" s="48">
        <v>1</v>
      </c>
      <c r="V74" s="49">
        <v>0</v>
      </c>
      <c r="W74" s="49">
        <v>0.021277</v>
      </c>
      <c r="X74" s="49">
        <v>0</v>
      </c>
      <c r="Y74" s="49">
        <v>0.559683</v>
      </c>
      <c r="Z74" s="49">
        <v>0</v>
      </c>
      <c r="AA74" s="49">
        <v>0</v>
      </c>
      <c r="AB74" s="71">
        <v>74</v>
      </c>
      <c r="AC74" s="71"/>
      <c r="AD74" s="72"/>
      <c r="AE74" s="78" t="s">
        <v>1156</v>
      </c>
      <c r="AF74" s="78">
        <v>46</v>
      </c>
      <c r="AG74" s="78">
        <v>23</v>
      </c>
      <c r="AH74" s="78">
        <v>958</v>
      </c>
      <c r="AI74" s="78">
        <v>1437</v>
      </c>
      <c r="AJ74" s="78"/>
      <c r="AK74" s="78" t="s">
        <v>1295</v>
      </c>
      <c r="AL74" s="78"/>
      <c r="AM74" s="78"/>
      <c r="AN74" s="78"/>
      <c r="AO74" s="80">
        <v>42805.5937037037</v>
      </c>
      <c r="AP74" s="82" t="s">
        <v>1610</v>
      </c>
      <c r="AQ74" s="78" t="b">
        <v>1</v>
      </c>
      <c r="AR74" s="78" t="b">
        <v>0</v>
      </c>
      <c r="AS74" s="78" t="b">
        <v>0</v>
      </c>
      <c r="AT74" s="78" t="s">
        <v>1674</v>
      </c>
      <c r="AU74" s="78">
        <v>0</v>
      </c>
      <c r="AV74" s="78"/>
      <c r="AW74" s="78" t="b">
        <v>0</v>
      </c>
      <c r="AX74" s="78" t="s">
        <v>1724</v>
      </c>
      <c r="AY74" s="82" t="s">
        <v>1796</v>
      </c>
      <c r="AZ74" s="78" t="s">
        <v>66</v>
      </c>
      <c r="BA74" s="78" t="str">
        <f>REPLACE(INDEX(GroupVertices[Group],MATCH(Vertices[[#This Row],[Vertex]],GroupVertices[Vertex],0)),1,1,"")</f>
        <v>2</v>
      </c>
      <c r="BB74" s="48"/>
      <c r="BC74" s="48"/>
      <c r="BD74" s="48"/>
      <c r="BE74" s="48"/>
      <c r="BF74" s="48" t="s">
        <v>483</v>
      </c>
      <c r="BG74" s="48" t="s">
        <v>483</v>
      </c>
      <c r="BH74" s="121" t="s">
        <v>2437</v>
      </c>
      <c r="BI74" s="121" t="s">
        <v>2437</v>
      </c>
      <c r="BJ74" s="121" t="s">
        <v>2513</v>
      </c>
      <c r="BK74" s="121" t="s">
        <v>2513</v>
      </c>
      <c r="BL74" s="121">
        <v>2</v>
      </c>
      <c r="BM74" s="124">
        <v>8</v>
      </c>
      <c r="BN74" s="121">
        <v>0</v>
      </c>
      <c r="BO74" s="124">
        <v>0</v>
      </c>
      <c r="BP74" s="121">
        <v>0</v>
      </c>
      <c r="BQ74" s="124">
        <v>0</v>
      </c>
      <c r="BR74" s="121">
        <v>23</v>
      </c>
      <c r="BS74" s="124">
        <v>92</v>
      </c>
      <c r="BT74" s="121">
        <v>25</v>
      </c>
      <c r="BU74" s="2"/>
      <c r="BV74" s="3"/>
      <c r="BW74" s="3"/>
      <c r="BX74" s="3"/>
      <c r="BY74" s="3"/>
    </row>
    <row r="75" spans="1:77" ht="41.45" customHeight="1">
      <c r="A75" s="64" t="s">
        <v>274</v>
      </c>
      <c r="C75" s="65"/>
      <c r="D75" s="65" t="s">
        <v>64</v>
      </c>
      <c r="E75" s="66">
        <v>162.0529729238023</v>
      </c>
      <c r="F75" s="68">
        <v>99.99984687303534</v>
      </c>
      <c r="G75" s="100" t="s">
        <v>579</v>
      </c>
      <c r="H75" s="65"/>
      <c r="I75" s="69" t="s">
        <v>274</v>
      </c>
      <c r="J75" s="70"/>
      <c r="K75" s="70"/>
      <c r="L75" s="69" t="s">
        <v>1939</v>
      </c>
      <c r="M75" s="73">
        <v>1.0510321130898657</v>
      </c>
      <c r="N75" s="74">
        <v>3077.138427734375</v>
      </c>
      <c r="O75" s="74">
        <v>6409.11279296875</v>
      </c>
      <c r="P75" s="75"/>
      <c r="Q75" s="76"/>
      <c r="R75" s="76"/>
      <c r="S75" s="86"/>
      <c r="T75" s="48">
        <v>0</v>
      </c>
      <c r="U75" s="48">
        <v>1</v>
      </c>
      <c r="V75" s="49">
        <v>0</v>
      </c>
      <c r="W75" s="49">
        <v>0.021277</v>
      </c>
      <c r="X75" s="49">
        <v>0</v>
      </c>
      <c r="Y75" s="49">
        <v>0.559683</v>
      </c>
      <c r="Z75" s="49">
        <v>0</v>
      </c>
      <c r="AA75" s="49">
        <v>0</v>
      </c>
      <c r="AB75" s="71">
        <v>75</v>
      </c>
      <c r="AC75" s="71"/>
      <c r="AD75" s="72"/>
      <c r="AE75" s="78" t="s">
        <v>1157</v>
      </c>
      <c r="AF75" s="78">
        <v>288</v>
      </c>
      <c r="AG75" s="78">
        <v>89</v>
      </c>
      <c r="AH75" s="78">
        <v>751</v>
      </c>
      <c r="AI75" s="78">
        <v>2112</v>
      </c>
      <c r="AJ75" s="78"/>
      <c r="AK75" s="78" t="s">
        <v>1296</v>
      </c>
      <c r="AL75" s="78" t="s">
        <v>1408</v>
      </c>
      <c r="AM75" s="78"/>
      <c r="AN75" s="78"/>
      <c r="AO75" s="80">
        <v>42177.87472222222</v>
      </c>
      <c r="AP75" s="82" t="s">
        <v>1611</v>
      </c>
      <c r="AQ75" s="78" t="b">
        <v>1</v>
      </c>
      <c r="AR75" s="78" t="b">
        <v>0</v>
      </c>
      <c r="AS75" s="78" t="b">
        <v>0</v>
      </c>
      <c r="AT75" s="78" t="s">
        <v>1030</v>
      </c>
      <c r="AU75" s="78">
        <v>8</v>
      </c>
      <c r="AV75" s="82" t="s">
        <v>1678</v>
      </c>
      <c r="AW75" s="78" t="b">
        <v>0</v>
      </c>
      <c r="AX75" s="78" t="s">
        <v>1724</v>
      </c>
      <c r="AY75" s="82" t="s">
        <v>1797</v>
      </c>
      <c r="AZ75" s="78" t="s">
        <v>66</v>
      </c>
      <c r="BA75" s="78" t="str">
        <f>REPLACE(INDEX(GroupVertices[Group],MATCH(Vertices[[#This Row],[Vertex]],GroupVertices[Vertex],0)),1,1,"")</f>
        <v>2</v>
      </c>
      <c r="BB75" s="48"/>
      <c r="BC75" s="48"/>
      <c r="BD75" s="48"/>
      <c r="BE75" s="48"/>
      <c r="BF75" s="48" t="s">
        <v>483</v>
      </c>
      <c r="BG75" s="48" t="s">
        <v>483</v>
      </c>
      <c r="BH75" s="121" t="s">
        <v>2437</v>
      </c>
      <c r="BI75" s="121" t="s">
        <v>2437</v>
      </c>
      <c r="BJ75" s="121" t="s">
        <v>2513</v>
      </c>
      <c r="BK75" s="121" t="s">
        <v>2513</v>
      </c>
      <c r="BL75" s="121">
        <v>2</v>
      </c>
      <c r="BM75" s="124">
        <v>8</v>
      </c>
      <c r="BN75" s="121">
        <v>0</v>
      </c>
      <c r="BO75" s="124">
        <v>0</v>
      </c>
      <c r="BP75" s="121">
        <v>0</v>
      </c>
      <c r="BQ75" s="124">
        <v>0</v>
      </c>
      <c r="BR75" s="121">
        <v>23</v>
      </c>
      <c r="BS75" s="124">
        <v>92</v>
      </c>
      <c r="BT75" s="121">
        <v>25</v>
      </c>
      <c r="BU75" s="2"/>
      <c r="BV75" s="3"/>
      <c r="BW75" s="3"/>
      <c r="BX75" s="3"/>
      <c r="BY75" s="3"/>
    </row>
    <row r="76" spans="1:77" ht="41.45" customHeight="1">
      <c r="A76" s="64" t="s">
        <v>275</v>
      </c>
      <c r="C76" s="65"/>
      <c r="D76" s="65" t="s">
        <v>64</v>
      </c>
      <c r="E76" s="66">
        <v>162.39858895104885</v>
      </c>
      <c r="F76" s="68">
        <v>99.99884781296102</v>
      </c>
      <c r="G76" s="100" t="s">
        <v>580</v>
      </c>
      <c r="H76" s="65"/>
      <c r="I76" s="69" t="s">
        <v>275</v>
      </c>
      <c r="J76" s="70"/>
      <c r="K76" s="70"/>
      <c r="L76" s="69" t="s">
        <v>1940</v>
      </c>
      <c r="M76" s="73">
        <v>1.3839855338591107</v>
      </c>
      <c r="N76" s="74">
        <v>3458.12255859375</v>
      </c>
      <c r="O76" s="74">
        <v>8858.298828125</v>
      </c>
      <c r="P76" s="75"/>
      <c r="Q76" s="76"/>
      <c r="R76" s="76"/>
      <c r="S76" s="86"/>
      <c r="T76" s="48">
        <v>0</v>
      </c>
      <c r="U76" s="48">
        <v>1</v>
      </c>
      <c r="V76" s="49">
        <v>0</v>
      </c>
      <c r="W76" s="49">
        <v>0.021277</v>
      </c>
      <c r="X76" s="49">
        <v>0</v>
      </c>
      <c r="Y76" s="49">
        <v>0.559683</v>
      </c>
      <c r="Z76" s="49">
        <v>0</v>
      </c>
      <c r="AA76" s="49">
        <v>0</v>
      </c>
      <c r="AB76" s="71">
        <v>76</v>
      </c>
      <c r="AC76" s="71"/>
      <c r="AD76" s="72"/>
      <c r="AE76" s="78" t="s">
        <v>1158</v>
      </c>
      <c r="AF76" s="78">
        <v>982</v>
      </c>
      <c r="AG76" s="78">
        <v>624</v>
      </c>
      <c r="AH76" s="78">
        <v>5001</v>
      </c>
      <c r="AI76" s="78">
        <v>7015</v>
      </c>
      <c r="AJ76" s="78"/>
      <c r="AK76" s="78"/>
      <c r="AL76" s="78" t="s">
        <v>1409</v>
      </c>
      <c r="AM76" s="78"/>
      <c r="AN76" s="78"/>
      <c r="AO76" s="80">
        <v>42032.80672453704</v>
      </c>
      <c r="AP76" s="82" t="s">
        <v>1612</v>
      </c>
      <c r="AQ76" s="78" t="b">
        <v>0</v>
      </c>
      <c r="AR76" s="78" t="b">
        <v>0</v>
      </c>
      <c r="AS76" s="78" t="b">
        <v>1</v>
      </c>
      <c r="AT76" s="78" t="s">
        <v>1030</v>
      </c>
      <c r="AU76" s="78">
        <v>44</v>
      </c>
      <c r="AV76" s="82" t="s">
        <v>1678</v>
      </c>
      <c r="AW76" s="78" t="b">
        <v>0</v>
      </c>
      <c r="AX76" s="78" t="s">
        <v>1724</v>
      </c>
      <c r="AY76" s="82" t="s">
        <v>1798</v>
      </c>
      <c r="AZ76" s="78" t="s">
        <v>66</v>
      </c>
      <c r="BA76" s="78" t="str">
        <f>REPLACE(INDEX(GroupVertices[Group],MATCH(Vertices[[#This Row],[Vertex]],GroupVertices[Vertex],0)),1,1,"")</f>
        <v>2</v>
      </c>
      <c r="BB76" s="48"/>
      <c r="BC76" s="48"/>
      <c r="BD76" s="48"/>
      <c r="BE76" s="48"/>
      <c r="BF76" s="48" t="s">
        <v>483</v>
      </c>
      <c r="BG76" s="48" t="s">
        <v>483</v>
      </c>
      <c r="BH76" s="121" t="s">
        <v>2437</v>
      </c>
      <c r="BI76" s="121" t="s">
        <v>2437</v>
      </c>
      <c r="BJ76" s="121" t="s">
        <v>2513</v>
      </c>
      <c r="BK76" s="121" t="s">
        <v>2513</v>
      </c>
      <c r="BL76" s="121">
        <v>2</v>
      </c>
      <c r="BM76" s="124">
        <v>8</v>
      </c>
      <c r="BN76" s="121">
        <v>0</v>
      </c>
      <c r="BO76" s="124">
        <v>0</v>
      </c>
      <c r="BP76" s="121">
        <v>0</v>
      </c>
      <c r="BQ76" s="124">
        <v>0</v>
      </c>
      <c r="BR76" s="121">
        <v>23</v>
      </c>
      <c r="BS76" s="124">
        <v>92</v>
      </c>
      <c r="BT76" s="121">
        <v>25</v>
      </c>
      <c r="BU76" s="2"/>
      <c r="BV76" s="3"/>
      <c r="BW76" s="3"/>
      <c r="BX76" s="3"/>
      <c r="BY76" s="3"/>
    </row>
    <row r="77" spans="1:77" ht="41.45" customHeight="1">
      <c r="A77" s="64" t="s">
        <v>276</v>
      </c>
      <c r="C77" s="65"/>
      <c r="D77" s="65" t="s">
        <v>64</v>
      </c>
      <c r="E77" s="66">
        <v>162.250652371162</v>
      </c>
      <c r="F77" s="68">
        <v>99.99927544802087</v>
      </c>
      <c r="G77" s="100" t="s">
        <v>581</v>
      </c>
      <c r="H77" s="65"/>
      <c r="I77" s="69" t="s">
        <v>276</v>
      </c>
      <c r="J77" s="70"/>
      <c r="K77" s="70"/>
      <c r="L77" s="69" t="s">
        <v>1941</v>
      </c>
      <c r="M77" s="73">
        <v>1.2414690229130225</v>
      </c>
      <c r="N77" s="74">
        <v>3027.637451171875</v>
      </c>
      <c r="O77" s="74">
        <v>7285.75927734375</v>
      </c>
      <c r="P77" s="75"/>
      <c r="Q77" s="76"/>
      <c r="R77" s="76"/>
      <c r="S77" s="86"/>
      <c r="T77" s="48">
        <v>0</v>
      </c>
      <c r="U77" s="48">
        <v>1</v>
      </c>
      <c r="V77" s="49">
        <v>0</v>
      </c>
      <c r="W77" s="49">
        <v>0.021277</v>
      </c>
      <c r="X77" s="49">
        <v>0</v>
      </c>
      <c r="Y77" s="49">
        <v>0.559683</v>
      </c>
      <c r="Z77" s="49">
        <v>0</v>
      </c>
      <c r="AA77" s="49">
        <v>0</v>
      </c>
      <c r="AB77" s="71">
        <v>77</v>
      </c>
      <c r="AC77" s="71"/>
      <c r="AD77" s="72"/>
      <c r="AE77" s="78" t="s">
        <v>1159</v>
      </c>
      <c r="AF77" s="78">
        <v>361</v>
      </c>
      <c r="AG77" s="78">
        <v>395</v>
      </c>
      <c r="AH77" s="78">
        <v>6969</v>
      </c>
      <c r="AI77" s="78">
        <v>7405</v>
      </c>
      <c r="AJ77" s="78"/>
      <c r="AK77" s="78"/>
      <c r="AL77" s="78" t="s">
        <v>1410</v>
      </c>
      <c r="AM77" s="78"/>
      <c r="AN77" s="78"/>
      <c r="AO77" s="80">
        <v>41817.72256944444</v>
      </c>
      <c r="AP77" s="78"/>
      <c r="AQ77" s="78" t="b">
        <v>1</v>
      </c>
      <c r="AR77" s="78" t="b">
        <v>0</v>
      </c>
      <c r="AS77" s="78" t="b">
        <v>0</v>
      </c>
      <c r="AT77" s="78" t="s">
        <v>1673</v>
      </c>
      <c r="AU77" s="78">
        <v>3</v>
      </c>
      <c r="AV77" s="82" t="s">
        <v>1678</v>
      </c>
      <c r="AW77" s="78" t="b">
        <v>0</v>
      </c>
      <c r="AX77" s="78" t="s">
        <v>1724</v>
      </c>
      <c r="AY77" s="82" t="s">
        <v>1799</v>
      </c>
      <c r="AZ77" s="78" t="s">
        <v>66</v>
      </c>
      <c r="BA77" s="78" t="str">
        <f>REPLACE(INDEX(GroupVertices[Group],MATCH(Vertices[[#This Row],[Vertex]],GroupVertices[Vertex],0)),1,1,"")</f>
        <v>2</v>
      </c>
      <c r="BB77" s="48"/>
      <c r="BC77" s="48"/>
      <c r="BD77" s="48"/>
      <c r="BE77" s="48"/>
      <c r="BF77" s="48" t="s">
        <v>483</v>
      </c>
      <c r="BG77" s="48" t="s">
        <v>483</v>
      </c>
      <c r="BH77" s="121" t="s">
        <v>2437</v>
      </c>
      <c r="BI77" s="121" t="s">
        <v>2437</v>
      </c>
      <c r="BJ77" s="121" t="s">
        <v>2513</v>
      </c>
      <c r="BK77" s="121" t="s">
        <v>2513</v>
      </c>
      <c r="BL77" s="121">
        <v>2</v>
      </c>
      <c r="BM77" s="124">
        <v>8</v>
      </c>
      <c r="BN77" s="121">
        <v>0</v>
      </c>
      <c r="BO77" s="124">
        <v>0</v>
      </c>
      <c r="BP77" s="121">
        <v>0</v>
      </c>
      <c r="BQ77" s="124">
        <v>0</v>
      </c>
      <c r="BR77" s="121">
        <v>23</v>
      </c>
      <c r="BS77" s="124">
        <v>92</v>
      </c>
      <c r="BT77" s="121">
        <v>25</v>
      </c>
      <c r="BU77" s="2"/>
      <c r="BV77" s="3"/>
      <c r="BW77" s="3"/>
      <c r="BX77" s="3"/>
      <c r="BY77" s="3"/>
    </row>
    <row r="78" spans="1:77" ht="41.45" customHeight="1">
      <c r="A78" s="64" t="s">
        <v>277</v>
      </c>
      <c r="C78" s="65"/>
      <c r="D78" s="65" t="s">
        <v>64</v>
      </c>
      <c r="E78" s="66">
        <v>162.25129838242788</v>
      </c>
      <c r="F78" s="68">
        <v>99.99927358061886</v>
      </c>
      <c r="G78" s="100" t="s">
        <v>582</v>
      </c>
      <c r="H78" s="65"/>
      <c r="I78" s="69" t="s">
        <v>277</v>
      </c>
      <c r="J78" s="70"/>
      <c r="K78" s="70"/>
      <c r="L78" s="69" t="s">
        <v>1942</v>
      </c>
      <c r="M78" s="73">
        <v>1.242091365755582</v>
      </c>
      <c r="N78" s="74">
        <v>3821.042236328125</v>
      </c>
      <c r="O78" s="74">
        <v>9405.205078125</v>
      </c>
      <c r="P78" s="75"/>
      <c r="Q78" s="76"/>
      <c r="R78" s="76"/>
      <c r="S78" s="86"/>
      <c r="T78" s="48">
        <v>0</v>
      </c>
      <c r="U78" s="48">
        <v>1</v>
      </c>
      <c r="V78" s="49">
        <v>0</v>
      </c>
      <c r="W78" s="49">
        <v>0.021277</v>
      </c>
      <c r="X78" s="49">
        <v>0</v>
      </c>
      <c r="Y78" s="49">
        <v>0.559683</v>
      </c>
      <c r="Z78" s="49">
        <v>0</v>
      </c>
      <c r="AA78" s="49">
        <v>0</v>
      </c>
      <c r="AB78" s="71">
        <v>78</v>
      </c>
      <c r="AC78" s="71"/>
      <c r="AD78" s="72"/>
      <c r="AE78" s="78" t="s">
        <v>1160</v>
      </c>
      <c r="AF78" s="78">
        <v>1249</v>
      </c>
      <c r="AG78" s="78">
        <v>396</v>
      </c>
      <c r="AH78" s="78">
        <v>667</v>
      </c>
      <c r="AI78" s="78">
        <v>1574</v>
      </c>
      <c r="AJ78" s="78"/>
      <c r="AK78" s="78" t="s">
        <v>1297</v>
      </c>
      <c r="AL78" s="78" t="s">
        <v>1057</v>
      </c>
      <c r="AM78" s="82" t="s">
        <v>1502</v>
      </c>
      <c r="AN78" s="78"/>
      <c r="AO78" s="80">
        <v>42999.633425925924</v>
      </c>
      <c r="AP78" s="82" t="s">
        <v>1613</v>
      </c>
      <c r="AQ78" s="78" t="b">
        <v>1</v>
      </c>
      <c r="AR78" s="78" t="b">
        <v>0</v>
      </c>
      <c r="AS78" s="78" t="b">
        <v>1</v>
      </c>
      <c r="AT78" s="78" t="s">
        <v>1030</v>
      </c>
      <c r="AU78" s="78">
        <v>1</v>
      </c>
      <c r="AV78" s="78"/>
      <c r="AW78" s="78" t="b">
        <v>0</v>
      </c>
      <c r="AX78" s="78" t="s">
        <v>1724</v>
      </c>
      <c r="AY78" s="82" t="s">
        <v>1800</v>
      </c>
      <c r="AZ78" s="78" t="s">
        <v>66</v>
      </c>
      <c r="BA78" s="78" t="str">
        <f>REPLACE(INDEX(GroupVertices[Group],MATCH(Vertices[[#This Row],[Vertex]],GroupVertices[Vertex],0)),1,1,"")</f>
        <v>2</v>
      </c>
      <c r="BB78" s="48"/>
      <c r="BC78" s="48"/>
      <c r="BD78" s="48"/>
      <c r="BE78" s="48"/>
      <c r="BF78" s="48" t="s">
        <v>483</v>
      </c>
      <c r="BG78" s="48" t="s">
        <v>483</v>
      </c>
      <c r="BH78" s="121" t="s">
        <v>2437</v>
      </c>
      <c r="BI78" s="121" t="s">
        <v>2437</v>
      </c>
      <c r="BJ78" s="121" t="s">
        <v>2513</v>
      </c>
      <c r="BK78" s="121" t="s">
        <v>2513</v>
      </c>
      <c r="BL78" s="121">
        <v>2</v>
      </c>
      <c r="BM78" s="124">
        <v>8</v>
      </c>
      <c r="BN78" s="121">
        <v>0</v>
      </c>
      <c r="BO78" s="124">
        <v>0</v>
      </c>
      <c r="BP78" s="121">
        <v>0</v>
      </c>
      <c r="BQ78" s="124">
        <v>0</v>
      </c>
      <c r="BR78" s="121">
        <v>23</v>
      </c>
      <c r="BS78" s="124">
        <v>92</v>
      </c>
      <c r="BT78" s="121">
        <v>25</v>
      </c>
      <c r="BU78" s="2"/>
      <c r="BV78" s="3"/>
      <c r="BW78" s="3"/>
      <c r="BX78" s="3"/>
      <c r="BY78" s="3"/>
    </row>
    <row r="79" spans="1:77" ht="41.45" customHeight="1">
      <c r="A79" s="64" t="s">
        <v>278</v>
      </c>
      <c r="C79" s="65"/>
      <c r="D79" s="65" t="s">
        <v>64</v>
      </c>
      <c r="E79" s="66">
        <v>162.3197755766113</v>
      </c>
      <c r="F79" s="68">
        <v>99.999075636006</v>
      </c>
      <c r="G79" s="100" t="s">
        <v>583</v>
      </c>
      <c r="H79" s="65"/>
      <c r="I79" s="69" t="s">
        <v>278</v>
      </c>
      <c r="J79" s="70"/>
      <c r="K79" s="70"/>
      <c r="L79" s="69" t="s">
        <v>1943</v>
      </c>
      <c r="M79" s="73">
        <v>1.3080597070668718</v>
      </c>
      <c r="N79" s="74">
        <v>5331.6328125</v>
      </c>
      <c r="O79" s="74">
        <v>5053.1396484375</v>
      </c>
      <c r="P79" s="75"/>
      <c r="Q79" s="76"/>
      <c r="R79" s="76"/>
      <c r="S79" s="86"/>
      <c r="T79" s="48">
        <v>0</v>
      </c>
      <c r="U79" s="48">
        <v>1</v>
      </c>
      <c r="V79" s="49">
        <v>0</v>
      </c>
      <c r="W79" s="49">
        <v>0.021277</v>
      </c>
      <c r="X79" s="49">
        <v>0</v>
      </c>
      <c r="Y79" s="49">
        <v>0.559683</v>
      </c>
      <c r="Z79" s="49">
        <v>0</v>
      </c>
      <c r="AA79" s="49">
        <v>0</v>
      </c>
      <c r="AB79" s="71">
        <v>79</v>
      </c>
      <c r="AC79" s="71"/>
      <c r="AD79" s="72"/>
      <c r="AE79" s="78" t="s">
        <v>1161</v>
      </c>
      <c r="AF79" s="78">
        <v>1370</v>
      </c>
      <c r="AG79" s="78">
        <v>502</v>
      </c>
      <c r="AH79" s="78">
        <v>1588</v>
      </c>
      <c r="AI79" s="78">
        <v>1279</v>
      </c>
      <c r="AJ79" s="78"/>
      <c r="AK79" s="78" t="s">
        <v>1298</v>
      </c>
      <c r="AL79" s="78" t="s">
        <v>1411</v>
      </c>
      <c r="AM79" s="82" t="s">
        <v>1503</v>
      </c>
      <c r="AN79" s="78"/>
      <c r="AO79" s="80">
        <v>42776.8953587963</v>
      </c>
      <c r="AP79" s="82" t="s">
        <v>1614</v>
      </c>
      <c r="AQ79" s="78" t="b">
        <v>1</v>
      </c>
      <c r="AR79" s="78" t="b">
        <v>0</v>
      </c>
      <c r="AS79" s="78" t="b">
        <v>0</v>
      </c>
      <c r="AT79" s="78" t="s">
        <v>1030</v>
      </c>
      <c r="AU79" s="78">
        <v>5</v>
      </c>
      <c r="AV79" s="78"/>
      <c r="AW79" s="78" t="b">
        <v>0</v>
      </c>
      <c r="AX79" s="78" t="s">
        <v>1724</v>
      </c>
      <c r="AY79" s="82" t="s">
        <v>1801</v>
      </c>
      <c r="AZ79" s="78" t="s">
        <v>66</v>
      </c>
      <c r="BA79" s="78" t="str">
        <f>REPLACE(INDEX(GroupVertices[Group],MATCH(Vertices[[#This Row],[Vertex]],GroupVertices[Vertex],0)),1,1,"")</f>
        <v>2</v>
      </c>
      <c r="BB79" s="48"/>
      <c r="BC79" s="48"/>
      <c r="BD79" s="48"/>
      <c r="BE79" s="48"/>
      <c r="BF79" s="48" t="s">
        <v>483</v>
      </c>
      <c r="BG79" s="48" t="s">
        <v>483</v>
      </c>
      <c r="BH79" s="121" t="s">
        <v>2437</v>
      </c>
      <c r="BI79" s="121" t="s">
        <v>2437</v>
      </c>
      <c r="BJ79" s="121" t="s">
        <v>2513</v>
      </c>
      <c r="BK79" s="121" t="s">
        <v>2513</v>
      </c>
      <c r="BL79" s="121">
        <v>2</v>
      </c>
      <c r="BM79" s="124">
        <v>8</v>
      </c>
      <c r="BN79" s="121">
        <v>0</v>
      </c>
      <c r="BO79" s="124">
        <v>0</v>
      </c>
      <c r="BP79" s="121">
        <v>0</v>
      </c>
      <c r="BQ79" s="124">
        <v>0</v>
      </c>
      <c r="BR79" s="121">
        <v>23</v>
      </c>
      <c r="BS79" s="124">
        <v>92</v>
      </c>
      <c r="BT79" s="121">
        <v>25</v>
      </c>
      <c r="BU79" s="2"/>
      <c r="BV79" s="3"/>
      <c r="BW79" s="3"/>
      <c r="BX79" s="3"/>
      <c r="BY79" s="3"/>
    </row>
    <row r="80" spans="1:77" ht="41.45" customHeight="1">
      <c r="A80" s="64" t="s">
        <v>279</v>
      </c>
      <c r="C80" s="65"/>
      <c r="D80" s="65" t="s">
        <v>64</v>
      </c>
      <c r="E80" s="66">
        <v>162</v>
      </c>
      <c r="F80" s="68">
        <v>100</v>
      </c>
      <c r="G80" s="100" t="s">
        <v>584</v>
      </c>
      <c r="H80" s="65"/>
      <c r="I80" s="69" t="s">
        <v>279</v>
      </c>
      <c r="J80" s="70"/>
      <c r="K80" s="70"/>
      <c r="L80" s="69" t="s">
        <v>1944</v>
      </c>
      <c r="M80" s="73">
        <v>1</v>
      </c>
      <c r="N80" s="74">
        <v>4318.71484375</v>
      </c>
      <c r="O80" s="74">
        <v>9646.09375</v>
      </c>
      <c r="P80" s="75"/>
      <c r="Q80" s="76"/>
      <c r="R80" s="76"/>
      <c r="S80" s="86"/>
      <c r="T80" s="48">
        <v>0</v>
      </c>
      <c r="U80" s="48">
        <v>1</v>
      </c>
      <c r="V80" s="49">
        <v>0</v>
      </c>
      <c r="W80" s="49">
        <v>0.021277</v>
      </c>
      <c r="X80" s="49">
        <v>0</v>
      </c>
      <c r="Y80" s="49">
        <v>0.559683</v>
      </c>
      <c r="Z80" s="49">
        <v>0</v>
      </c>
      <c r="AA80" s="49">
        <v>0</v>
      </c>
      <c r="AB80" s="71">
        <v>80</v>
      </c>
      <c r="AC80" s="71"/>
      <c r="AD80" s="72"/>
      <c r="AE80" s="78" t="s">
        <v>1162</v>
      </c>
      <c r="AF80" s="78">
        <v>75</v>
      </c>
      <c r="AG80" s="78">
        <v>7</v>
      </c>
      <c r="AH80" s="78">
        <v>48</v>
      </c>
      <c r="AI80" s="78">
        <v>191</v>
      </c>
      <c r="AJ80" s="78"/>
      <c r="AK80" s="78"/>
      <c r="AL80" s="78"/>
      <c r="AM80" s="78"/>
      <c r="AN80" s="78"/>
      <c r="AO80" s="80">
        <v>42494.13716435185</v>
      </c>
      <c r="AP80" s="78"/>
      <c r="AQ80" s="78" t="b">
        <v>1</v>
      </c>
      <c r="AR80" s="78" t="b">
        <v>1</v>
      </c>
      <c r="AS80" s="78" t="b">
        <v>0</v>
      </c>
      <c r="AT80" s="78" t="s">
        <v>1030</v>
      </c>
      <c r="AU80" s="78">
        <v>0</v>
      </c>
      <c r="AV80" s="78"/>
      <c r="AW80" s="78" t="b">
        <v>0</v>
      </c>
      <c r="AX80" s="78" t="s">
        <v>1724</v>
      </c>
      <c r="AY80" s="82" t="s">
        <v>1802</v>
      </c>
      <c r="AZ80" s="78" t="s">
        <v>66</v>
      </c>
      <c r="BA80" s="78" t="str">
        <f>REPLACE(INDEX(GroupVertices[Group],MATCH(Vertices[[#This Row],[Vertex]],GroupVertices[Vertex],0)),1,1,"")</f>
        <v>2</v>
      </c>
      <c r="BB80" s="48"/>
      <c r="BC80" s="48"/>
      <c r="BD80" s="48"/>
      <c r="BE80" s="48"/>
      <c r="BF80" s="48" t="s">
        <v>483</v>
      </c>
      <c r="BG80" s="48" t="s">
        <v>483</v>
      </c>
      <c r="BH80" s="121" t="s">
        <v>2437</v>
      </c>
      <c r="BI80" s="121" t="s">
        <v>2437</v>
      </c>
      <c r="BJ80" s="121" t="s">
        <v>2513</v>
      </c>
      <c r="BK80" s="121" t="s">
        <v>2513</v>
      </c>
      <c r="BL80" s="121">
        <v>2</v>
      </c>
      <c r="BM80" s="124">
        <v>8</v>
      </c>
      <c r="BN80" s="121">
        <v>0</v>
      </c>
      <c r="BO80" s="124">
        <v>0</v>
      </c>
      <c r="BP80" s="121">
        <v>0</v>
      </c>
      <c r="BQ80" s="124">
        <v>0</v>
      </c>
      <c r="BR80" s="121">
        <v>23</v>
      </c>
      <c r="BS80" s="124">
        <v>92</v>
      </c>
      <c r="BT80" s="121">
        <v>25</v>
      </c>
      <c r="BU80" s="2"/>
      <c r="BV80" s="3"/>
      <c r="BW80" s="3"/>
      <c r="BX80" s="3"/>
      <c r="BY80" s="3"/>
    </row>
    <row r="81" spans="1:77" ht="41.45" customHeight="1">
      <c r="A81" s="64" t="s">
        <v>334</v>
      </c>
      <c r="C81" s="65"/>
      <c r="D81" s="65" t="s">
        <v>64</v>
      </c>
      <c r="E81" s="66">
        <v>166.57246773990877</v>
      </c>
      <c r="F81" s="68">
        <v>99.98678252858682</v>
      </c>
      <c r="G81" s="100" t="s">
        <v>1701</v>
      </c>
      <c r="H81" s="65"/>
      <c r="I81" s="69" t="s">
        <v>334</v>
      </c>
      <c r="J81" s="70"/>
      <c r="K81" s="70"/>
      <c r="L81" s="69" t="s">
        <v>1945</v>
      </c>
      <c r="M81" s="73">
        <v>5.404942639634985</v>
      </c>
      <c r="N81" s="74">
        <v>4141.11865234375</v>
      </c>
      <c r="O81" s="74">
        <v>352.9058837890625</v>
      </c>
      <c r="P81" s="75"/>
      <c r="Q81" s="76"/>
      <c r="R81" s="76"/>
      <c r="S81" s="86"/>
      <c r="T81" s="48">
        <v>1</v>
      </c>
      <c r="U81" s="48">
        <v>0</v>
      </c>
      <c r="V81" s="49">
        <v>0</v>
      </c>
      <c r="W81" s="49">
        <v>0.028571</v>
      </c>
      <c r="X81" s="49">
        <v>0</v>
      </c>
      <c r="Y81" s="49">
        <v>0.545481</v>
      </c>
      <c r="Z81" s="49">
        <v>0</v>
      </c>
      <c r="AA81" s="49">
        <v>0</v>
      </c>
      <c r="AB81" s="71">
        <v>81</v>
      </c>
      <c r="AC81" s="71"/>
      <c r="AD81" s="72"/>
      <c r="AE81" s="78" t="s">
        <v>1163</v>
      </c>
      <c r="AF81" s="78">
        <v>800</v>
      </c>
      <c r="AG81" s="78">
        <v>7085</v>
      </c>
      <c r="AH81" s="78">
        <v>12105</v>
      </c>
      <c r="AI81" s="78">
        <v>2728</v>
      </c>
      <c r="AJ81" s="78"/>
      <c r="AK81" s="78" t="s">
        <v>1299</v>
      </c>
      <c r="AL81" s="78" t="s">
        <v>1412</v>
      </c>
      <c r="AM81" s="82" t="s">
        <v>1504</v>
      </c>
      <c r="AN81" s="78"/>
      <c r="AO81" s="80">
        <v>41757.54927083333</v>
      </c>
      <c r="AP81" s="82" t="s">
        <v>1615</v>
      </c>
      <c r="AQ81" s="78" t="b">
        <v>1</v>
      </c>
      <c r="AR81" s="78" t="b">
        <v>0</v>
      </c>
      <c r="AS81" s="78" t="b">
        <v>1</v>
      </c>
      <c r="AT81" s="78" t="s">
        <v>1030</v>
      </c>
      <c r="AU81" s="78">
        <v>377</v>
      </c>
      <c r="AV81" s="82" t="s">
        <v>1678</v>
      </c>
      <c r="AW81" s="78" t="b">
        <v>0</v>
      </c>
      <c r="AX81" s="78" t="s">
        <v>1724</v>
      </c>
      <c r="AY81" s="82" t="s">
        <v>1803</v>
      </c>
      <c r="AZ81" s="78" t="s">
        <v>65</v>
      </c>
      <c r="BA81" s="78" t="str">
        <f>REPLACE(INDEX(GroupVertices[Group],MATCH(Vertices[[#This Row],[Vertex]],GroupVertices[Vertex],0)),1,1,"")</f>
        <v>3</v>
      </c>
      <c r="BB81" s="48"/>
      <c r="BC81" s="48"/>
      <c r="BD81" s="48"/>
      <c r="BE81" s="48"/>
      <c r="BF81" s="48"/>
      <c r="BG81" s="48"/>
      <c r="BH81" s="48"/>
      <c r="BI81" s="48"/>
      <c r="BJ81" s="48"/>
      <c r="BK81" s="48"/>
      <c r="BL81" s="48"/>
      <c r="BM81" s="49"/>
      <c r="BN81" s="48"/>
      <c r="BO81" s="49"/>
      <c r="BP81" s="48"/>
      <c r="BQ81" s="49"/>
      <c r="BR81" s="48"/>
      <c r="BS81" s="49"/>
      <c r="BT81" s="48"/>
      <c r="BU81" s="2"/>
      <c r="BV81" s="3"/>
      <c r="BW81" s="3"/>
      <c r="BX81" s="3"/>
      <c r="BY81" s="3"/>
    </row>
    <row r="82" spans="1:77" ht="41.45" customHeight="1">
      <c r="A82" s="64" t="s">
        <v>335</v>
      </c>
      <c r="C82" s="65"/>
      <c r="D82" s="65" t="s">
        <v>64</v>
      </c>
      <c r="E82" s="66">
        <v>205.28727689291708</v>
      </c>
      <c r="F82" s="68">
        <v>99.8748709936446</v>
      </c>
      <c r="G82" s="100" t="s">
        <v>1702</v>
      </c>
      <c r="H82" s="65"/>
      <c r="I82" s="69" t="s">
        <v>335</v>
      </c>
      <c r="J82" s="70"/>
      <c r="K82" s="70"/>
      <c r="L82" s="69" t="s">
        <v>1946</v>
      </c>
      <c r="M82" s="73">
        <v>42.70132685137347</v>
      </c>
      <c r="N82" s="74">
        <v>4518.5185546875</v>
      </c>
      <c r="O82" s="74">
        <v>3433.786865234375</v>
      </c>
      <c r="P82" s="75"/>
      <c r="Q82" s="76"/>
      <c r="R82" s="76"/>
      <c r="S82" s="86"/>
      <c r="T82" s="48">
        <v>1</v>
      </c>
      <c r="U82" s="48">
        <v>0</v>
      </c>
      <c r="V82" s="49">
        <v>0</v>
      </c>
      <c r="W82" s="49">
        <v>0.028571</v>
      </c>
      <c r="X82" s="49">
        <v>0</v>
      </c>
      <c r="Y82" s="49">
        <v>0.545481</v>
      </c>
      <c r="Z82" s="49">
        <v>0</v>
      </c>
      <c r="AA82" s="49">
        <v>0</v>
      </c>
      <c r="AB82" s="71">
        <v>82</v>
      </c>
      <c r="AC82" s="71"/>
      <c r="AD82" s="72"/>
      <c r="AE82" s="78" t="s">
        <v>1164</v>
      </c>
      <c r="AF82" s="78">
        <v>387</v>
      </c>
      <c r="AG82" s="78">
        <v>67014</v>
      </c>
      <c r="AH82" s="78">
        <v>27983</v>
      </c>
      <c r="AI82" s="78">
        <v>2164</v>
      </c>
      <c r="AJ82" s="78"/>
      <c r="AK82" s="78" t="s">
        <v>1300</v>
      </c>
      <c r="AL82" s="78" t="s">
        <v>1359</v>
      </c>
      <c r="AM82" s="82" t="s">
        <v>1505</v>
      </c>
      <c r="AN82" s="78"/>
      <c r="AO82" s="80">
        <v>39825.69924768519</v>
      </c>
      <c r="AP82" s="82" t="s">
        <v>1616</v>
      </c>
      <c r="AQ82" s="78" t="b">
        <v>0</v>
      </c>
      <c r="AR82" s="78" t="b">
        <v>0</v>
      </c>
      <c r="AS82" s="78" t="b">
        <v>1</v>
      </c>
      <c r="AT82" s="78" t="s">
        <v>1030</v>
      </c>
      <c r="AU82" s="78">
        <v>1448</v>
      </c>
      <c r="AV82" s="82" t="s">
        <v>1688</v>
      </c>
      <c r="AW82" s="78" t="b">
        <v>1</v>
      </c>
      <c r="AX82" s="78" t="s">
        <v>1724</v>
      </c>
      <c r="AY82" s="82" t="s">
        <v>1804</v>
      </c>
      <c r="AZ82" s="78" t="s">
        <v>65</v>
      </c>
      <c r="BA82" s="78" t="str">
        <f>REPLACE(INDEX(GroupVertices[Group],MATCH(Vertices[[#This Row],[Vertex]],GroupVertices[Vertex],0)),1,1,"")</f>
        <v>3</v>
      </c>
      <c r="BB82" s="48"/>
      <c r="BC82" s="48"/>
      <c r="BD82" s="48"/>
      <c r="BE82" s="48"/>
      <c r="BF82" s="48"/>
      <c r="BG82" s="48"/>
      <c r="BH82" s="48"/>
      <c r="BI82" s="48"/>
      <c r="BJ82" s="48"/>
      <c r="BK82" s="48"/>
      <c r="BL82" s="48"/>
      <c r="BM82" s="49"/>
      <c r="BN82" s="48"/>
      <c r="BO82" s="49"/>
      <c r="BP82" s="48"/>
      <c r="BQ82" s="49"/>
      <c r="BR82" s="48"/>
      <c r="BS82" s="49"/>
      <c r="BT82" s="48"/>
      <c r="BU82" s="2"/>
      <c r="BV82" s="3"/>
      <c r="BW82" s="3"/>
      <c r="BX82" s="3"/>
      <c r="BY82" s="3"/>
    </row>
    <row r="83" spans="1:77" ht="41.45" customHeight="1">
      <c r="A83" s="64" t="s">
        <v>336</v>
      </c>
      <c r="C83" s="65"/>
      <c r="D83" s="65" t="s">
        <v>64</v>
      </c>
      <c r="E83" s="66">
        <v>1000</v>
      </c>
      <c r="F83" s="68">
        <v>97.57762292173719</v>
      </c>
      <c r="G83" s="100" t="s">
        <v>1703</v>
      </c>
      <c r="H83" s="65"/>
      <c r="I83" s="69" t="s">
        <v>336</v>
      </c>
      <c r="J83" s="70"/>
      <c r="K83" s="70"/>
      <c r="L83" s="69" t="s">
        <v>1947</v>
      </c>
      <c r="M83" s="73">
        <v>808.2975342823885</v>
      </c>
      <c r="N83" s="74">
        <v>5850.880859375</v>
      </c>
      <c r="O83" s="74">
        <v>2817.683349609375</v>
      </c>
      <c r="P83" s="75"/>
      <c r="Q83" s="76"/>
      <c r="R83" s="76"/>
      <c r="S83" s="86"/>
      <c r="T83" s="48">
        <v>1</v>
      </c>
      <c r="U83" s="48">
        <v>0</v>
      </c>
      <c r="V83" s="49">
        <v>0</v>
      </c>
      <c r="W83" s="49">
        <v>0.028571</v>
      </c>
      <c r="X83" s="49">
        <v>0</v>
      </c>
      <c r="Y83" s="49">
        <v>0.545481</v>
      </c>
      <c r="Z83" s="49">
        <v>0</v>
      </c>
      <c r="AA83" s="49">
        <v>0</v>
      </c>
      <c r="AB83" s="71">
        <v>83</v>
      </c>
      <c r="AC83" s="71"/>
      <c r="AD83" s="72"/>
      <c r="AE83" s="78" t="s">
        <v>1165</v>
      </c>
      <c r="AF83" s="78">
        <v>1384</v>
      </c>
      <c r="AG83" s="78">
        <v>1297198</v>
      </c>
      <c r="AH83" s="78">
        <v>13837</v>
      </c>
      <c r="AI83" s="78">
        <v>421</v>
      </c>
      <c r="AJ83" s="78"/>
      <c r="AK83" s="78" t="s">
        <v>1301</v>
      </c>
      <c r="AL83" s="78" t="s">
        <v>1359</v>
      </c>
      <c r="AM83" s="82" t="s">
        <v>1506</v>
      </c>
      <c r="AN83" s="78"/>
      <c r="AO83" s="80">
        <v>39844.92391203704</v>
      </c>
      <c r="AP83" s="82" t="s">
        <v>1617</v>
      </c>
      <c r="AQ83" s="78" t="b">
        <v>0</v>
      </c>
      <c r="AR83" s="78" t="b">
        <v>0</v>
      </c>
      <c r="AS83" s="78" t="b">
        <v>1</v>
      </c>
      <c r="AT83" s="78" t="s">
        <v>1030</v>
      </c>
      <c r="AU83" s="78">
        <v>4169</v>
      </c>
      <c r="AV83" s="82" t="s">
        <v>1689</v>
      </c>
      <c r="AW83" s="78" t="b">
        <v>1</v>
      </c>
      <c r="AX83" s="78" t="s">
        <v>1724</v>
      </c>
      <c r="AY83" s="82" t="s">
        <v>1805</v>
      </c>
      <c r="AZ83" s="78" t="s">
        <v>65</v>
      </c>
      <c r="BA83" s="78" t="str">
        <f>REPLACE(INDEX(GroupVertices[Group],MATCH(Vertices[[#This Row],[Vertex]],GroupVertices[Vertex],0)),1,1,"")</f>
        <v>3</v>
      </c>
      <c r="BB83" s="48"/>
      <c r="BC83" s="48"/>
      <c r="BD83" s="48"/>
      <c r="BE83" s="48"/>
      <c r="BF83" s="48"/>
      <c r="BG83" s="48"/>
      <c r="BH83" s="48"/>
      <c r="BI83" s="48"/>
      <c r="BJ83" s="48"/>
      <c r="BK83" s="48"/>
      <c r="BL83" s="48"/>
      <c r="BM83" s="49"/>
      <c r="BN83" s="48"/>
      <c r="BO83" s="49"/>
      <c r="BP83" s="48"/>
      <c r="BQ83" s="49"/>
      <c r="BR83" s="48"/>
      <c r="BS83" s="49"/>
      <c r="BT83" s="48"/>
      <c r="BU83" s="2"/>
      <c r="BV83" s="3"/>
      <c r="BW83" s="3"/>
      <c r="BX83" s="3"/>
      <c r="BY83" s="3"/>
    </row>
    <row r="84" spans="1:77" ht="41.45" customHeight="1">
      <c r="A84" s="64" t="s">
        <v>337</v>
      </c>
      <c r="C84" s="65"/>
      <c r="D84" s="65" t="s">
        <v>64</v>
      </c>
      <c r="E84" s="66">
        <v>172.4996211043709</v>
      </c>
      <c r="F84" s="68">
        <v>99.96964911516268</v>
      </c>
      <c r="G84" s="100" t="s">
        <v>1704</v>
      </c>
      <c r="H84" s="65"/>
      <c r="I84" s="69" t="s">
        <v>337</v>
      </c>
      <c r="J84" s="70"/>
      <c r="K84" s="70"/>
      <c r="L84" s="69" t="s">
        <v>1948</v>
      </c>
      <c r="M84" s="73">
        <v>11.1149382201169</v>
      </c>
      <c r="N84" s="74">
        <v>4132.29736328125</v>
      </c>
      <c r="O84" s="74">
        <v>4164.28955078125</v>
      </c>
      <c r="P84" s="75"/>
      <c r="Q84" s="76"/>
      <c r="R84" s="76"/>
      <c r="S84" s="86"/>
      <c r="T84" s="48">
        <v>1</v>
      </c>
      <c r="U84" s="48">
        <v>0</v>
      </c>
      <c r="V84" s="49">
        <v>0</v>
      </c>
      <c r="W84" s="49">
        <v>0.028571</v>
      </c>
      <c r="X84" s="49">
        <v>0</v>
      </c>
      <c r="Y84" s="49">
        <v>0.545481</v>
      </c>
      <c r="Z84" s="49">
        <v>0</v>
      </c>
      <c r="AA84" s="49">
        <v>0</v>
      </c>
      <c r="AB84" s="71">
        <v>84</v>
      </c>
      <c r="AC84" s="71"/>
      <c r="AD84" s="72"/>
      <c r="AE84" s="78" t="s">
        <v>1166</v>
      </c>
      <c r="AF84" s="78">
        <v>845</v>
      </c>
      <c r="AG84" s="78">
        <v>16260</v>
      </c>
      <c r="AH84" s="78">
        <v>8626</v>
      </c>
      <c r="AI84" s="78">
        <v>2301</v>
      </c>
      <c r="AJ84" s="78"/>
      <c r="AK84" s="78" t="s">
        <v>1302</v>
      </c>
      <c r="AL84" s="78" t="s">
        <v>1359</v>
      </c>
      <c r="AM84" s="82" t="s">
        <v>1507</v>
      </c>
      <c r="AN84" s="78"/>
      <c r="AO84" s="80">
        <v>39545.64672453704</v>
      </c>
      <c r="AP84" s="82" t="s">
        <v>1618</v>
      </c>
      <c r="AQ84" s="78" t="b">
        <v>0</v>
      </c>
      <c r="AR84" s="78" t="b">
        <v>0</v>
      </c>
      <c r="AS84" s="78" t="b">
        <v>1</v>
      </c>
      <c r="AT84" s="78" t="s">
        <v>1030</v>
      </c>
      <c r="AU84" s="78">
        <v>493</v>
      </c>
      <c r="AV84" s="82" t="s">
        <v>1680</v>
      </c>
      <c r="AW84" s="78" t="b">
        <v>0</v>
      </c>
      <c r="AX84" s="78" t="s">
        <v>1724</v>
      </c>
      <c r="AY84" s="82" t="s">
        <v>1806</v>
      </c>
      <c r="AZ84" s="78" t="s">
        <v>65</v>
      </c>
      <c r="BA84" s="78" t="str">
        <f>REPLACE(INDEX(GroupVertices[Group],MATCH(Vertices[[#This Row],[Vertex]],GroupVertices[Vertex],0)),1,1,"")</f>
        <v>3</v>
      </c>
      <c r="BB84" s="48"/>
      <c r="BC84" s="48"/>
      <c r="BD84" s="48"/>
      <c r="BE84" s="48"/>
      <c r="BF84" s="48"/>
      <c r="BG84" s="48"/>
      <c r="BH84" s="48"/>
      <c r="BI84" s="48"/>
      <c r="BJ84" s="48"/>
      <c r="BK84" s="48"/>
      <c r="BL84" s="48"/>
      <c r="BM84" s="49"/>
      <c r="BN84" s="48"/>
      <c r="BO84" s="49"/>
      <c r="BP84" s="48"/>
      <c r="BQ84" s="49"/>
      <c r="BR84" s="48"/>
      <c r="BS84" s="49"/>
      <c r="BT84" s="48"/>
      <c r="BU84" s="2"/>
      <c r="BV84" s="3"/>
      <c r="BW84" s="3"/>
      <c r="BX84" s="3"/>
      <c r="BY84" s="3"/>
    </row>
    <row r="85" spans="1:77" ht="41.45" customHeight="1">
      <c r="A85" s="64" t="s">
        <v>338</v>
      </c>
      <c r="C85" s="65"/>
      <c r="D85" s="65" t="s">
        <v>64</v>
      </c>
      <c r="E85" s="66">
        <v>171.8626539962118</v>
      </c>
      <c r="F85" s="68">
        <v>99.97149037354265</v>
      </c>
      <c r="G85" s="100" t="s">
        <v>1705</v>
      </c>
      <c r="H85" s="65"/>
      <c r="I85" s="69" t="s">
        <v>338</v>
      </c>
      <c r="J85" s="70"/>
      <c r="K85" s="70"/>
      <c r="L85" s="69" t="s">
        <v>1949</v>
      </c>
      <c r="M85" s="73">
        <v>10.501308177353394</v>
      </c>
      <c r="N85" s="74">
        <v>4235.31298828125</v>
      </c>
      <c r="O85" s="74">
        <v>1272.2962646484375</v>
      </c>
      <c r="P85" s="75"/>
      <c r="Q85" s="76"/>
      <c r="R85" s="76"/>
      <c r="S85" s="86"/>
      <c r="T85" s="48">
        <v>1</v>
      </c>
      <c r="U85" s="48">
        <v>0</v>
      </c>
      <c r="V85" s="49">
        <v>0</v>
      </c>
      <c r="W85" s="49">
        <v>0.028571</v>
      </c>
      <c r="X85" s="49">
        <v>0</v>
      </c>
      <c r="Y85" s="49">
        <v>0.545481</v>
      </c>
      <c r="Z85" s="49">
        <v>0</v>
      </c>
      <c r="AA85" s="49">
        <v>0</v>
      </c>
      <c r="AB85" s="71">
        <v>85</v>
      </c>
      <c r="AC85" s="71"/>
      <c r="AD85" s="72"/>
      <c r="AE85" s="78" t="s">
        <v>1167</v>
      </c>
      <c r="AF85" s="78">
        <v>8574</v>
      </c>
      <c r="AG85" s="78">
        <v>15274</v>
      </c>
      <c r="AH85" s="78">
        <v>35165</v>
      </c>
      <c r="AI85" s="78">
        <v>14387</v>
      </c>
      <c r="AJ85" s="78"/>
      <c r="AK85" s="78" t="s">
        <v>1303</v>
      </c>
      <c r="AL85" s="78" t="s">
        <v>1413</v>
      </c>
      <c r="AM85" s="82" t="s">
        <v>1508</v>
      </c>
      <c r="AN85" s="78"/>
      <c r="AO85" s="80">
        <v>40694.67457175926</v>
      </c>
      <c r="AP85" s="82" t="s">
        <v>1619</v>
      </c>
      <c r="AQ85" s="78" t="b">
        <v>0</v>
      </c>
      <c r="AR85" s="78" t="b">
        <v>0</v>
      </c>
      <c r="AS85" s="78" t="b">
        <v>1</v>
      </c>
      <c r="AT85" s="78" t="s">
        <v>1030</v>
      </c>
      <c r="AU85" s="78">
        <v>618</v>
      </c>
      <c r="AV85" s="82" t="s">
        <v>1678</v>
      </c>
      <c r="AW85" s="78" t="b">
        <v>1</v>
      </c>
      <c r="AX85" s="78" t="s">
        <v>1724</v>
      </c>
      <c r="AY85" s="82" t="s">
        <v>1807</v>
      </c>
      <c r="AZ85" s="78" t="s">
        <v>65</v>
      </c>
      <c r="BA85" s="78" t="str">
        <f>REPLACE(INDEX(GroupVertices[Group],MATCH(Vertices[[#This Row],[Vertex]],GroupVertices[Vertex],0)),1,1,"")</f>
        <v>3</v>
      </c>
      <c r="BB85" s="48"/>
      <c r="BC85" s="48"/>
      <c r="BD85" s="48"/>
      <c r="BE85" s="48"/>
      <c r="BF85" s="48"/>
      <c r="BG85" s="48"/>
      <c r="BH85" s="48"/>
      <c r="BI85" s="48"/>
      <c r="BJ85" s="48"/>
      <c r="BK85" s="48"/>
      <c r="BL85" s="48"/>
      <c r="BM85" s="49"/>
      <c r="BN85" s="48"/>
      <c r="BO85" s="49"/>
      <c r="BP85" s="48"/>
      <c r="BQ85" s="49"/>
      <c r="BR85" s="48"/>
      <c r="BS85" s="49"/>
      <c r="BT85" s="48"/>
      <c r="BU85" s="2"/>
      <c r="BV85" s="3"/>
      <c r="BW85" s="3"/>
      <c r="BX85" s="3"/>
      <c r="BY85" s="3"/>
    </row>
    <row r="86" spans="1:77" ht="41.45" customHeight="1">
      <c r="A86" s="64" t="s">
        <v>339</v>
      </c>
      <c r="C86" s="65"/>
      <c r="D86" s="65" t="s">
        <v>64</v>
      </c>
      <c r="E86" s="66">
        <v>167.08798473008216</v>
      </c>
      <c r="F86" s="68">
        <v>99.98529234178436</v>
      </c>
      <c r="G86" s="100" t="s">
        <v>1706</v>
      </c>
      <c r="H86" s="65"/>
      <c r="I86" s="69" t="s">
        <v>339</v>
      </c>
      <c r="J86" s="70"/>
      <c r="K86" s="70"/>
      <c r="L86" s="69" t="s">
        <v>1950</v>
      </c>
      <c r="M86" s="73">
        <v>5.9015722279973355</v>
      </c>
      <c r="N86" s="74">
        <v>4889.595703125</v>
      </c>
      <c r="O86" s="74">
        <v>4136.43017578125</v>
      </c>
      <c r="P86" s="75"/>
      <c r="Q86" s="76"/>
      <c r="R86" s="76"/>
      <c r="S86" s="86"/>
      <c r="T86" s="48">
        <v>1</v>
      </c>
      <c r="U86" s="48">
        <v>0</v>
      </c>
      <c r="V86" s="49">
        <v>0</v>
      </c>
      <c r="W86" s="49">
        <v>0.028571</v>
      </c>
      <c r="X86" s="49">
        <v>0</v>
      </c>
      <c r="Y86" s="49">
        <v>0.545481</v>
      </c>
      <c r="Z86" s="49">
        <v>0</v>
      </c>
      <c r="AA86" s="49">
        <v>0</v>
      </c>
      <c r="AB86" s="71">
        <v>86</v>
      </c>
      <c r="AC86" s="71"/>
      <c r="AD86" s="72"/>
      <c r="AE86" s="78" t="s">
        <v>1168</v>
      </c>
      <c r="AF86" s="78">
        <v>309</v>
      </c>
      <c r="AG86" s="78">
        <v>7883</v>
      </c>
      <c r="AH86" s="78">
        <v>12914</v>
      </c>
      <c r="AI86" s="78">
        <v>8772</v>
      </c>
      <c r="AJ86" s="78"/>
      <c r="AK86" s="78" t="s">
        <v>1304</v>
      </c>
      <c r="AL86" s="78" t="s">
        <v>1413</v>
      </c>
      <c r="AM86" s="82" t="s">
        <v>1509</v>
      </c>
      <c r="AN86" s="78"/>
      <c r="AO86" s="80">
        <v>42614.62431712963</v>
      </c>
      <c r="AP86" s="82" t="s">
        <v>1620</v>
      </c>
      <c r="AQ86" s="78" t="b">
        <v>1</v>
      </c>
      <c r="AR86" s="78" t="b">
        <v>0</v>
      </c>
      <c r="AS86" s="78" t="b">
        <v>0</v>
      </c>
      <c r="AT86" s="78" t="s">
        <v>1030</v>
      </c>
      <c r="AU86" s="78">
        <v>141</v>
      </c>
      <c r="AV86" s="78"/>
      <c r="AW86" s="78" t="b">
        <v>1</v>
      </c>
      <c r="AX86" s="78" t="s">
        <v>1724</v>
      </c>
      <c r="AY86" s="82" t="s">
        <v>1808</v>
      </c>
      <c r="AZ86" s="78" t="s">
        <v>65</v>
      </c>
      <c r="BA86" s="78" t="str">
        <f>REPLACE(INDEX(GroupVertices[Group],MATCH(Vertices[[#This Row],[Vertex]],GroupVertices[Vertex],0)),1,1,"")</f>
        <v>3</v>
      </c>
      <c r="BB86" s="48"/>
      <c r="BC86" s="48"/>
      <c r="BD86" s="48"/>
      <c r="BE86" s="48"/>
      <c r="BF86" s="48"/>
      <c r="BG86" s="48"/>
      <c r="BH86" s="48"/>
      <c r="BI86" s="48"/>
      <c r="BJ86" s="48"/>
      <c r="BK86" s="48"/>
      <c r="BL86" s="48"/>
      <c r="BM86" s="49"/>
      <c r="BN86" s="48"/>
      <c r="BO86" s="49"/>
      <c r="BP86" s="48"/>
      <c r="BQ86" s="49"/>
      <c r="BR86" s="48"/>
      <c r="BS86" s="49"/>
      <c r="BT86" s="48"/>
      <c r="BU86" s="2"/>
      <c r="BV86" s="3"/>
      <c r="BW86" s="3"/>
      <c r="BX86" s="3"/>
      <c r="BY86" s="3"/>
    </row>
    <row r="87" spans="1:77" ht="41.45" customHeight="1">
      <c r="A87" s="64" t="s">
        <v>340</v>
      </c>
      <c r="C87" s="65"/>
      <c r="D87" s="65" t="s">
        <v>64</v>
      </c>
      <c r="E87" s="66">
        <v>162.35724423003242</v>
      </c>
      <c r="F87" s="68">
        <v>99.99896732668954</v>
      </c>
      <c r="G87" s="100" t="s">
        <v>1707</v>
      </c>
      <c r="H87" s="65"/>
      <c r="I87" s="69" t="s">
        <v>340</v>
      </c>
      <c r="J87" s="70"/>
      <c r="K87" s="70"/>
      <c r="L87" s="69" t="s">
        <v>1951</v>
      </c>
      <c r="M87" s="73">
        <v>1.3441555919353132</v>
      </c>
      <c r="N87" s="74">
        <v>3229.567626953125</v>
      </c>
      <c r="O87" s="74">
        <v>1419.4776611328125</v>
      </c>
      <c r="P87" s="75"/>
      <c r="Q87" s="76"/>
      <c r="R87" s="76"/>
      <c r="S87" s="86"/>
      <c r="T87" s="48">
        <v>1</v>
      </c>
      <c r="U87" s="48">
        <v>0</v>
      </c>
      <c r="V87" s="49">
        <v>0</v>
      </c>
      <c r="W87" s="49">
        <v>0.028571</v>
      </c>
      <c r="X87" s="49">
        <v>0</v>
      </c>
      <c r="Y87" s="49">
        <v>0.545481</v>
      </c>
      <c r="Z87" s="49">
        <v>0</v>
      </c>
      <c r="AA87" s="49">
        <v>0</v>
      </c>
      <c r="AB87" s="71">
        <v>87</v>
      </c>
      <c r="AC87" s="71"/>
      <c r="AD87" s="72"/>
      <c r="AE87" s="78" t="s">
        <v>1169</v>
      </c>
      <c r="AF87" s="78">
        <v>767</v>
      </c>
      <c r="AG87" s="78">
        <v>560</v>
      </c>
      <c r="AH87" s="78">
        <v>3297</v>
      </c>
      <c r="AI87" s="78">
        <v>10443</v>
      </c>
      <c r="AJ87" s="78"/>
      <c r="AK87" s="78" t="s">
        <v>1305</v>
      </c>
      <c r="AL87" s="78" t="s">
        <v>1414</v>
      </c>
      <c r="AM87" s="82" t="s">
        <v>1510</v>
      </c>
      <c r="AN87" s="78"/>
      <c r="AO87" s="80">
        <v>42816.60369212963</v>
      </c>
      <c r="AP87" s="82" t="s">
        <v>1621</v>
      </c>
      <c r="AQ87" s="78" t="b">
        <v>0</v>
      </c>
      <c r="AR87" s="78" t="b">
        <v>0</v>
      </c>
      <c r="AS87" s="78" t="b">
        <v>0</v>
      </c>
      <c r="AT87" s="78" t="s">
        <v>1030</v>
      </c>
      <c r="AU87" s="78">
        <v>5</v>
      </c>
      <c r="AV87" s="82" t="s">
        <v>1678</v>
      </c>
      <c r="AW87" s="78" t="b">
        <v>0</v>
      </c>
      <c r="AX87" s="78" t="s">
        <v>1724</v>
      </c>
      <c r="AY87" s="82" t="s">
        <v>1809</v>
      </c>
      <c r="AZ87" s="78" t="s">
        <v>65</v>
      </c>
      <c r="BA87" s="78" t="str">
        <f>REPLACE(INDEX(GroupVertices[Group],MATCH(Vertices[[#This Row],[Vertex]],GroupVertices[Vertex],0)),1,1,"")</f>
        <v>3</v>
      </c>
      <c r="BB87" s="48"/>
      <c r="BC87" s="48"/>
      <c r="BD87" s="48"/>
      <c r="BE87" s="48"/>
      <c r="BF87" s="48"/>
      <c r="BG87" s="48"/>
      <c r="BH87" s="48"/>
      <c r="BI87" s="48"/>
      <c r="BJ87" s="48"/>
      <c r="BK87" s="48"/>
      <c r="BL87" s="48"/>
      <c r="BM87" s="49"/>
      <c r="BN87" s="48"/>
      <c r="BO87" s="49"/>
      <c r="BP87" s="48"/>
      <c r="BQ87" s="49"/>
      <c r="BR87" s="48"/>
      <c r="BS87" s="49"/>
      <c r="BT87" s="48"/>
      <c r="BU87" s="2"/>
      <c r="BV87" s="3"/>
      <c r="BW87" s="3"/>
      <c r="BX87" s="3"/>
      <c r="BY87" s="3"/>
    </row>
    <row r="88" spans="1:77" ht="41.45" customHeight="1">
      <c r="A88" s="64" t="s">
        <v>341</v>
      </c>
      <c r="C88" s="65"/>
      <c r="D88" s="65" t="s">
        <v>64</v>
      </c>
      <c r="E88" s="66">
        <v>191.9271179032232</v>
      </c>
      <c r="F88" s="68">
        <v>99.9134907345737</v>
      </c>
      <c r="G88" s="100" t="s">
        <v>1708</v>
      </c>
      <c r="H88" s="65"/>
      <c r="I88" s="69" t="s">
        <v>341</v>
      </c>
      <c r="J88" s="70"/>
      <c r="K88" s="70"/>
      <c r="L88" s="69" t="s">
        <v>1952</v>
      </c>
      <c r="M88" s="73">
        <v>29.830654524403833</v>
      </c>
      <c r="N88" s="74">
        <v>5866.85986328125</v>
      </c>
      <c r="O88" s="74">
        <v>1852.0242919921875</v>
      </c>
      <c r="P88" s="75"/>
      <c r="Q88" s="76"/>
      <c r="R88" s="76"/>
      <c r="S88" s="86"/>
      <c r="T88" s="48">
        <v>1</v>
      </c>
      <c r="U88" s="48">
        <v>0</v>
      </c>
      <c r="V88" s="49">
        <v>0</v>
      </c>
      <c r="W88" s="49">
        <v>0.028571</v>
      </c>
      <c r="X88" s="49">
        <v>0</v>
      </c>
      <c r="Y88" s="49">
        <v>0.545481</v>
      </c>
      <c r="Z88" s="49">
        <v>0</v>
      </c>
      <c r="AA88" s="49">
        <v>0</v>
      </c>
      <c r="AB88" s="71">
        <v>88</v>
      </c>
      <c r="AC88" s="71"/>
      <c r="AD88" s="72"/>
      <c r="AE88" s="78" t="s">
        <v>1170</v>
      </c>
      <c r="AF88" s="78">
        <v>4429</v>
      </c>
      <c r="AG88" s="78">
        <v>46333</v>
      </c>
      <c r="AH88" s="78">
        <v>74056</v>
      </c>
      <c r="AI88" s="78">
        <v>191</v>
      </c>
      <c r="AJ88" s="78"/>
      <c r="AK88" s="78" t="s">
        <v>1306</v>
      </c>
      <c r="AL88" s="78" t="s">
        <v>1415</v>
      </c>
      <c r="AM88" s="82" t="s">
        <v>1511</v>
      </c>
      <c r="AN88" s="78"/>
      <c r="AO88" s="80">
        <v>39209.8540162037</v>
      </c>
      <c r="AP88" s="82" t="s">
        <v>1622</v>
      </c>
      <c r="AQ88" s="78" t="b">
        <v>0</v>
      </c>
      <c r="AR88" s="78" t="b">
        <v>0</v>
      </c>
      <c r="AS88" s="78" t="b">
        <v>0</v>
      </c>
      <c r="AT88" s="78" t="s">
        <v>1030</v>
      </c>
      <c r="AU88" s="78">
        <v>2009</v>
      </c>
      <c r="AV88" s="82" t="s">
        <v>1678</v>
      </c>
      <c r="AW88" s="78" t="b">
        <v>0</v>
      </c>
      <c r="AX88" s="78" t="s">
        <v>1724</v>
      </c>
      <c r="AY88" s="82" t="s">
        <v>1810</v>
      </c>
      <c r="AZ88" s="78" t="s">
        <v>65</v>
      </c>
      <c r="BA88" s="78" t="str">
        <f>REPLACE(INDEX(GroupVertices[Group],MATCH(Vertices[[#This Row],[Vertex]],GroupVertices[Vertex],0)),1,1,"")</f>
        <v>3</v>
      </c>
      <c r="BB88" s="48"/>
      <c r="BC88" s="48"/>
      <c r="BD88" s="48"/>
      <c r="BE88" s="48"/>
      <c r="BF88" s="48"/>
      <c r="BG88" s="48"/>
      <c r="BH88" s="48"/>
      <c r="BI88" s="48"/>
      <c r="BJ88" s="48"/>
      <c r="BK88" s="48"/>
      <c r="BL88" s="48"/>
      <c r="BM88" s="49"/>
      <c r="BN88" s="48"/>
      <c r="BO88" s="49"/>
      <c r="BP88" s="48"/>
      <c r="BQ88" s="49"/>
      <c r="BR88" s="48"/>
      <c r="BS88" s="49"/>
      <c r="BT88" s="48"/>
      <c r="BU88" s="2"/>
      <c r="BV88" s="3"/>
      <c r="BW88" s="3"/>
      <c r="BX88" s="3"/>
      <c r="BY88" s="3"/>
    </row>
    <row r="89" spans="1:77" ht="41.45" customHeight="1">
      <c r="A89" s="64" t="s">
        <v>342</v>
      </c>
      <c r="C89" s="65"/>
      <c r="D89" s="65" t="s">
        <v>64</v>
      </c>
      <c r="E89" s="66">
        <v>162.34884608357598</v>
      </c>
      <c r="F89" s="68">
        <v>99.99899160291564</v>
      </c>
      <c r="G89" s="100" t="s">
        <v>1709</v>
      </c>
      <c r="H89" s="65"/>
      <c r="I89" s="69" t="s">
        <v>342</v>
      </c>
      <c r="J89" s="70"/>
      <c r="K89" s="70"/>
      <c r="L89" s="69" t="s">
        <v>1953</v>
      </c>
      <c r="M89" s="73">
        <v>1.3360651349820418</v>
      </c>
      <c r="N89" s="74">
        <v>3143.9716796875</v>
      </c>
      <c r="O89" s="74">
        <v>3103.719482421875</v>
      </c>
      <c r="P89" s="75"/>
      <c r="Q89" s="76"/>
      <c r="R89" s="76"/>
      <c r="S89" s="86"/>
      <c r="T89" s="48">
        <v>1</v>
      </c>
      <c r="U89" s="48">
        <v>0</v>
      </c>
      <c r="V89" s="49">
        <v>0</v>
      </c>
      <c r="W89" s="49">
        <v>0.028571</v>
      </c>
      <c r="X89" s="49">
        <v>0</v>
      </c>
      <c r="Y89" s="49">
        <v>0.545481</v>
      </c>
      <c r="Z89" s="49">
        <v>0</v>
      </c>
      <c r="AA89" s="49">
        <v>0</v>
      </c>
      <c r="AB89" s="71">
        <v>89</v>
      </c>
      <c r="AC89" s="71"/>
      <c r="AD89" s="72"/>
      <c r="AE89" s="78" t="s">
        <v>1171</v>
      </c>
      <c r="AF89" s="78">
        <v>351</v>
      </c>
      <c r="AG89" s="78">
        <v>547</v>
      </c>
      <c r="AH89" s="78">
        <v>1847</v>
      </c>
      <c r="AI89" s="78">
        <v>69</v>
      </c>
      <c r="AJ89" s="78"/>
      <c r="AK89" s="78" t="s">
        <v>1307</v>
      </c>
      <c r="AL89" s="78" t="s">
        <v>1416</v>
      </c>
      <c r="AM89" s="82" t="s">
        <v>1512</v>
      </c>
      <c r="AN89" s="78"/>
      <c r="AO89" s="80">
        <v>41314.03873842592</v>
      </c>
      <c r="AP89" s="82" t="s">
        <v>1623</v>
      </c>
      <c r="AQ89" s="78" t="b">
        <v>0</v>
      </c>
      <c r="AR89" s="78" t="b">
        <v>0</v>
      </c>
      <c r="AS89" s="78" t="b">
        <v>0</v>
      </c>
      <c r="AT89" s="78" t="s">
        <v>1030</v>
      </c>
      <c r="AU89" s="78">
        <v>19</v>
      </c>
      <c r="AV89" s="82" t="s">
        <v>1678</v>
      </c>
      <c r="AW89" s="78" t="b">
        <v>0</v>
      </c>
      <c r="AX89" s="78" t="s">
        <v>1724</v>
      </c>
      <c r="AY89" s="82" t="s">
        <v>1811</v>
      </c>
      <c r="AZ89" s="78" t="s">
        <v>65</v>
      </c>
      <c r="BA89" s="78" t="str">
        <f>REPLACE(INDEX(GroupVertices[Group],MATCH(Vertices[[#This Row],[Vertex]],GroupVertices[Vertex],0)),1,1,"")</f>
        <v>3</v>
      </c>
      <c r="BB89" s="48"/>
      <c r="BC89" s="48"/>
      <c r="BD89" s="48"/>
      <c r="BE89" s="48"/>
      <c r="BF89" s="48"/>
      <c r="BG89" s="48"/>
      <c r="BH89" s="48"/>
      <c r="BI89" s="48"/>
      <c r="BJ89" s="48"/>
      <c r="BK89" s="48"/>
      <c r="BL89" s="48"/>
      <c r="BM89" s="49"/>
      <c r="BN89" s="48"/>
      <c r="BO89" s="49"/>
      <c r="BP89" s="48"/>
      <c r="BQ89" s="49"/>
      <c r="BR89" s="48"/>
      <c r="BS89" s="49"/>
      <c r="BT89" s="48"/>
      <c r="BU89" s="2"/>
      <c r="BV89" s="3"/>
      <c r="BW89" s="3"/>
      <c r="BX89" s="3"/>
      <c r="BY89" s="3"/>
    </row>
    <row r="90" spans="1:77" ht="41.45" customHeight="1">
      <c r="A90" s="64" t="s">
        <v>343</v>
      </c>
      <c r="C90" s="65"/>
      <c r="D90" s="65" t="s">
        <v>64</v>
      </c>
      <c r="E90" s="66">
        <v>162.12403416304923</v>
      </c>
      <c r="F90" s="68">
        <v>99.99964145881445</v>
      </c>
      <c r="G90" s="100" t="s">
        <v>1710</v>
      </c>
      <c r="H90" s="65"/>
      <c r="I90" s="69" t="s">
        <v>343</v>
      </c>
      <c r="J90" s="70"/>
      <c r="K90" s="70"/>
      <c r="L90" s="69" t="s">
        <v>1954</v>
      </c>
      <c r="M90" s="73">
        <v>1.1194898257713926</v>
      </c>
      <c r="N90" s="74">
        <v>3556.010009765625</v>
      </c>
      <c r="O90" s="74">
        <v>768.895751953125</v>
      </c>
      <c r="P90" s="75"/>
      <c r="Q90" s="76"/>
      <c r="R90" s="76"/>
      <c r="S90" s="86"/>
      <c r="T90" s="48">
        <v>1</v>
      </c>
      <c r="U90" s="48">
        <v>0</v>
      </c>
      <c r="V90" s="49">
        <v>0</v>
      </c>
      <c r="W90" s="49">
        <v>0.028571</v>
      </c>
      <c r="X90" s="49">
        <v>0</v>
      </c>
      <c r="Y90" s="49">
        <v>0.545481</v>
      </c>
      <c r="Z90" s="49">
        <v>0</v>
      </c>
      <c r="AA90" s="49">
        <v>0</v>
      </c>
      <c r="AB90" s="71">
        <v>90</v>
      </c>
      <c r="AC90" s="71"/>
      <c r="AD90" s="72"/>
      <c r="AE90" s="78" t="s">
        <v>1172</v>
      </c>
      <c r="AF90" s="78">
        <v>54</v>
      </c>
      <c r="AG90" s="78">
        <v>199</v>
      </c>
      <c r="AH90" s="78">
        <v>315</v>
      </c>
      <c r="AI90" s="78">
        <v>27</v>
      </c>
      <c r="AJ90" s="78"/>
      <c r="AK90" s="78" t="s">
        <v>1308</v>
      </c>
      <c r="AL90" s="78" t="s">
        <v>1417</v>
      </c>
      <c r="AM90" s="82" t="s">
        <v>1513</v>
      </c>
      <c r="AN90" s="78"/>
      <c r="AO90" s="80">
        <v>41365.00714120371</v>
      </c>
      <c r="AP90" s="78"/>
      <c r="AQ90" s="78" t="b">
        <v>1</v>
      </c>
      <c r="AR90" s="78" t="b">
        <v>0</v>
      </c>
      <c r="AS90" s="78" t="b">
        <v>1</v>
      </c>
      <c r="AT90" s="78" t="s">
        <v>1030</v>
      </c>
      <c r="AU90" s="78">
        <v>21</v>
      </c>
      <c r="AV90" s="82" t="s">
        <v>1678</v>
      </c>
      <c r="AW90" s="78" t="b">
        <v>0</v>
      </c>
      <c r="AX90" s="78" t="s">
        <v>1724</v>
      </c>
      <c r="AY90" s="82" t="s">
        <v>1812</v>
      </c>
      <c r="AZ90" s="78" t="s">
        <v>65</v>
      </c>
      <c r="BA90" s="78" t="str">
        <f>REPLACE(INDEX(GroupVertices[Group],MATCH(Vertices[[#This Row],[Vertex]],GroupVertices[Vertex],0)),1,1,"")</f>
        <v>3</v>
      </c>
      <c r="BB90" s="48"/>
      <c r="BC90" s="48"/>
      <c r="BD90" s="48"/>
      <c r="BE90" s="48"/>
      <c r="BF90" s="48"/>
      <c r="BG90" s="48"/>
      <c r="BH90" s="48"/>
      <c r="BI90" s="48"/>
      <c r="BJ90" s="48"/>
      <c r="BK90" s="48"/>
      <c r="BL90" s="48"/>
      <c r="BM90" s="49"/>
      <c r="BN90" s="48"/>
      <c r="BO90" s="49"/>
      <c r="BP90" s="48"/>
      <c r="BQ90" s="49"/>
      <c r="BR90" s="48"/>
      <c r="BS90" s="49"/>
      <c r="BT90" s="48"/>
      <c r="BU90" s="2"/>
      <c r="BV90" s="3"/>
      <c r="BW90" s="3"/>
      <c r="BX90" s="3"/>
      <c r="BY90" s="3"/>
    </row>
    <row r="91" spans="1:77" ht="41.45" customHeight="1">
      <c r="A91" s="64" t="s">
        <v>344</v>
      </c>
      <c r="C91" s="65"/>
      <c r="D91" s="65" t="s">
        <v>64</v>
      </c>
      <c r="E91" s="66">
        <v>162.08204343076693</v>
      </c>
      <c r="F91" s="68">
        <v>99.99976283994498</v>
      </c>
      <c r="G91" s="100" t="s">
        <v>1711</v>
      </c>
      <c r="H91" s="65"/>
      <c r="I91" s="69" t="s">
        <v>344</v>
      </c>
      <c r="J91" s="70"/>
      <c r="K91" s="70"/>
      <c r="L91" s="69" t="s">
        <v>1955</v>
      </c>
      <c r="M91" s="73">
        <v>1.0790375410050357</v>
      </c>
      <c r="N91" s="74">
        <v>4785.13427734375</v>
      </c>
      <c r="O91" s="74">
        <v>411.9432373046875</v>
      </c>
      <c r="P91" s="75"/>
      <c r="Q91" s="76"/>
      <c r="R91" s="76"/>
      <c r="S91" s="86"/>
      <c r="T91" s="48">
        <v>1</v>
      </c>
      <c r="U91" s="48">
        <v>0</v>
      </c>
      <c r="V91" s="49">
        <v>0</v>
      </c>
      <c r="W91" s="49">
        <v>0.028571</v>
      </c>
      <c r="X91" s="49">
        <v>0</v>
      </c>
      <c r="Y91" s="49">
        <v>0.545481</v>
      </c>
      <c r="Z91" s="49">
        <v>0</v>
      </c>
      <c r="AA91" s="49">
        <v>0</v>
      </c>
      <c r="AB91" s="71">
        <v>91</v>
      </c>
      <c r="AC91" s="71"/>
      <c r="AD91" s="72"/>
      <c r="AE91" s="78" t="s">
        <v>1173</v>
      </c>
      <c r="AF91" s="78">
        <v>675</v>
      </c>
      <c r="AG91" s="78">
        <v>134</v>
      </c>
      <c r="AH91" s="78">
        <v>110</v>
      </c>
      <c r="AI91" s="78">
        <v>180</v>
      </c>
      <c r="AJ91" s="78"/>
      <c r="AK91" s="78" t="s">
        <v>1309</v>
      </c>
      <c r="AL91" s="78" t="s">
        <v>1418</v>
      </c>
      <c r="AM91" s="82" t="s">
        <v>1514</v>
      </c>
      <c r="AN91" s="78"/>
      <c r="AO91" s="80">
        <v>43224.72033564815</v>
      </c>
      <c r="AP91" s="82" t="s">
        <v>1624</v>
      </c>
      <c r="AQ91" s="78" t="b">
        <v>0</v>
      </c>
      <c r="AR91" s="78" t="b">
        <v>0</v>
      </c>
      <c r="AS91" s="78" t="b">
        <v>1</v>
      </c>
      <c r="AT91" s="78" t="s">
        <v>1030</v>
      </c>
      <c r="AU91" s="78">
        <v>0</v>
      </c>
      <c r="AV91" s="82" t="s">
        <v>1678</v>
      </c>
      <c r="AW91" s="78" t="b">
        <v>0</v>
      </c>
      <c r="AX91" s="78" t="s">
        <v>1724</v>
      </c>
      <c r="AY91" s="82" t="s">
        <v>1813</v>
      </c>
      <c r="AZ91" s="78" t="s">
        <v>65</v>
      </c>
      <c r="BA91" s="78" t="str">
        <f>REPLACE(INDEX(GroupVertices[Group],MATCH(Vertices[[#This Row],[Vertex]],GroupVertices[Vertex],0)),1,1,"")</f>
        <v>3</v>
      </c>
      <c r="BB91" s="48"/>
      <c r="BC91" s="48"/>
      <c r="BD91" s="48"/>
      <c r="BE91" s="48"/>
      <c r="BF91" s="48"/>
      <c r="BG91" s="48"/>
      <c r="BH91" s="48"/>
      <c r="BI91" s="48"/>
      <c r="BJ91" s="48"/>
      <c r="BK91" s="48"/>
      <c r="BL91" s="48"/>
      <c r="BM91" s="49"/>
      <c r="BN91" s="48"/>
      <c r="BO91" s="49"/>
      <c r="BP91" s="48"/>
      <c r="BQ91" s="49"/>
      <c r="BR91" s="48"/>
      <c r="BS91" s="49"/>
      <c r="BT91" s="48"/>
      <c r="BU91" s="2"/>
      <c r="BV91" s="3"/>
      <c r="BW91" s="3"/>
      <c r="BX91" s="3"/>
      <c r="BY91" s="3"/>
    </row>
    <row r="92" spans="1:77" ht="41.45" customHeight="1">
      <c r="A92" s="64" t="s">
        <v>345</v>
      </c>
      <c r="C92" s="65"/>
      <c r="D92" s="65" t="s">
        <v>64</v>
      </c>
      <c r="E92" s="66">
        <v>163.46709158481673</v>
      </c>
      <c r="F92" s="68">
        <v>99.99575913003964</v>
      </c>
      <c r="G92" s="100" t="s">
        <v>1712</v>
      </c>
      <c r="H92" s="65"/>
      <c r="I92" s="69" t="s">
        <v>345</v>
      </c>
      <c r="J92" s="70"/>
      <c r="K92" s="70"/>
      <c r="L92" s="69" t="s">
        <v>1956</v>
      </c>
      <c r="M92" s="73">
        <v>2.4133405954522535</v>
      </c>
      <c r="N92" s="74">
        <v>5254.6259765625</v>
      </c>
      <c r="O92" s="74">
        <v>2621.073486328125</v>
      </c>
      <c r="P92" s="75"/>
      <c r="Q92" s="76"/>
      <c r="R92" s="76"/>
      <c r="S92" s="86"/>
      <c r="T92" s="48">
        <v>1</v>
      </c>
      <c r="U92" s="48">
        <v>0</v>
      </c>
      <c r="V92" s="49">
        <v>0</v>
      </c>
      <c r="W92" s="49">
        <v>0.028571</v>
      </c>
      <c r="X92" s="49">
        <v>0</v>
      </c>
      <c r="Y92" s="49">
        <v>0.545481</v>
      </c>
      <c r="Z92" s="49">
        <v>0</v>
      </c>
      <c r="AA92" s="49">
        <v>0</v>
      </c>
      <c r="AB92" s="71">
        <v>92</v>
      </c>
      <c r="AC92" s="71"/>
      <c r="AD92" s="72"/>
      <c r="AE92" s="78" t="s">
        <v>1174</v>
      </c>
      <c r="AF92" s="78">
        <v>928</v>
      </c>
      <c r="AG92" s="78">
        <v>2278</v>
      </c>
      <c r="AH92" s="78">
        <v>1191</v>
      </c>
      <c r="AI92" s="78">
        <v>3315</v>
      </c>
      <c r="AJ92" s="78">
        <v>-21600</v>
      </c>
      <c r="AK92" s="78" t="s">
        <v>1310</v>
      </c>
      <c r="AL92" s="78" t="s">
        <v>1419</v>
      </c>
      <c r="AM92" s="82" t="s">
        <v>1515</v>
      </c>
      <c r="AN92" s="78" t="s">
        <v>1546</v>
      </c>
      <c r="AO92" s="80">
        <v>40957.94375</v>
      </c>
      <c r="AP92" s="82" t="s">
        <v>1625</v>
      </c>
      <c r="AQ92" s="78" t="b">
        <v>0</v>
      </c>
      <c r="AR92" s="78" t="b">
        <v>0</v>
      </c>
      <c r="AS92" s="78" t="b">
        <v>1</v>
      </c>
      <c r="AT92" s="78" t="s">
        <v>1030</v>
      </c>
      <c r="AU92" s="78">
        <v>100</v>
      </c>
      <c r="AV92" s="82" t="s">
        <v>1692</v>
      </c>
      <c r="AW92" s="78" t="b">
        <v>0</v>
      </c>
      <c r="AX92" s="78" t="s">
        <v>1724</v>
      </c>
      <c r="AY92" s="82" t="s">
        <v>1814</v>
      </c>
      <c r="AZ92" s="78" t="s">
        <v>65</v>
      </c>
      <c r="BA92" s="78" t="str">
        <f>REPLACE(INDEX(GroupVertices[Group],MATCH(Vertices[[#This Row],[Vertex]],GroupVertices[Vertex],0)),1,1,"")</f>
        <v>3</v>
      </c>
      <c r="BB92" s="48"/>
      <c r="BC92" s="48"/>
      <c r="BD92" s="48"/>
      <c r="BE92" s="48"/>
      <c r="BF92" s="48"/>
      <c r="BG92" s="48"/>
      <c r="BH92" s="48"/>
      <c r="BI92" s="48"/>
      <c r="BJ92" s="48"/>
      <c r="BK92" s="48"/>
      <c r="BL92" s="48"/>
      <c r="BM92" s="49"/>
      <c r="BN92" s="48"/>
      <c r="BO92" s="49"/>
      <c r="BP92" s="48"/>
      <c r="BQ92" s="49"/>
      <c r="BR92" s="48"/>
      <c r="BS92" s="49"/>
      <c r="BT92" s="48"/>
      <c r="BU92" s="2"/>
      <c r="BV92" s="3"/>
      <c r="BW92" s="3"/>
      <c r="BX92" s="3"/>
      <c r="BY92" s="3"/>
    </row>
    <row r="93" spans="1:77" ht="41.45" customHeight="1">
      <c r="A93" s="64" t="s">
        <v>346</v>
      </c>
      <c r="C93" s="65"/>
      <c r="D93" s="65" t="s">
        <v>64</v>
      </c>
      <c r="E93" s="66">
        <v>281.51143817679895</v>
      </c>
      <c r="F93" s="68">
        <v>99.65453249590728</v>
      </c>
      <c r="G93" s="100" t="s">
        <v>1713</v>
      </c>
      <c r="H93" s="65"/>
      <c r="I93" s="69" t="s">
        <v>346</v>
      </c>
      <c r="J93" s="70"/>
      <c r="K93" s="70"/>
      <c r="L93" s="69" t="s">
        <v>1957</v>
      </c>
      <c r="M93" s="73">
        <v>116.13280353063473</v>
      </c>
      <c r="N93" s="74">
        <v>3027.637451171875</v>
      </c>
      <c r="O93" s="74">
        <v>2165.05224609375</v>
      </c>
      <c r="P93" s="75"/>
      <c r="Q93" s="76"/>
      <c r="R93" s="76"/>
      <c r="S93" s="86"/>
      <c r="T93" s="48">
        <v>1</v>
      </c>
      <c r="U93" s="48">
        <v>0</v>
      </c>
      <c r="V93" s="49">
        <v>0</v>
      </c>
      <c r="W93" s="49">
        <v>0.028571</v>
      </c>
      <c r="X93" s="49">
        <v>0</v>
      </c>
      <c r="Y93" s="49">
        <v>0.545481</v>
      </c>
      <c r="Z93" s="49">
        <v>0</v>
      </c>
      <c r="AA93" s="49">
        <v>0</v>
      </c>
      <c r="AB93" s="71">
        <v>93</v>
      </c>
      <c r="AC93" s="71"/>
      <c r="AD93" s="72"/>
      <c r="AE93" s="78" t="s">
        <v>1175</v>
      </c>
      <c r="AF93" s="78">
        <v>4378</v>
      </c>
      <c r="AG93" s="78">
        <v>185006</v>
      </c>
      <c r="AH93" s="78">
        <v>21540</v>
      </c>
      <c r="AI93" s="78">
        <v>7726</v>
      </c>
      <c r="AJ93" s="78"/>
      <c r="AK93" s="78" t="s">
        <v>1311</v>
      </c>
      <c r="AL93" s="78" t="s">
        <v>1415</v>
      </c>
      <c r="AM93" s="82" t="s">
        <v>1516</v>
      </c>
      <c r="AN93" s="78"/>
      <c r="AO93" s="80">
        <v>39868.89225694445</v>
      </c>
      <c r="AP93" s="82" t="s">
        <v>1626</v>
      </c>
      <c r="AQ93" s="78" t="b">
        <v>0</v>
      </c>
      <c r="AR93" s="78" t="b">
        <v>0</v>
      </c>
      <c r="AS93" s="78" t="b">
        <v>1</v>
      </c>
      <c r="AT93" s="78" t="s">
        <v>1030</v>
      </c>
      <c r="AU93" s="78">
        <v>3979</v>
      </c>
      <c r="AV93" s="82" t="s">
        <v>1678</v>
      </c>
      <c r="AW93" s="78" t="b">
        <v>1</v>
      </c>
      <c r="AX93" s="78" t="s">
        <v>1724</v>
      </c>
      <c r="AY93" s="82" t="s">
        <v>1815</v>
      </c>
      <c r="AZ93" s="78" t="s">
        <v>65</v>
      </c>
      <c r="BA93" s="78" t="str">
        <f>REPLACE(INDEX(GroupVertices[Group],MATCH(Vertices[[#This Row],[Vertex]],GroupVertices[Vertex],0)),1,1,"")</f>
        <v>3</v>
      </c>
      <c r="BB93" s="48"/>
      <c r="BC93" s="48"/>
      <c r="BD93" s="48"/>
      <c r="BE93" s="48"/>
      <c r="BF93" s="48"/>
      <c r="BG93" s="48"/>
      <c r="BH93" s="48"/>
      <c r="BI93" s="48"/>
      <c r="BJ93" s="48"/>
      <c r="BK93" s="48"/>
      <c r="BL93" s="48"/>
      <c r="BM93" s="49"/>
      <c r="BN93" s="48"/>
      <c r="BO93" s="49"/>
      <c r="BP93" s="48"/>
      <c r="BQ93" s="49"/>
      <c r="BR93" s="48"/>
      <c r="BS93" s="49"/>
      <c r="BT93" s="48"/>
      <c r="BU93" s="2"/>
      <c r="BV93" s="3"/>
      <c r="BW93" s="3"/>
      <c r="BX93" s="3"/>
      <c r="BY93" s="3"/>
    </row>
    <row r="94" spans="1:77" ht="41.45" customHeight="1">
      <c r="A94" s="64" t="s">
        <v>347</v>
      </c>
      <c r="C94" s="65"/>
      <c r="D94" s="65" t="s">
        <v>64</v>
      </c>
      <c r="E94" s="66">
        <v>162.74937306842247</v>
      </c>
      <c r="F94" s="68">
        <v>99.99783381367062</v>
      </c>
      <c r="G94" s="100" t="s">
        <v>1714</v>
      </c>
      <c r="H94" s="65"/>
      <c r="I94" s="69" t="s">
        <v>347</v>
      </c>
      <c r="J94" s="70"/>
      <c r="K94" s="70"/>
      <c r="L94" s="69" t="s">
        <v>1958</v>
      </c>
      <c r="M94" s="73">
        <v>1.7219176973688306</v>
      </c>
      <c r="N94" s="74">
        <v>3583.90283203125</v>
      </c>
      <c r="O94" s="74">
        <v>3744.609619140625</v>
      </c>
      <c r="P94" s="75"/>
      <c r="Q94" s="76"/>
      <c r="R94" s="76"/>
      <c r="S94" s="86"/>
      <c r="T94" s="48">
        <v>1</v>
      </c>
      <c r="U94" s="48">
        <v>0</v>
      </c>
      <c r="V94" s="49">
        <v>0</v>
      </c>
      <c r="W94" s="49">
        <v>0.028571</v>
      </c>
      <c r="X94" s="49">
        <v>0</v>
      </c>
      <c r="Y94" s="49">
        <v>0.545481</v>
      </c>
      <c r="Z94" s="49">
        <v>0</v>
      </c>
      <c r="AA94" s="49">
        <v>0</v>
      </c>
      <c r="AB94" s="71">
        <v>94</v>
      </c>
      <c r="AC94" s="71"/>
      <c r="AD94" s="72"/>
      <c r="AE94" s="78" t="s">
        <v>1176</v>
      </c>
      <c r="AF94" s="78">
        <v>633</v>
      </c>
      <c r="AG94" s="78">
        <v>1167</v>
      </c>
      <c r="AH94" s="78">
        <v>1047</v>
      </c>
      <c r="AI94" s="78">
        <v>1079</v>
      </c>
      <c r="AJ94" s="78"/>
      <c r="AK94" s="78" t="s">
        <v>1312</v>
      </c>
      <c r="AL94" s="78" t="s">
        <v>1416</v>
      </c>
      <c r="AM94" s="82" t="s">
        <v>1517</v>
      </c>
      <c r="AN94" s="78"/>
      <c r="AO94" s="80">
        <v>41698.85728009259</v>
      </c>
      <c r="AP94" s="82" t="s">
        <v>1627</v>
      </c>
      <c r="AQ94" s="78" t="b">
        <v>1</v>
      </c>
      <c r="AR94" s="78" t="b">
        <v>0</v>
      </c>
      <c r="AS94" s="78" t="b">
        <v>0</v>
      </c>
      <c r="AT94" s="78" t="s">
        <v>1030</v>
      </c>
      <c r="AU94" s="78">
        <v>20</v>
      </c>
      <c r="AV94" s="82" t="s">
        <v>1678</v>
      </c>
      <c r="AW94" s="78" t="b">
        <v>0</v>
      </c>
      <c r="AX94" s="78" t="s">
        <v>1724</v>
      </c>
      <c r="AY94" s="82" t="s">
        <v>1816</v>
      </c>
      <c r="AZ94" s="78" t="s">
        <v>65</v>
      </c>
      <c r="BA94" s="78" t="str">
        <f>REPLACE(INDEX(GroupVertices[Group],MATCH(Vertices[[#This Row],[Vertex]],GroupVertices[Vertex],0)),1,1,"")</f>
        <v>3</v>
      </c>
      <c r="BB94" s="48"/>
      <c r="BC94" s="48"/>
      <c r="BD94" s="48"/>
      <c r="BE94" s="48"/>
      <c r="BF94" s="48"/>
      <c r="BG94" s="48"/>
      <c r="BH94" s="48"/>
      <c r="BI94" s="48"/>
      <c r="BJ94" s="48"/>
      <c r="BK94" s="48"/>
      <c r="BL94" s="48"/>
      <c r="BM94" s="49"/>
      <c r="BN94" s="48"/>
      <c r="BO94" s="49"/>
      <c r="BP94" s="48"/>
      <c r="BQ94" s="49"/>
      <c r="BR94" s="48"/>
      <c r="BS94" s="49"/>
      <c r="BT94" s="48"/>
      <c r="BU94" s="2"/>
      <c r="BV94" s="3"/>
      <c r="BW94" s="3"/>
      <c r="BX94" s="3"/>
      <c r="BY94" s="3"/>
    </row>
    <row r="95" spans="1:77" ht="41.45" customHeight="1">
      <c r="A95" s="64" t="s">
        <v>281</v>
      </c>
      <c r="C95" s="65"/>
      <c r="D95" s="65" t="s">
        <v>64</v>
      </c>
      <c r="E95" s="66">
        <v>162.01292022531763</v>
      </c>
      <c r="F95" s="68">
        <v>99.99996265195983</v>
      </c>
      <c r="G95" s="100" t="s">
        <v>586</v>
      </c>
      <c r="H95" s="65"/>
      <c r="I95" s="69" t="s">
        <v>281</v>
      </c>
      <c r="J95" s="70"/>
      <c r="K95" s="70"/>
      <c r="L95" s="69" t="s">
        <v>1959</v>
      </c>
      <c r="M95" s="73">
        <v>1.0124468568511866</v>
      </c>
      <c r="N95" s="74">
        <v>3148.3271484375</v>
      </c>
      <c r="O95" s="74">
        <v>8193.724609375</v>
      </c>
      <c r="P95" s="75"/>
      <c r="Q95" s="76"/>
      <c r="R95" s="76"/>
      <c r="S95" s="86"/>
      <c r="T95" s="48">
        <v>0</v>
      </c>
      <c r="U95" s="48">
        <v>1</v>
      </c>
      <c r="V95" s="49">
        <v>0</v>
      </c>
      <c r="W95" s="49">
        <v>0.021277</v>
      </c>
      <c r="X95" s="49">
        <v>0</v>
      </c>
      <c r="Y95" s="49">
        <v>0.559683</v>
      </c>
      <c r="Z95" s="49">
        <v>0</v>
      </c>
      <c r="AA95" s="49">
        <v>0</v>
      </c>
      <c r="AB95" s="71">
        <v>95</v>
      </c>
      <c r="AC95" s="71"/>
      <c r="AD95" s="72"/>
      <c r="AE95" s="78" t="s">
        <v>1177</v>
      </c>
      <c r="AF95" s="78">
        <v>66</v>
      </c>
      <c r="AG95" s="78">
        <v>27</v>
      </c>
      <c r="AH95" s="78">
        <v>1316</v>
      </c>
      <c r="AI95" s="78">
        <v>1521</v>
      </c>
      <c r="AJ95" s="78"/>
      <c r="AK95" s="78"/>
      <c r="AL95" s="78"/>
      <c r="AM95" s="78"/>
      <c r="AN95" s="78"/>
      <c r="AO95" s="80">
        <v>43372.28498842593</v>
      </c>
      <c r="AP95" s="78"/>
      <c r="AQ95" s="78" t="b">
        <v>1</v>
      </c>
      <c r="AR95" s="78" t="b">
        <v>0</v>
      </c>
      <c r="AS95" s="78" t="b">
        <v>0</v>
      </c>
      <c r="AT95" s="78" t="s">
        <v>1030</v>
      </c>
      <c r="AU95" s="78">
        <v>0</v>
      </c>
      <c r="AV95" s="78"/>
      <c r="AW95" s="78" t="b">
        <v>0</v>
      </c>
      <c r="AX95" s="78" t="s">
        <v>1724</v>
      </c>
      <c r="AY95" s="82" t="s">
        <v>1817</v>
      </c>
      <c r="AZ95" s="78" t="s">
        <v>66</v>
      </c>
      <c r="BA95" s="78" t="str">
        <f>REPLACE(INDEX(GroupVertices[Group],MATCH(Vertices[[#This Row],[Vertex]],GroupVertices[Vertex],0)),1,1,"")</f>
        <v>2</v>
      </c>
      <c r="BB95" s="48"/>
      <c r="BC95" s="48"/>
      <c r="BD95" s="48"/>
      <c r="BE95" s="48"/>
      <c r="BF95" s="48" t="s">
        <v>483</v>
      </c>
      <c r="BG95" s="48" t="s">
        <v>483</v>
      </c>
      <c r="BH95" s="121" t="s">
        <v>2437</v>
      </c>
      <c r="BI95" s="121" t="s">
        <v>2437</v>
      </c>
      <c r="BJ95" s="121" t="s">
        <v>2513</v>
      </c>
      <c r="BK95" s="121" t="s">
        <v>2513</v>
      </c>
      <c r="BL95" s="121">
        <v>2</v>
      </c>
      <c r="BM95" s="124">
        <v>8</v>
      </c>
      <c r="BN95" s="121">
        <v>0</v>
      </c>
      <c r="BO95" s="124">
        <v>0</v>
      </c>
      <c r="BP95" s="121">
        <v>0</v>
      </c>
      <c r="BQ95" s="124">
        <v>0</v>
      </c>
      <c r="BR95" s="121">
        <v>23</v>
      </c>
      <c r="BS95" s="124">
        <v>92</v>
      </c>
      <c r="BT95" s="121">
        <v>25</v>
      </c>
      <c r="BU95" s="2"/>
      <c r="BV95" s="3"/>
      <c r="BW95" s="3"/>
      <c r="BX95" s="3"/>
      <c r="BY95" s="3"/>
    </row>
    <row r="96" spans="1:77" ht="41.45" customHeight="1">
      <c r="A96" s="64" t="s">
        <v>282</v>
      </c>
      <c r="C96" s="65"/>
      <c r="D96" s="65" t="s">
        <v>64</v>
      </c>
      <c r="E96" s="66">
        <v>165.03173087078156</v>
      </c>
      <c r="F96" s="68">
        <v>99.99123628237608</v>
      </c>
      <c r="G96" s="100" t="s">
        <v>587</v>
      </c>
      <c r="H96" s="65"/>
      <c r="I96" s="69" t="s">
        <v>282</v>
      </c>
      <c r="J96" s="70"/>
      <c r="K96" s="70"/>
      <c r="L96" s="69" t="s">
        <v>1960</v>
      </c>
      <c r="M96" s="73">
        <v>3.920654960130967</v>
      </c>
      <c r="N96" s="74">
        <v>4274.29638671875</v>
      </c>
      <c r="O96" s="74">
        <v>8464.400390625</v>
      </c>
      <c r="P96" s="75"/>
      <c r="Q96" s="76"/>
      <c r="R96" s="76"/>
      <c r="S96" s="86"/>
      <c r="T96" s="48">
        <v>0</v>
      </c>
      <c r="U96" s="48">
        <v>1</v>
      </c>
      <c r="V96" s="49">
        <v>0</v>
      </c>
      <c r="W96" s="49">
        <v>0.021277</v>
      </c>
      <c r="X96" s="49">
        <v>0</v>
      </c>
      <c r="Y96" s="49">
        <v>0.559683</v>
      </c>
      <c r="Z96" s="49">
        <v>0</v>
      </c>
      <c r="AA96" s="49">
        <v>0</v>
      </c>
      <c r="AB96" s="71">
        <v>96</v>
      </c>
      <c r="AC96" s="71"/>
      <c r="AD96" s="72"/>
      <c r="AE96" s="78" t="s">
        <v>1178</v>
      </c>
      <c r="AF96" s="78">
        <v>1265</v>
      </c>
      <c r="AG96" s="78">
        <v>4700</v>
      </c>
      <c r="AH96" s="78">
        <v>4007</v>
      </c>
      <c r="AI96" s="78">
        <v>6590</v>
      </c>
      <c r="AJ96" s="78"/>
      <c r="AK96" s="78" t="s">
        <v>1313</v>
      </c>
      <c r="AL96" s="78" t="s">
        <v>1420</v>
      </c>
      <c r="AM96" s="82" t="s">
        <v>1518</v>
      </c>
      <c r="AN96" s="78"/>
      <c r="AO96" s="80">
        <v>41432.540185185186</v>
      </c>
      <c r="AP96" s="82" t="s">
        <v>1628</v>
      </c>
      <c r="AQ96" s="78" t="b">
        <v>0</v>
      </c>
      <c r="AR96" s="78" t="b">
        <v>0</v>
      </c>
      <c r="AS96" s="78" t="b">
        <v>1</v>
      </c>
      <c r="AT96" s="78" t="s">
        <v>1030</v>
      </c>
      <c r="AU96" s="78">
        <v>99</v>
      </c>
      <c r="AV96" s="82" t="s">
        <v>1678</v>
      </c>
      <c r="AW96" s="78" t="b">
        <v>0</v>
      </c>
      <c r="AX96" s="78" t="s">
        <v>1724</v>
      </c>
      <c r="AY96" s="82" t="s">
        <v>1818</v>
      </c>
      <c r="AZ96" s="78" t="s">
        <v>66</v>
      </c>
      <c r="BA96" s="78" t="str">
        <f>REPLACE(INDEX(GroupVertices[Group],MATCH(Vertices[[#This Row],[Vertex]],GroupVertices[Vertex],0)),1,1,"")</f>
        <v>2</v>
      </c>
      <c r="BB96" s="48"/>
      <c r="BC96" s="48"/>
      <c r="BD96" s="48"/>
      <c r="BE96" s="48"/>
      <c r="BF96" s="48" t="s">
        <v>483</v>
      </c>
      <c r="BG96" s="48" t="s">
        <v>483</v>
      </c>
      <c r="BH96" s="121" t="s">
        <v>2437</v>
      </c>
      <c r="BI96" s="121" t="s">
        <v>2437</v>
      </c>
      <c r="BJ96" s="121" t="s">
        <v>2513</v>
      </c>
      <c r="BK96" s="121" t="s">
        <v>2513</v>
      </c>
      <c r="BL96" s="121">
        <v>2</v>
      </c>
      <c r="BM96" s="124">
        <v>8</v>
      </c>
      <c r="BN96" s="121">
        <v>0</v>
      </c>
      <c r="BO96" s="124">
        <v>0</v>
      </c>
      <c r="BP96" s="121">
        <v>0</v>
      </c>
      <c r="BQ96" s="124">
        <v>0</v>
      </c>
      <c r="BR96" s="121">
        <v>23</v>
      </c>
      <c r="BS96" s="124">
        <v>92</v>
      </c>
      <c r="BT96" s="121">
        <v>25</v>
      </c>
      <c r="BU96" s="2"/>
      <c r="BV96" s="3"/>
      <c r="BW96" s="3"/>
      <c r="BX96" s="3"/>
      <c r="BY96" s="3"/>
    </row>
    <row r="97" spans="1:77" ht="41.45" customHeight="1">
      <c r="A97" s="64" t="s">
        <v>283</v>
      </c>
      <c r="C97" s="65"/>
      <c r="D97" s="65" t="s">
        <v>64</v>
      </c>
      <c r="E97" s="66">
        <v>162.14664455735507</v>
      </c>
      <c r="F97" s="68">
        <v>99.99957609974416</v>
      </c>
      <c r="G97" s="100" t="s">
        <v>588</v>
      </c>
      <c r="H97" s="65"/>
      <c r="I97" s="69" t="s">
        <v>283</v>
      </c>
      <c r="J97" s="70"/>
      <c r="K97" s="70"/>
      <c r="L97" s="69" t="s">
        <v>1961</v>
      </c>
      <c r="M97" s="73">
        <v>1.1412718252609695</v>
      </c>
      <c r="N97" s="74">
        <v>5290.9248046875</v>
      </c>
      <c r="O97" s="74">
        <v>9209.236328125</v>
      </c>
      <c r="P97" s="75"/>
      <c r="Q97" s="76"/>
      <c r="R97" s="76"/>
      <c r="S97" s="86"/>
      <c r="T97" s="48">
        <v>0</v>
      </c>
      <c r="U97" s="48">
        <v>1</v>
      </c>
      <c r="V97" s="49">
        <v>0</v>
      </c>
      <c r="W97" s="49">
        <v>0.021277</v>
      </c>
      <c r="X97" s="49">
        <v>0</v>
      </c>
      <c r="Y97" s="49">
        <v>0.559683</v>
      </c>
      <c r="Z97" s="49">
        <v>0</v>
      </c>
      <c r="AA97" s="49">
        <v>0</v>
      </c>
      <c r="AB97" s="71">
        <v>97</v>
      </c>
      <c r="AC97" s="71"/>
      <c r="AD97" s="72"/>
      <c r="AE97" s="78" t="s">
        <v>1179</v>
      </c>
      <c r="AF97" s="78">
        <v>432</v>
      </c>
      <c r="AG97" s="78">
        <v>234</v>
      </c>
      <c r="AH97" s="78">
        <v>643</v>
      </c>
      <c r="AI97" s="78">
        <v>565</v>
      </c>
      <c r="AJ97" s="78"/>
      <c r="AK97" s="78" t="s">
        <v>1314</v>
      </c>
      <c r="AL97" s="78" t="s">
        <v>1421</v>
      </c>
      <c r="AM97" s="78"/>
      <c r="AN97" s="78"/>
      <c r="AO97" s="80">
        <v>41166.49015046296</v>
      </c>
      <c r="AP97" s="82" t="s">
        <v>1629</v>
      </c>
      <c r="AQ97" s="78" t="b">
        <v>0</v>
      </c>
      <c r="AR97" s="78" t="b">
        <v>0</v>
      </c>
      <c r="AS97" s="78" t="b">
        <v>0</v>
      </c>
      <c r="AT97" s="78" t="s">
        <v>1672</v>
      </c>
      <c r="AU97" s="78">
        <v>25</v>
      </c>
      <c r="AV97" s="82" t="s">
        <v>1693</v>
      </c>
      <c r="AW97" s="78" t="b">
        <v>0</v>
      </c>
      <c r="AX97" s="78" t="s">
        <v>1724</v>
      </c>
      <c r="AY97" s="82" t="s">
        <v>1819</v>
      </c>
      <c r="AZ97" s="78" t="s">
        <v>66</v>
      </c>
      <c r="BA97" s="78" t="str">
        <f>REPLACE(INDEX(GroupVertices[Group],MATCH(Vertices[[#This Row],[Vertex]],GroupVertices[Vertex],0)),1,1,"")</f>
        <v>2</v>
      </c>
      <c r="BB97" s="48"/>
      <c r="BC97" s="48"/>
      <c r="BD97" s="48"/>
      <c r="BE97" s="48"/>
      <c r="BF97" s="48" t="s">
        <v>483</v>
      </c>
      <c r="BG97" s="48" t="s">
        <v>483</v>
      </c>
      <c r="BH97" s="121" t="s">
        <v>2437</v>
      </c>
      <c r="BI97" s="121" t="s">
        <v>2437</v>
      </c>
      <c r="BJ97" s="121" t="s">
        <v>2513</v>
      </c>
      <c r="BK97" s="121" t="s">
        <v>2513</v>
      </c>
      <c r="BL97" s="121">
        <v>2</v>
      </c>
      <c r="BM97" s="124">
        <v>8</v>
      </c>
      <c r="BN97" s="121">
        <v>0</v>
      </c>
      <c r="BO97" s="124">
        <v>0</v>
      </c>
      <c r="BP97" s="121">
        <v>0</v>
      </c>
      <c r="BQ97" s="124">
        <v>0</v>
      </c>
      <c r="BR97" s="121">
        <v>23</v>
      </c>
      <c r="BS97" s="124">
        <v>92</v>
      </c>
      <c r="BT97" s="121">
        <v>25</v>
      </c>
      <c r="BU97" s="2"/>
      <c r="BV97" s="3"/>
      <c r="BW97" s="3"/>
      <c r="BX97" s="3"/>
      <c r="BY97" s="3"/>
    </row>
    <row r="98" spans="1:77" ht="41.45" customHeight="1">
      <c r="A98" s="64" t="s">
        <v>285</v>
      </c>
      <c r="C98" s="65"/>
      <c r="D98" s="65" t="s">
        <v>64</v>
      </c>
      <c r="E98" s="66">
        <v>162.02648646190113</v>
      </c>
      <c r="F98" s="68">
        <v>99.99992343651766</v>
      </c>
      <c r="G98" s="100" t="s">
        <v>589</v>
      </c>
      <c r="H98" s="65"/>
      <c r="I98" s="69" t="s">
        <v>285</v>
      </c>
      <c r="J98" s="70"/>
      <c r="K98" s="70"/>
      <c r="L98" s="69" t="s">
        <v>1962</v>
      </c>
      <c r="M98" s="73">
        <v>1.0255160565449328</v>
      </c>
      <c r="N98" s="74">
        <v>8083.98681640625</v>
      </c>
      <c r="O98" s="74">
        <v>2735.0205078125</v>
      </c>
      <c r="P98" s="75"/>
      <c r="Q98" s="76"/>
      <c r="R98" s="76"/>
      <c r="S98" s="86"/>
      <c r="T98" s="48">
        <v>0</v>
      </c>
      <c r="U98" s="48">
        <v>1</v>
      </c>
      <c r="V98" s="49">
        <v>0</v>
      </c>
      <c r="W98" s="49">
        <v>0.333333</v>
      </c>
      <c r="X98" s="49">
        <v>0</v>
      </c>
      <c r="Y98" s="49">
        <v>0.638296</v>
      </c>
      <c r="Z98" s="49">
        <v>0</v>
      </c>
      <c r="AA98" s="49">
        <v>0</v>
      </c>
      <c r="AB98" s="71">
        <v>98</v>
      </c>
      <c r="AC98" s="71"/>
      <c r="AD98" s="72"/>
      <c r="AE98" s="78" t="s">
        <v>1180</v>
      </c>
      <c r="AF98" s="78">
        <v>99</v>
      </c>
      <c r="AG98" s="78">
        <v>48</v>
      </c>
      <c r="AH98" s="78">
        <v>52</v>
      </c>
      <c r="AI98" s="78">
        <v>249</v>
      </c>
      <c r="AJ98" s="78"/>
      <c r="AK98" s="78" t="s">
        <v>1315</v>
      </c>
      <c r="AL98" s="78" t="s">
        <v>1399</v>
      </c>
      <c r="AM98" s="78"/>
      <c r="AN98" s="78"/>
      <c r="AO98" s="80">
        <v>42932.66380787037</v>
      </c>
      <c r="AP98" s="82" t="s">
        <v>1630</v>
      </c>
      <c r="AQ98" s="78" t="b">
        <v>1</v>
      </c>
      <c r="AR98" s="78" t="b">
        <v>0</v>
      </c>
      <c r="AS98" s="78" t="b">
        <v>1</v>
      </c>
      <c r="AT98" s="78" t="s">
        <v>1030</v>
      </c>
      <c r="AU98" s="78">
        <v>0</v>
      </c>
      <c r="AV98" s="78"/>
      <c r="AW98" s="78" t="b">
        <v>0</v>
      </c>
      <c r="AX98" s="78" t="s">
        <v>1724</v>
      </c>
      <c r="AY98" s="82" t="s">
        <v>1820</v>
      </c>
      <c r="AZ98" s="78" t="s">
        <v>66</v>
      </c>
      <c r="BA98" s="78" t="str">
        <f>REPLACE(INDEX(GroupVertices[Group],MATCH(Vertices[[#This Row],[Vertex]],GroupVertices[Vertex],0)),1,1,"")</f>
        <v>11</v>
      </c>
      <c r="BB98" s="48"/>
      <c r="BC98" s="48"/>
      <c r="BD98" s="48"/>
      <c r="BE98" s="48"/>
      <c r="BF98" s="48" t="s">
        <v>480</v>
      </c>
      <c r="BG98" s="48" t="s">
        <v>480</v>
      </c>
      <c r="BH98" s="121" t="s">
        <v>2438</v>
      </c>
      <c r="BI98" s="121" t="s">
        <v>2438</v>
      </c>
      <c r="BJ98" s="121" t="s">
        <v>2514</v>
      </c>
      <c r="BK98" s="121" t="s">
        <v>2514</v>
      </c>
      <c r="BL98" s="121">
        <v>1</v>
      </c>
      <c r="BM98" s="124">
        <v>4.3478260869565215</v>
      </c>
      <c r="BN98" s="121">
        <v>0</v>
      </c>
      <c r="BO98" s="124">
        <v>0</v>
      </c>
      <c r="BP98" s="121">
        <v>0</v>
      </c>
      <c r="BQ98" s="124">
        <v>0</v>
      </c>
      <c r="BR98" s="121">
        <v>22</v>
      </c>
      <c r="BS98" s="124">
        <v>95.65217391304348</v>
      </c>
      <c r="BT98" s="121">
        <v>23</v>
      </c>
      <c r="BU98" s="2"/>
      <c r="BV98" s="3"/>
      <c r="BW98" s="3"/>
      <c r="BX98" s="3"/>
      <c r="BY98" s="3"/>
    </row>
    <row r="99" spans="1:77" ht="41.45" customHeight="1">
      <c r="A99" s="64" t="s">
        <v>286</v>
      </c>
      <c r="C99" s="65"/>
      <c r="D99" s="65" t="s">
        <v>64</v>
      </c>
      <c r="E99" s="66">
        <v>162.05103489000464</v>
      </c>
      <c r="F99" s="68">
        <v>99.99985247524137</v>
      </c>
      <c r="G99" s="100" t="s">
        <v>590</v>
      </c>
      <c r="H99" s="65"/>
      <c r="I99" s="69" t="s">
        <v>286</v>
      </c>
      <c r="J99" s="70"/>
      <c r="K99" s="70"/>
      <c r="L99" s="69" t="s">
        <v>1963</v>
      </c>
      <c r="M99" s="73">
        <v>1.0491650845621876</v>
      </c>
      <c r="N99" s="74">
        <v>5009.47412109375</v>
      </c>
      <c r="O99" s="74">
        <v>8244.7373046875</v>
      </c>
      <c r="P99" s="75"/>
      <c r="Q99" s="76"/>
      <c r="R99" s="76"/>
      <c r="S99" s="86"/>
      <c r="T99" s="48">
        <v>0</v>
      </c>
      <c r="U99" s="48">
        <v>1</v>
      </c>
      <c r="V99" s="49">
        <v>0</v>
      </c>
      <c r="W99" s="49">
        <v>0.021277</v>
      </c>
      <c r="X99" s="49">
        <v>0</v>
      </c>
      <c r="Y99" s="49">
        <v>0.559683</v>
      </c>
      <c r="Z99" s="49">
        <v>0</v>
      </c>
      <c r="AA99" s="49">
        <v>0</v>
      </c>
      <c r="AB99" s="71">
        <v>99</v>
      </c>
      <c r="AC99" s="71"/>
      <c r="AD99" s="72"/>
      <c r="AE99" s="78" t="s">
        <v>1181</v>
      </c>
      <c r="AF99" s="78">
        <v>87</v>
      </c>
      <c r="AG99" s="78">
        <v>86</v>
      </c>
      <c r="AH99" s="78">
        <v>258</v>
      </c>
      <c r="AI99" s="78">
        <v>269</v>
      </c>
      <c r="AJ99" s="78"/>
      <c r="AK99" s="78" t="s">
        <v>1316</v>
      </c>
      <c r="AL99" s="78" t="s">
        <v>1422</v>
      </c>
      <c r="AM99" s="82" t="s">
        <v>1519</v>
      </c>
      <c r="AN99" s="78"/>
      <c r="AO99" s="80">
        <v>39993.87001157407</v>
      </c>
      <c r="AP99" s="82" t="s">
        <v>1631</v>
      </c>
      <c r="AQ99" s="78" t="b">
        <v>0</v>
      </c>
      <c r="AR99" s="78" t="b">
        <v>0</v>
      </c>
      <c r="AS99" s="78" t="b">
        <v>0</v>
      </c>
      <c r="AT99" s="78" t="s">
        <v>1674</v>
      </c>
      <c r="AU99" s="78">
        <v>2</v>
      </c>
      <c r="AV99" s="82" t="s">
        <v>1681</v>
      </c>
      <c r="AW99" s="78" t="b">
        <v>0</v>
      </c>
      <c r="AX99" s="78" t="s">
        <v>1724</v>
      </c>
      <c r="AY99" s="82" t="s">
        <v>1821</v>
      </c>
      <c r="AZ99" s="78" t="s">
        <v>66</v>
      </c>
      <c r="BA99" s="78" t="str">
        <f>REPLACE(INDEX(GroupVertices[Group],MATCH(Vertices[[#This Row],[Vertex]],GroupVertices[Vertex],0)),1,1,"")</f>
        <v>2</v>
      </c>
      <c r="BB99" s="48"/>
      <c r="BC99" s="48"/>
      <c r="BD99" s="48"/>
      <c r="BE99" s="48"/>
      <c r="BF99" s="48" t="s">
        <v>483</v>
      </c>
      <c r="BG99" s="48" t="s">
        <v>483</v>
      </c>
      <c r="BH99" s="121" t="s">
        <v>2437</v>
      </c>
      <c r="BI99" s="121" t="s">
        <v>2437</v>
      </c>
      <c r="BJ99" s="121" t="s">
        <v>2513</v>
      </c>
      <c r="BK99" s="121" t="s">
        <v>2513</v>
      </c>
      <c r="BL99" s="121">
        <v>2</v>
      </c>
      <c r="BM99" s="124">
        <v>8</v>
      </c>
      <c r="BN99" s="121">
        <v>0</v>
      </c>
      <c r="BO99" s="124">
        <v>0</v>
      </c>
      <c r="BP99" s="121">
        <v>0</v>
      </c>
      <c r="BQ99" s="124">
        <v>0</v>
      </c>
      <c r="BR99" s="121">
        <v>23</v>
      </c>
      <c r="BS99" s="124">
        <v>92</v>
      </c>
      <c r="BT99" s="121">
        <v>25</v>
      </c>
      <c r="BU99" s="2"/>
      <c r="BV99" s="3"/>
      <c r="BW99" s="3"/>
      <c r="BX99" s="3"/>
      <c r="BY99" s="3"/>
    </row>
    <row r="100" spans="1:77" ht="41.45" customHeight="1">
      <c r="A100" s="64" t="s">
        <v>287</v>
      </c>
      <c r="C100" s="65"/>
      <c r="D100" s="65" t="s">
        <v>64</v>
      </c>
      <c r="E100" s="66">
        <v>162.0245484281035</v>
      </c>
      <c r="F100" s="68">
        <v>99.99992903872369</v>
      </c>
      <c r="G100" s="100" t="s">
        <v>591</v>
      </c>
      <c r="H100" s="65"/>
      <c r="I100" s="69" t="s">
        <v>287</v>
      </c>
      <c r="J100" s="70"/>
      <c r="K100" s="70"/>
      <c r="L100" s="69" t="s">
        <v>1964</v>
      </c>
      <c r="M100" s="73">
        <v>1.0236490280172548</v>
      </c>
      <c r="N100" s="74">
        <v>4249.08837890625</v>
      </c>
      <c r="O100" s="74">
        <v>4517.1953125</v>
      </c>
      <c r="P100" s="75"/>
      <c r="Q100" s="76"/>
      <c r="R100" s="76"/>
      <c r="S100" s="86"/>
      <c r="T100" s="48">
        <v>0</v>
      </c>
      <c r="U100" s="48">
        <v>1</v>
      </c>
      <c r="V100" s="49">
        <v>0</v>
      </c>
      <c r="W100" s="49">
        <v>0.021277</v>
      </c>
      <c r="X100" s="49">
        <v>0</v>
      </c>
      <c r="Y100" s="49">
        <v>0.559683</v>
      </c>
      <c r="Z100" s="49">
        <v>0</v>
      </c>
      <c r="AA100" s="49">
        <v>0</v>
      </c>
      <c r="AB100" s="71">
        <v>100</v>
      </c>
      <c r="AC100" s="71"/>
      <c r="AD100" s="72"/>
      <c r="AE100" s="78" t="s">
        <v>1182</v>
      </c>
      <c r="AF100" s="78">
        <v>60</v>
      </c>
      <c r="AG100" s="78">
        <v>45</v>
      </c>
      <c r="AH100" s="78">
        <v>71</v>
      </c>
      <c r="AI100" s="78">
        <v>62</v>
      </c>
      <c r="AJ100" s="78"/>
      <c r="AK100" s="78"/>
      <c r="AL100" s="78"/>
      <c r="AM100" s="78"/>
      <c r="AN100" s="78"/>
      <c r="AO100" s="80">
        <v>43137.58060185185</v>
      </c>
      <c r="AP100" s="82" t="s">
        <v>1632</v>
      </c>
      <c r="AQ100" s="78" t="b">
        <v>1</v>
      </c>
      <c r="AR100" s="78" t="b">
        <v>0</v>
      </c>
      <c r="AS100" s="78" t="b">
        <v>0</v>
      </c>
      <c r="AT100" s="78" t="s">
        <v>1030</v>
      </c>
      <c r="AU100" s="78">
        <v>0</v>
      </c>
      <c r="AV100" s="78"/>
      <c r="AW100" s="78" t="b">
        <v>0</v>
      </c>
      <c r="AX100" s="78" t="s">
        <v>1724</v>
      </c>
      <c r="AY100" s="82" t="s">
        <v>1822</v>
      </c>
      <c r="AZ100" s="78" t="s">
        <v>66</v>
      </c>
      <c r="BA100" s="78" t="str">
        <f>REPLACE(INDEX(GroupVertices[Group],MATCH(Vertices[[#This Row],[Vertex]],GroupVertices[Vertex],0)),1,1,"")</f>
        <v>2</v>
      </c>
      <c r="BB100" s="48"/>
      <c r="BC100" s="48"/>
      <c r="BD100" s="48"/>
      <c r="BE100" s="48"/>
      <c r="BF100" s="48" t="s">
        <v>483</v>
      </c>
      <c r="BG100" s="48" t="s">
        <v>483</v>
      </c>
      <c r="BH100" s="121" t="s">
        <v>2437</v>
      </c>
      <c r="BI100" s="121" t="s">
        <v>2437</v>
      </c>
      <c r="BJ100" s="121" t="s">
        <v>2513</v>
      </c>
      <c r="BK100" s="121" t="s">
        <v>2513</v>
      </c>
      <c r="BL100" s="121">
        <v>2</v>
      </c>
      <c r="BM100" s="124">
        <v>8</v>
      </c>
      <c r="BN100" s="121">
        <v>0</v>
      </c>
      <c r="BO100" s="124">
        <v>0</v>
      </c>
      <c r="BP100" s="121">
        <v>0</v>
      </c>
      <c r="BQ100" s="124">
        <v>0</v>
      </c>
      <c r="BR100" s="121">
        <v>23</v>
      </c>
      <c r="BS100" s="124">
        <v>92</v>
      </c>
      <c r="BT100" s="121">
        <v>25</v>
      </c>
      <c r="BU100" s="2"/>
      <c r="BV100" s="3"/>
      <c r="BW100" s="3"/>
      <c r="BX100" s="3"/>
      <c r="BY100" s="3"/>
    </row>
    <row r="101" spans="1:77" ht="41.45" customHeight="1">
      <c r="A101" s="64" t="s">
        <v>288</v>
      </c>
      <c r="C101" s="65"/>
      <c r="D101" s="65" t="s">
        <v>64</v>
      </c>
      <c r="E101" s="66">
        <v>163.10080319706196</v>
      </c>
      <c r="F101" s="68">
        <v>99.99681794697823</v>
      </c>
      <c r="G101" s="100" t="s">
        <v>592</v>
      </c>
      <c r="H101" s="65"/>
      <c r="I101" s="69" t="s">
        <v>288</v>
      </c>
      <c r="J101" s="70"/>
      <c r="K101" s="70"/>
      <c r="L101" s="69" t="s">
        <v>1965</v>
      </c>
      <c r="M101" s="73">
        <v>2.06047220372111</v>
      </c>
      <c r="N101" s="74">
        <v>5673.025390625</v>
      </c>
      <c r="O101" s="74">
        <v>5815.99658203125</v>
      </c>
      <c r="P101" s="75"/>
      <c r="Q101" s="76"/>
      <c r="R101" s="76"/>
      <c r="S101" s="86"/>
      <c r="T101" s="48">
        <v>0</v>
      </c>
      <c r="U101" s="48">
        <v>1</v>
      </c>
      <c r="V101" s="49">
        <v>0</v>
      </c>
      <c r="W101" s="49">
        <v>0.021277</v>
      </c>
      <c r="X101" s="49">
        <v>0</v>
      </c>
      <c r="Y101" s="49">
        <v>0.559683</v>
      </c>
      <c r="Z101" s="49">
        <v>0</v>
      </c>
      <c r="AA101" s="49">
        <v>0</v>
      </c>
      <c r="AB101" s="71">
        <v>101</v>
      </c>
      <c r="AC101" s="71"/>
      <c r="AD101" s="72"/>
      <c r="AE101" s="78" t="s">
        <v>1183</v>
      </c>
      <c r="AF101" s="78">
        <v>1753</v>
      </c>
      <c r="AG101" s="78">
        <v>1711</v>
      </c>
      <c r="AH101" s="78">
        <v>182699</v>
      </c>
      <c r="AI101" s="78">
        <v>119654</v>
      </c>
      <c r="AJ101" s="78"/>
      <c r="AK101" s="78" t="s">
        <v>1317</v>
      </c>
      <c r="AL101" s="78" t="s">
        <v>1423</v>
      </c>
      <c r="AM101" s="78"/>
      <c r="AN101" s="78"/>
      <c r="AO101" s="80">
        <v>40185.28940972222</v>
      </c>
      <c r="AP101" s="82" t="s">
        <v>1633</v>
      </c>
      <c r="AQ101" s="78" t="b">
        <v>0</v>
      </c>
      <c r="AR101" s="78" t="b">
        <v>0</v>
      </c>
      <c r="AS101" s="78" t="b">
        <v>0</v>
      </c>
      <c r="AT101" s="78" t="s">
        <v>1675</v>
      </c>
      <c r="AU101" s="78">
        <v>47</v>
      </c>
      <c r="AV101" s="82" t="s">
        <v>1678</v>
      </c>
      <c r="AW101" s="78" t="b">
        <v>0</v>
      </c>
      <c r="AX101" s="78" t="s">
        <v>1724</v>
      </c>
      <c r="AY101" s="82" t="s">
        <v>1823</v>
      </c>
      <c r="AZ101" s="78" t="s">
        <v>66</v>
      </c>
      <c r="BA101" s="78" t="str">
        <f>REPLACE(INDEX(GroupVertices[Group],MATCH(Vertices[[#This Row],[Vertex]],GroupVertices[Vertex],0)),1,1,"")</f>
        <v>2</v>
      </c>
      <c r="BB101" s="48"/>
      <c r="BC101" s="48"/>
      <c r="BD101" s="48"/>
      <c r="BE101" s="48"/>
      <c r="BF101" s="48" t="s">
        <v>483</v>
      </c>
      <c r="BG101" s="48" t="s">
        <v>483</v>
      </c>
      <c r="BH101" s="121" t="s">
        <v>2437</v>
      </c>
      <c r="BI101" s="121" t="s">
        <v>2437</v>
      </c>
      <c r="BJ101" s="121" t="s">
        <v>2513</v>
      </c>
      <c r="BK101" s="121" t="s">
        <v>2513</v>
      </c>
      <c r="BL101" s="121">
        <v>2</v>
      </c>
      <c r="BM101" s="124">
        <v>8</v>
      </c>
      <c r="BN101" s="121">
        <v>0</v>
      </c>
      <c r="BO101" s="124">
        <v>0</v>
      </c>
      <c r="BP101" s="121">
        <v>0</v>
      </c>
      <c r="BQ101" s="124">
        <v>0</v>
      </c>
      <c r="BR101" s="121">
        <v>23</v>
      </c>
      <c r="BS101" s="124">
        <v>92</v>
      </c>
      <c r="BT101" s="121">
        <v>25</v>
      </c>
      <c r="BU101" s="2"/>
      <c r="BV101" s="3"/>
      <c r="BW101" s="3"/>
      <c r="BX101" s="3"/>
      <c r="BY101" s="3"/>
    </row>
    <row r="102" spans="1:77" ht="41.45" customHeight="1">
      <c r="A102" s="64" t="s">
        <v>289</v>
      </c>
      <c r="C102" s="65"/>
      <c r="D102" s="65" t="s">
        <v>64</v>
      </c>
      <c r="E102" s="66">
        <v>163.70805378699052</v>
      </c>
      <c r="F102" s="68">
        <v>99.99506258909064</v>
      </c>
      <c r="G102" s="100" t="s">
        <v>593</v>
      </c>
      <c r="H102" s="65"/>
      <c r="I102" s="69" t="s">
        <v>289</v>
      </c>
      <c r="J102" s="70"/>
      <c r="K102" s="70"/>
      <c r="L102" s="69" t="s">
        <v>1966</v>
      </c>
      <c r="M102" s="73">
        <v>2.6454744757268864</v>
      </c>
      <c r="N102" s="74">
        <v>910.5530395507812</v>
      </c>
      <c r="O102" s="74">
        <v>4117.4228515625</v>
      </c>
      <c r="P102" s="75"/>
      <c r="Q102" s="76"/>
      <c r="R102" s="76"/>
      <c r="S102" s="86"/>
      <c r="T102" s="48">
        <v>0</v>
      </c>
      <c r="U102" s="48">
        <v>2</v>
      </c>
      <c r="V102" s="49">
        <v>0</v>
      </c>
      <c r="W102" s="49">
        <v>0.006098</v>
      </c>
      <c r="X102" s="49">
        <v>0.019016</v>
      </c>
      <c r="Y102" s="49">
        <v>0.736544</v>
      </c>
      <c r="Z102" s="49">
        <v>1</v>
      </c>
      <c r="AA102" s="49">
        <v>0</v>
      </c>
      <c r="AB102" s="71">
        <v>102</v>
      </c>
      <c r="AC102" s="71"/>
      <c r="AD102" s="72"/>
      <c r="AE102" s="78" t="s">
        <v>1184</v>
      </c>
      <c r="AF102" s="78">
        <v>919</v>
      </c>
      <c r="AG102" s="78">
        <v>2651</v>
      </c>
      <c r="AH102" s="78">
        <v>8135</v>
      </c>
      <c r="AI102" s="78">
        <v>3949</v>
      </c>
      <c r="AJ102" s="78"/>
      <c r="AK102" s="78" t="s">
        <v>1318</v>
      </c>
      <c r="AL102" s="78" t="s">
        <v>1424</v>
      </c>
      <c r="AM102" s="82" t="s">
        <v>1520</v>
      </c>
      <c r="AN102" s="78"/>
      <c r="AO102" s="80">
        <v>40186.369942129626</v>
      </c>
      <c r="AP102" s="82" t="s">
        <v>1634</v>
      </c>
      <c r="AQ102" s="78" t="b">
        <v>0</v>
      </c>
      <c r="AR102" s="78" t="b">
        <v>0</v>
      </c>
      <c r="AS102" s="78" t="b">
        <v>1</v>
      </c>
      <c r="AT102" s="78" t="s">
        <v>1030</v>
      </c>
      <c r="AU102" s="78">
        <v>218</v>
      </c>
      <c r="AV102" s="82" t="s">
        <v>1678</v>
      </c>
      <c r="AW102" s="78" t="b">
        <v>0</v>
      </c>
      <c r="AX102" s="78" t="s">
        <v>1724</v>
      </c>
      <c r="AY102" s="82" t="s">
        <v>1824</v>
      </c>
      <c r="AZ102" s="78" t="s">
        <v>66</v>
      </c>
      <c r="BA102" s="78" t="str">
        <f>REPLACE(INDEX(GroupVertices[Group],MATCH(Vertices[[#This Row],[Vertex]],GroupVertices[Vertex],0)),1,1,"")</f>
        <v>1</v>
      </c>
      <c r="BB102" s="48" t="s">
        <v>459</v>
      </c>
      <c r="BC102" s="48" t="s">
        <v>459</v>
      </c>
      <c r="BD102" s="48" t="s">
        <v>469</v>
      </c>
      <c r="BE102" s="48" t="s">
        <v>469</v>
      </c>
      <c r="BF102" s="48" t="s">
        <v>475</v>
      </c>
      <c r="BG102" s="48" t="s">
        <v>475</v>
      </c>
      <c r="BH102" s="121" t="s">
        <v>2439</v>
      </c>
      <c r="BI102" s="121" t="s">
        <v>2439</v>
      </c>
      <c r="BJ102" s="121" t="s">
        <v>2515</v>
      </c>
      <c r="BK102" s="121" t="s">
        <v>2515</v>
      </c>
      <c r="BL102" s="121">
        <v>1</v>
      </c>
      <c r="BM102" s="124">
        <v>4.761904761904762</v>
      </c>
      <c r="BN102" s="121">
        <v>0</v>
      </c>
      <c r="BO102" s="124">
        <v>0</v>
      </c>
      <c r="BP102" s="121">
        <v>0</v>
      </c>
      <c r="BQ102" s="124">
        <v>0</v>
      </c>
      <c r="BR102" s="121">
        <v>20</v>
      </c>
      <c r="BS102" s="124">
        <v>95.23809523809524</v>
      </c>
      <c r="BT102" s="121">
        <v>21</v>
      </c>
      <c r="BU102" s="2"/>
      <c r="BV102" s="3"/>
      <c r="BW102" s="3"/>
      <c r="BX102" s="3"/>
      <c r="BY102" s="3"/>
    </row>
    <row r="103" spans="1:77" ht="41.45" customHeight="1">
      <c r="A103" s="64" t="s">
        <v>321</v>
      </c>
      <c r="C103" s="65"/>
      <c r="D103" s="65" t="s">
        <v>64</v>
      </c>
      <c r="E103" s="66">
        <v>164.15573959424634</v>
      </c>
      <c r="F103" s="68">
        <v>99.99376847949904</v>
      </c>
      <c r="G103" s="100" t="s">
        <v>624</v>
      </c>
      <c r="H103" s="65"/>
      <c r="I103" s="69" t="s">
        <v>321</v>
      </c>
      <c r="J103" s="70"/>
      <c r="K103" s="70"/>
      <c r="L103" s="69" t="s">
        <v>1967</v>
      </c>
      <c r="M103" s="73">
        <v>3.0767580656205067</v>
      </c>
      <c r="N103" s="74">
        <v>1384.1483154296875</v>
      </c>
      <c r="O103" s="74">
        <v>3628.0478515625</v>
      </c>
      <c r="P103" s="75"/>
      <c r="Q103" s="76"/>
      <c r="R103" s="76"/>
      <c r="S103" s="86"/>
      <c r="T103" s="48">
        <v>9</v>
      </c>
      <c r="U103" s="48">
        <v>2</v>
      </c>
      <c r="V103" s="49">
        <v>49</v>
      </c>
      <c r="W103" s="49">
        <v>0.006494</v>
      </c>
      <c r="X103" s="49">
        <v>0.035943</v>
      </c>
      <c r="Y103" s="49">
        <v>2.915339</v>
      </c>
      <c r="Z103" s="49">
        <v>0.125</v>
      </c>
      <c r="AA103" s="49">
        <v>0.2222222222222222</v>
      </c>
      <c r="AB103" s="71">
        <v>103</v>
      </c>
      <c r="AC103" s="71"/>
      <c r="AD103" s="72"/>
      <c r="AE103" s="78" t="s">
        <v>1185</v>
      </c>
      <c r="AF103" s="78">
        <v>649</v>
      </c>
      <c r="AG103" s="78">
        <v>3344</v>
      </c>
      <c r="AH103" s="78">
        <v>43834</v>
      </c>
      <c r="AI103" s="78">
        <v>6142</v>
      </c>
      <c r="AJ103" s="78"/>
      <c r="AK103" s="78" t="s">
        <v>1319</v>
      </c>
      <c r="AL103" s="78" t="s">
        <v>1425</v>
      </c>
      <c r="AM103" s="82" t="s">
        <v>1521</v>
      </c>
      <c r="AN103" s="78"/>
      <c r="AO103" s="80">
        <v>39535.65561342592</v>
      </c>
      <c r="AP103" s="82" t="s">
        <v>1635</v>
      </c>
      <c r="AQ103" s="78" t="b">
        <v>0</v>
      </c>
      <c r="AR103" s="78" t="b">
        <v>0</v>
      </c>
      <c r="AS103" s="78" t="b">
        <v>1</v>
      </c>
      <c r="AT103" s="78" t="s">
        <v>1030</v>
      </c>
      <c r="AU103" s="78">
        <v>285</v>
      </c>
      <c r="AV103" s="82" t="s">
        <v>1679</v>
      </c>
      <c r="AW103" s="78" t="b">
        <v>0</v>
      </c>
      <c r="AX103" s="78" t="s">
        <v>1724</v>
      </c>
      <c r="AY103" s="82" t="s">
        <v>1825</v>
      </c>
      <c r="AZ103" s="78" t="s">
        <v>66</v>
      </c>
      <c r="BA103" s="78" t="str">
        <f>REPLACE(INDEX(GroupVertices[Group],MATCH(Vertices[[#This Row],[Vertex]],GroupVertices[Vertex],0)),1,1,"")</f>
        <v>1</v>
      </c>
      <c r="BB103" s="48" t="s">
        <v>2390</v>
      </c>
      <c r="BC103" s="48" t="s">
        <v>2390</v>
      </c>
      <c r="BD103" s="48" t="s">
        <v>469</v>
      </c>
      <c r="BE103" s="48" t="s">
        <v>469</v>
      </c>
      <c r="BF103" s="48" t="s">
        <v>475</v>
      </c>
      <c r="BG103" s="48" t="s">
        <v>475</v>
      </c>
      <c r="BH103" s="121" t="s">
        <v>2440</v>
      </c>
      <c r="BI103" s="121" t="s">
        <v>2473</v>
      </c>
      <c r="BJ103" s="121" t="s">
        <v>2516</v>
      </c>
      <c r="BK103" s="121" t="s">
        <v>2516</v>
      </c>
      <c r="BL103" s="121">
        <v>3</v>
      </c>
      <c r="BM103" s="124">
        <v>4.054054054054054</v>
      </c>
      <c r="BN103" s="121">
        <v>0</v>
      </c>
      <c r="BO103" s="124">
        <v>0</v>
      </c>
      <c r="BP103" s="121">
        <v>0</v>
      </c>
      <c r="BQ103" s="124">
        <v>0</v>
      </c>
      <c r="BR103" s="121">
        <v>71</v>
      </c>
      <c r="BS103" s="124">
        <v>95.94594594594595</v>
      </c>
      <c r="BT103" s="121">
        <v>74</v>
      </c>
      <c r="BU103" s="2"/>
      <c r="BV103" s="3"/>
      <c r="BW103" s="3"/>
      <c r="BX103" s="3"/>
      <c r="BY103" s="3"/>
    </row>
    <row r="104" spans="1:77" ht="41.45" customHeight="1">
      <c r="A104" s="64" t="s">
        <v>290</v>
      </c>
      <c r="C104" s="65"/>
      <c r="D104" s="65" t="s">
        <v>64</v>
      </c>
      <c r="E104" s="66">
        <v>163.10790932098666</v>
      </c>
      <c r="F104" s="68">
        <v>99.99679740555614</v>
      </c>
      <c r="G104" s="100" t="s">
        <v>594</v>
      </c>
      <c r="H104" s="65"/>
      <c r="I104" s="69" t="s">
        <v>290</v>
      </c>
      <c r="J104" s="70"/>
      <c r="K104" s="70"/>
      <c r="L104" s="69" t="s">
        <v>1968</v>
      </c>
      <c r="M104" s="73">
        <v>2.0673179749892627</v>
      </c>
      <c r="N104" s="74">
        <v>6319.4892578125</v>
      </c>
      <c r="O104" s="74">
        <v>3487.886474609375</v>
      </c>
      <c r="P104" s="75"/>
      <c r="Q104" s="76"/>
      <c r="R104" s="76"/>
      <c r="S104" s="86"/>
      <c r="T104" s="48">
        <v>1</v>
      </c>
      <c r="U104" s="48">
        <v>1</v>
      </c>
      <c r="V104" s="49">
        <v>0</v>
      </c>
      <c r="W104" s="49">
        <v>0</v>
      </c>
      <c r="X104" s="49">
        <v>0</v>
      </c>
      <c r="Y104" s="49">
        <v>0.999996</v>
      </c>
      <c r="Z104" s="49">
        <v>0</v>
      </c>
      <c r="AA104" s="49" t="s">
        <v>2767</v>
      </c>
      <c r="AB104" s="71">
        <v>104</v>
      </c>
      <c r="AC104" s="71"/>
      <c r="AD104" s="72"/>
      <c r="AE104" s="78" t="s">
        <v>1186</v>
      </c>
      <c r="AF104" s="78">
        <v>1178</v>
      </c>
      <c r="AG104" s="78">
        <v>1722</v>
      </c>
      <c r="AH104" s="78">
        <v>15500</v>
      </c>
      <c r="AI104" s="78">
        <v>15570</v>
      </c>
      <c r="AJ104" s="78"/>
      <c r="AK104" s="78" t="s">
        <v>1320</v>
      </c>
      <c r="AL104" s="78" t="s">
        <v>1426</v>
      </c>
      <c r="AM104" s="82" t="s">
        <v>1522</v>
      </c>
      <c r="AN104" s="78"/>
      <c r="AO104" s="80">
        <v>39044.5102662037</v>
      </c>
      <c r="AP104" s="82" t="s">
        <v>1636</v>
      </c>
      <c r="AQ104" s="78" t="b">
        <v>0</v>
      </c>
      <c r="AR104" s="78" t="b">
        <v>0</v>
      </c>
      <c r="AS104" s="78" t="b">
        <v>1</v>
      </c>
      <c r="AT104" s="78" t="s">
        <v>1030</v>
      </c>
      <c r="AU104" s="78">
        <v>80</v>
      </c>
      <c r="AV104" s="82" t="s">
        <v>1678</v>
      </c>
      <c r="AW104" s="78" t="b">
        <v>0</v>
      </c>
      <c r="AX104" s="78" t="s">
        <v>1724</v>
      </c>
      <c r="AY104" s="82" t="s">
        <v>1826</v>
      </c>
      <c r="AZ104" s="78" t="s">
        <v>66</v>
      </c>
      <c r="BA104" s="78" t="str">
        <f>REPLACE(INDEX(GroupVertices[Group],MATCH(Vertices[[#This Row],[Vertex]],GroupVertices[Vertex],0)),1,1,"")</f>
        <v>6</v>
      </c>
      <c r="BB104" s="48" t="s">
        <v>460</v>
      </c>
      <c r="BC104" s="48" t="s">
        <v>460</v>
      </c>
      <c r="BD104" s="48" t="s">
        <v>469</v>
      </c>
      <c r="BE104" s="48" t="s">
        <v>469</v>
      </c>
      <c r="BF104" s="48" t="s">
        <v>475</v>
      </c>
      <c r="BG104" s="48" t="s">
        <v>475</v>
      </c>
      <c r="BH104" s="121" t="s">
        <v>2441</v>
      </c>
      <c r="BI104" s="121" t="s">
        <v>2441</v>
      </c>
      <c r="BJ104" s="121" t="s">
        <v>2517</v>
      </c>
      <c r="BK104" s="121" t="s">
        <v>2517</v>
      </c>
      <c r="BL104" s="121">
        <v>0</v>
      </c>
      <c r="BM104" s="124">
        <v>0</v>
      </c>
      <c r="BN104" s="121">
        <v>0</v>
      </c>
      <c r="BO104" s="124">
        <v>0</v>
      </c>
      <c r="BP104" s="121">
        <v>0</v>
      </c>
      <c r="BQ104" s="124">
        <v>0</v>
      </c>
      <c r="BR104" s="121">
        <v>31</v>
      </c>
      <c r="BS104" s="124">
        <v>100</v>
      </c>
      <c r="BT104" s="121">
        <v>31</v>
      </c>
      <c r="BU104" s="2"/>
      <c r="BV104" s="3"/>
      <c r="BW104" s="3"/>
      <c r="BX104" s="3"/>
      <c r="BY104" s="3"/>
    </row>
    <row r="105" spans="1:77" ht="41.45" customHeight="1">
      <c r="A105" s="64" t="s">
        <v>291</v>
      </c>
      <c r="C105" s="65"/>
      <c r="D105" s="65" t="s">
        <v>64</v>
      </c>
      <c r="E105" s="66">
        <v>162.11951208418807</v>
      </c>
      <c r="F105" s="68">
        <v>99.9996545306285</v>
      </c>
      <c r="G105" s="100" t="s">
        <v>595</v>
      </c>
      <c r="H105" s="65"/>
      <c r="I105" s="69" t="s">
        <v>291</v>
      </c>
      <c r="J105" s="70"/>
      <c r="K105" s="70"/>
      <c r="L105" s="69" t="s">
        <v>1969</v>
      </c>
      <c r="M105" s="73">
        <v>1.1151334258734773</v>
      </c>
      <c r="N105" s="74">
        <v>8436.318359375</v>
      </c>
      <c r="O105" s="74">
        <v>8958.2431640625</v>
      </c>
      <c r="P105" s="75"/>
      <c r="Q105" s="76"/>
      <c r="R105" s="76"/>
      <c r="S105" s="86"/>
      <c r="T105" s="48">
        <v>0</v>
      </c>
      <c r="U105" s="48">
        <v>1</v>
      </c>
      <c r="V105" s="49">
        <v>0</v>
      </c>
      <c r="W105" s="49">
        <v>0.004673</v>
      </c>
      <c r="X105" s="49">
        <v>0.003559</v>
      </c>
      <c r="Y105" s="49">
        <v>0.48047</v>
      </c>
      <c r="Z105" s="49">
        <v>0</v>
      </c>
      <c r="AA105" s="49">
        <v>0</v>
      </c>
      <c r="AB105" s="71">
        <v>105</v>
      </c>
      <c r="AC105" s="71"/>
      <c r="AD105" s="72"/>
      <c r="AE105" s="78" t="s">
        <v>1187</v>
      </c>
      <c r="AF105" s="78">
        <v>1118</v>
      </c>
      <c r="AG105" s="78">
        <v>192</v>
      </c>
      <c r="AH105" s="78">
        <v>5503</v>
      </c>
      <c r="AI105" s="78">
        <v>19674</v>
      </c>
      <c r="AJ105" s="78"/>
      <c r="AK105" s="78" t="s">
        <v>1321</v>
      </c>
      <c r="AL105" s="78" t="s">
        <v>1427</v>
      </c>
      <c r="AM105" s="78"/>
      <c r="AN105" s="78"/>
      <c r="AO105" s="80">
        <v>41775.32030092592</v>
      </c>
      <c r="AP105" s="82" t="s">
        <v>1637</v>
      </c>
      <c r="AQ105" s="78" t="b">
        <v>0</v>
      </c>
      <c r="AR105" s="78" t="b">
        <v>0</v>
      </c>
      <c r="AS105" s="78" t="b">
        <v>1</v>
      </c>
      <c r="AT105" s="78" t="s">
        <v>1030</v>
      </c>
      <c r="AU105" s="78">
        <v>6</v>
      </c>
      <c r="AV105" s="82" t="s">
        <v>1678</v>
      </c>
      <c r="AW105" s="78" t="b">
        <v>0</v>
      </c>
      <c r="AX105" s="78" t="s">
        <v>1724</v>
      </c>
      <c r="AY105" s="82" t="s">
        <v>1827</v>
      </c>
      <c r="AZ105" s="78" t="s">
        <v>66</v>
      </c>
      <c r="BA105" s="78" t="str">
        <f>REPLACE(INDEX(GroupVertices[Group],MATCH(Vertices[[#This Row],[Vertex]],GroupVertices[Vertex],0)),1,1,"")</f>
        <v>5</v>
      </c>
      <c r="BB105" s="48" t="s">
        <v>461</v>
      </c>
      <c r="BC105" s="48" t="s">
        <v>461</v>
      </c>
      <c r="BD105" s="48" t="s">
        <v>469</v>
      </c>
      <c r="BE105" s="48" t="s">
        <v>469</v>
      </c>
      <c r="BF105" s="48" t="s">
        <v>475</v>
      </c>
      <c r="BG105" s="48" t="s">
        <v>475</v>
      </c>
      <c r="BH105" s="121" t="s">
        <v>2442</v>
      </c>
      <c r="BI105" s="121" t="s">
        <v>2442</v>
      </c>
      <c r="BJ105" s="121" t="s">
        <v>2518</v>
      </c>
      <c r="BK105" s="121" t="s">
        <v>2518</v>
      </c>
      <c r="BL105" s="121">
        <v>0</v>
      </c>
      <c r="BM105" s="124">
        <v>0</v>
      </c>
      <c r="BN105" s="121">
        <v>0</v>
      </c>
      <c r="BO105" s="124">
        <v>0</v>
      </c>
      <c r="BP105" s="121">
        <v>0</v>
      </c>
      <c r="BQ105" s="124">
        <v>0</v>
      </c>
      <c r="BR105" s="121">
        <v>14</v>
      </c>
      <c r="BS105" s="124">
        <v>100</v>
      </c>
      <c r="BT105" s="121">
        <v>14</v>
      </c>
      <c r="BU105" s="2"/>
      <c r="BV105" s="3"/>
      <c r="BW105" s="3"/>
      <c r="BX105" s="3"/>
      <c r="BY105" s="3"/>
    </row>
    <row r="106" spans="1:77" ht="41.45" customHeight="1">
      <c r="A106" s="64" t="s">
        <v>327</v>
      </c>
      <c r="C106" s="65"/>
      <c r="D106" s="65" t="s">
        <v>64</v>
      </c>
      <c r="E106" s="66">
        <v>165.0272087919204</v>
      </c>
      <c r="F106" s="68">
        <v>99.99124935419015</v>
      </c>
      <c r="G106" s="100" t="s">
        <v>628</v>
      </c>
      <c r="H106" s="65"/>
      <c r="I106" s="69" t="s">
        <v>327</v>
      </c>
      <c r="J106" s="70"/>
      <c r="K106" s="70"/>
      <c r="L106" s="69" t="s">
        <v>1970</v>
      </c>
      <c r="M106" s="73">
        <v>3.916298560233052</v>
      </c>
      <c r="N106" s="74">
        <v>9061.3994140625</v>
      </c>
      <c r="O106" s="74">
        <v>7897.07763671875</v>
      </c>
      <c r="P106" s="75"/>
      <c r="Q106" s="76"/>
      <c r="R106" s="76"/>
      <c r="S106" s="86"/>
      <c r="T106" s="48">
        <v>12</v>
      </c>
      <c r="U106" s="48">
        <v>3</v>
      </c>
      <c r="V106" s="49">
        <v>1171</v>
      </c>
      <c r="W106" s="49">
        <v>0.006897</v>
      </c>
      <c r="X106" s="49">
        <v>0.028336</v>
      </c>
      <c r="Y106" s="49">
        <v>5.054253</v>
      </c>
      <c r="Z106" s="49">
        <v>0.015151515151515152</v>
      </c>
      <c r="AA106" s="49">
        <v>0.08333333333333333</v>
      </c>
      <c r="AB106" s="71">
        <v>106</v>
      </c>
      <c r="AC106" s="71"/>
      <c r="AD106" s="72"/>
      <c r="AE106" s="78" t="s">
        <v>1188</v>
      </c>
      <c r="AF106" s="78">
        <v>576</v>
      </c>
      <c r="AG106" s="78">
        <v>4693</v>
      </c>
      <c r="AH106" s="78">
        <v>86634</v>
      </c>
      <c r="AI106" s="78">
        <v>80139</v>
      </c>
      <c r="AJ106" s="78"/>
      <c r="AK106" s="78" t="s">
        <v>1322</v>
      </c>
      <c r="AL106" s="78" t="s">
        <v>1378</v>
      </c>
      <c r="AM106" s="78"/>
      <c r="AN106" s="78"/>
      <c r="AO106" s="80">
        <v>40711.17800925926</v>
      </c>
      <c r="AP106" s="82" t="s">
        <v>1638</v>
      </c>
      <c r="AQ106" s="78" t="b">
        <v>0</v>
      </c>
      <c r="AR106" s="78" t="b">
        <v>0</v>
      </c>
      <c r="AS106" s="78" t="b">
        <v>0</v>
      </c>
      <c r="AT106" s="78" t="s">
        <v>1030</v>
      </c>
      <c r="AU106" s="78">
        <v>87</v>
      </c>
      <c r="AV106" s="82" t="s">
        <v>1679</v>
      </c>
      <c r="AW106" s="78" t="b">
        <v>0</v>
      </c>
      <c r="AX106" s="78" t="s">
        <v>1724</v>
      </c>
      <c r="AY106" s="82" t="s">
        <v>1828</v>
      </c>
      <c r="AZ106" s="78" t="s">
        <v>66</v>
      </c>
      <c r="BA106" s="78" t="str">
        <f>REPLACE(INDEX(GroupVertices[Group],MATCH(Vertices[[#This Row],[Vertex]],GroupVertices[Vertex],0)),1,1,"")</f>
        <v>5</v>
      </c>
      <c r="BB106" s="48" t="s">
        <v>461</v>
      </c>
      <c r="BC106" s="48" t="s">
        <v>461</v>
      </c>
      <c r="BD106" s="48" t="s">
        <v>469</v>
      </c>
      <c r="BE106" s="48" t="s">
        <v>469</v>
      </c>
      <c r="BF106" s="48" t="s">
        <v>475</v>
      </c>
      <c r="BG106" s="48" t="s">
        <v>475</v>
      </c>
      <c r="BH106" s="121" t="s">
        <v>2443</v>
      </c>
      <c r="BI106" s="121" t="s">
        <v>2474</v>
      </c>
      <c r="BJ106" s="121" t="s">
        <v>2519</v>
      </c>
      <c r="BK106" s="121" t="s">
        <v>2519</v>
      </c>
      <c r="BL106" s="121">
        <v>1</v>
      </c>
      <c r="BM106" s="124">
        <v>2.7777777777777777</v>
      </c>
      <c r="BN106" s="121">
        <v>1</v>
      </c>
      <c r="BO106" s="124">
        <v>2.7777777777777777</v>
      </c>
      <c r="BP106" s="121">
        <v>0</v>
      </c>
      <c r="BQ106" s="124">
        <v>0</v>
      </c>
      <c r="BR106" s="121">
        <v>34</v>
      </c>
      <c r="BS106" s="124">
        <v>94.44444444444444</v>
      </c>
      <c r="BT106" s="121">
        <v>36</v>
      </c>
      <c r="BU106" s="2"/>
      <c r="BV106" s="3"/>
      <c r="BW106" s="3"/>
      <c r="BX106" s="3"/>
      <c r="BY106" s="3"/>
    </row>
    <row r="107" spans="1:77" ht="41.45" customHeight="1">
      <c r="A107" s="64" t="s">
        <v>292</v>
      </c>
      <c r="C107" s="65"/>
      <c r="D107" s="65" t="s">
        <v>64</v>
      </c>
      <c r="E107" s="66">
        <v>167.54665272885796</v>
      </c>
      <c r="F107" s="68">
        <v>99.98396648635863</v>
      </c>
      <c r="G107" s="100" t="s">
        <v>596</v>
      </c>
      <c r="H107" s="65"/>
      <c r="I107" s="69" t="s">
        <v>292</v>
      </c>
      <c r="J107" s="70"/>
      <c r="K107" s="70"/>
      <c r="L107" s="69" t="s">
        <v>1971</v>
      </c>
      <c r="M107" s="73">
        <v>6.3434356462144645</v>
      </c>
      <c r="N107" s="74">
        <v>9493.1259765625</v>
      </c>
      <c r="O107" s="74">
        <v>6401.67138671875</v>
      </c>
      <c r="P107" s="75"/>
      <c r="Q107" s="76"/>
      <c r="R107" s="76"/>
      <c r="S107" s="86"/>
      <c r="T107" s="48">
        <v>0</v>
      </c>
      <c r="U107" s="48">
        <v>1</v>
      </c>
      <c r="V107" s="49">
        <v>0</v>
      </c>
      <c r="W107" s="49">
        <v>0.004673</v>
      </c>
      <c r="X107" s="49">
        <v>0.003559</v>
      </c>
      <c r="Y107" s="49">
        <v>0.48047</v>
      </c>
      <c r="Z107" s="49">
        <v>0</v>
      </c>
      <c r="AA107" s="49">
        <v>0</v>
      </c>
      <c r="AB107" s="71">
        <v>107</v>
      </c>
      <c r="AC107" s="71"/>
      <c r="AD107" s="72"/>
      <c r="AE107" s="78" t="s">
        <v>1189</v>
      </c>
      <c r="AF107" s="78">
        <v>937</v>
      </c>
      <c r="AG107" s="78">
        <v>8593</v>
      </c>
      <c r="AH107" s="78">
        <v>119683</v>
      </c>
      <c r="AI107" s="78">
        <v>63640</v>
      </c>
      <c r="AJ107" s="78"/>
      <c r="AK107" s="78" t="s">
        <v>1323</v>
      </c>
      <c r="AL107" s="78" t="s">
        <v>1428</v>
      </c>
      <c r="AM107" s="82" t="s">
        <v>1523</v>
      </c>
      <c r="AN107" s="78"/>
      <c r="AO107" s="80">
        <v>40117.085324074076</v>
      </c>
      <c r="AP107" s="82" t="s">
        <v>1639</v>
      </c>
      <c r="AQ107" s="78" t="b">
        <v>0</v>
      </c>
      <c r="AR107" s="78" t="b">
        <v>0</v>
      </c>
      <c r="AS107" s="78" t="b">
        <v>0</v>
      </c>
      <c r="AT107" s="78" t="s">
        <v>1030</v>
      </c>
      <c r="AU107" s="78">
        <v>176</v>
      </c>
      <c r="AV107" s="82" t="s">
        <v>1679</v>
      </c>
      <c r="AW107" s="78" t="b">
        <v>0</v>
      </c>
      <c r="AX107" s="78" t="s">
        <v>1724</v>
      </c>
      <c r="AY107" s="82" t="s">
        <v>1829</v>
      </c>
      <c r="AZ107" s="78" t="s">
        <v>66</v>
      </c>
      <c r="BA107" s="78" t="str">
        <f>REPLACE(INDEX(GroupVertices[Group],MATCH(Vertices[[#This Row],[Vertex]],GroupVertices[Vertex],0)),1,1,"")</f>
        <v>5</v>
      </c>
      <c r="BB107" s="48" t="s">
        <v>461</v>
      </c>
      <c r="BC107" s="48" t="s">
        <v>461</v>
      </c>
      <c r="BD107" s="48" t="s">
        <v>469</v>
      </c>
      <c r="BE107" s="48" t="s">
        <v>469</v>
      </c>
      <c r="BF107" s="48" t="s">
        <v>475</v>
      </c>
      <c r="BG107" s="48" t="s">
        <v>475</v>
      </c>
      <c r="BH107" s="121" t="s">
        <v>2442</v>
      </c>
      <c r="BI107" s="121" t="s">
        <v>2442</v>
      </c>
      <c r="BJ107" s="121" t="s">
        <v>2518</v>
      </c>
      <c r="BK107" s="121" t="s">
        <v>2518</v>
      </c>
      <c r="BL107" s="121">
        <v>0</v>
      </c>
      <c r="BM107" s="124">
        <v>0</v>
      </c>
      <c r="BN107" s="121">
        <v>0</v>
      </c>
      <c r="BO107" s="124">
        <v>0</v>
      </c>
      <c r="BP107" s="121">
        <v>0</v>
      </c>
      <c r="BQ107" s="124">
        <v>0</v>
      </c>
      <c r="BR107" s="121">
        <v>14</v>
      </c>
      <c r="BS107" s="124">
        <v>100</v>
      </c>
      <c r="BT107" s="121">
        <v>14</v>
      </c>
      <c r="BU107" s="2"/>
      <c r="BV107" s="3"/>
      <c r="BW107" s="3"/>
      <c r="BX107" s="3"/>
      <c r="BY107" s="3"/>
    </row>
    <row r="108" spans="1:77" ht="41.45" customHeight="1">
      <c r="A108" s="64" t="s">
        <v>293</v>
      </c>
      <c r="C108" s="65"/>
      <c r="D108" s="65" t="s">
        <v>64</v>
      </c>
      <c r="E108" s="66">
        <v>178.28077592274383</v>
      </c>
      <c r="F108" s="68">
        <v>99.95293773459238</v>
      </c>
      <c r="G108" s="100" t="s">
        <v>597</v>
      </c>
      <c r="H108" s="65"/>
      <c r="I108" s="69" t="s">
        <v>293</v>
      </c>
      <c r="J108" s="70"/>
      <c r="K108" s="70"/>
      <c r="L108" s="69" t="s">
        <v>1972</v>
      </c>
      <c r="M108" s="73">
        <v>16.684284318180403</v>
      </c>
      <c r="N108" s="74">
        <v>8979.81640625</v>
      </c>
      <c r="O108" s="74">
        <v>6105.27197265625</v>
      </c>
      <c r="P108" s="75"/>
      <c r="Q108" s="76"/>
      <c r="R108" s="76"/>
      <c r="S108" s="86"/>
      <c r="T108" s="48">
        <v>0</v>
      </c>
      <c r="U108" s="48">
        <v>1</v>
      </c>
      <c r="V108" s="49">
        <v>0</v>
      </c>
      <c r="W108" s="49">
        <v>0.004673</v>
      </c>
      <c r="X108" s="49">
        <v>0.003559</v>
      </c>
      <c r="Y108" s="49">
        <v>0.48047</v>
      </c>
      <c r="Z108" s="49">
        <v>0</v>
      </c>
      <c r="AA108" s="49">
        <v>0</v>
      </c>
      <c r="AB108" s="71">
        <v>108</v>
      </c>
      <c r="AC108" s="71"/>
      <c r="AD108" s="72"/>
      <c r="AE108" s="78" t="s">
        <v>1190</v>
      </c>
      <c r="AF108" s="78">
        <v>2078</v>
      </c>
      <c r="AG108" s="78">
        <v>25209</v>
      </c>
      <c r="AH108" s="78">
        <v>112773</v>
      </c>
      <c r="AI108" s="78">
        <v>195654</v>
      </c>
      <c r="AJ108" s="78"/>
      <c r="AK108" s="78" t="s">
        <v>1324</v>
      </c>
      <c r="AL108" s="78" t="s">
        <v>1373</v>
      </c>
      <c r="AM108" s="82" t="s">
        <v>1524</v>
      </c>
      <c r="AN108" s="78"/>
      <c r="AO108" s="80">
        <v>39972.128541666665</v>
      </c>
      <c r="AP108" s="82" t="s">
        <v>1640</v>
      </c>
      <c r="AQ108" s="78" t="b">
        <v>0</v>
      </c>
      <c r="AR108" s="78" t="b">
        <v>0</v>
      </c>
      <c r="AS108" s="78" t="b">
        <v>1</v>
      </c>
      <c r="AT108" s="78" t="s">
        <v>1030</v>
      </c>
      <c r="AU108" s="78">
        <v>654</v>
      </c>
      <c r="AV108" s="82" t="s">
        <v>1686</v>
      </c>
      <c r="AW108" s="78" t="b">
        <v>1</v>
      </c>
      <c r="AX108" s="78" t="s">
        <v>1724</v>
      </c>
      <c r="AY108" s="82" t="s">
        <v>1830</v>
      </c>
      <c r="AZ108" s="78" t="s">
        <v>66</v>
      </c>
      <c r="BA108" s="78" t="str">
        <f>REPLACE(INDEX(GroupVertices[Group],MATCH(Vertices[[#This Row],[Vertex]],GroupVertices[Vertex],0)),1,1,"")</f>
        <v>5</v>
      </c>
      <c r="BB108" s="48" t="s">
        <v>461</v>
      </c>
      <c r="BC108" s="48" t="s">
        <v>461</v>
      </c>
      <c r="BD108" s="48" t="s">
        <v>469</v>
      </c>
      <c r="BE108" s="48" t="s">
        <v>469</v>
      </c>
      <c r="BF108" s="48" t="s">
        <v>475</v>
      </c>
      <c r="BG108" s="48" t="s">
        <v>475</v>
      </c>
      <c r="BH108" s="121" t="s">
        <v>2442</v>
      </c>
      <c r="BI108" s="121" t="s">
        <v>2442</v>
      </c>
      <c r="BJ108" s="121" t="s">
        <v>2518</v>
      </c>
      <c r="BK108" s="121" t="s">
        <v>2518</v>
      </c>
      <c r="BL108" s="121">
        <v>0</v>
      </c>
      <c r="BM108" s="124">
        <v>0</v>
      </c>
      <c r="BN108" s="121">
        <v>0</v>
      </c>
      <c r="BO108" s="124">
        <v>0</v>
      </c>
      <c r="BP108" s="121">
        <v>0</v>
      </c>
      <c r="BQ108" s="124">
        <v>0</v>
      </c>
      <c r="BR108" s="121">
        <v>14</v>
      </c>
      <c r="BS108" s="124">
        <v>100</v>
      </c>
      <c r="BT108" s="121">
        <v>14</v>
      </c>
      <c r="BU108" s="2"/>
      <c r="BV108" s="3"/>
      <c r="BW108" s="3"/>
      <c r="BX108" s="3"/>
      <c r="BY108" s="3"/>
    </row>
    <row r="109" spans="1:77" ht="41.45" customHeight="1">
      <c r="A109" s="64" t="s">
        <v>294</v>
      </c>
      <c r="C109" s="65"/>
      <c r="D109" s="65" t="s">
        <v>64</v>
      </c>
      <c r="E109" s="66">
        <v>162.18928130090325</v>
      </c>
      <c r="F109" s="68">
        <v>99.99945285121163</v>
      </c>
      <c r="G109" s="100" t="s">
        <v>598</v>
      </c>
      <c r="H109" s="65"/>
      <c r="I109" s="69" t="s">
        <v>294</v>
      </c>
      <c r="J109" s="70"/>
      <c r="K109" s="70"/>
      <c r="L109" s="69" t="s">
        <v>1973</v>
      </c>
      <c r="M109" s="73">
        <v>1.1823464528698857</v>
      </c>
      <c r="N109" s="74">
        <v>7350.35888671875</v>
      </c>
      <c r="O109" s="74">
        <v>5299.47021484375</v>
      </c>
      <c r="P109" s="75"/>
      <c r="Q109" s="76"/>
      <c r="R109" s="76"/>
      <c r="S109" s="86"/>
      <c r="T109" s="48">
        <v>1</v>
      </c>
      <c r="U109" s="48">
        <v>1</v>
      </c>
      <c r="V109" s="49">
        <v>0</v>
      </c>
      <c r="W109" s="49">
        <v>0</v>
      </c>
      <c r="X109" s="49">
        <v>0</v>
      </c>
      <c r="Y109" s="49">
        <v>0.999996</v>
      </c>
      <c r="Z109" s="49">
        <v>0</v>
      </c>
      <c r="AA109" s="49" t="s">
        <v>2767</v>
      </c>
      <c r="AB109" s="71">
        <v>109</v>
      </c>
      <c r="AC109" s="71"/>
      <c r="AD109" s="72"/>
      <c r="AE109" s="78" t="s">
        <v>1191</v>
      </c>
      <c r="AF109" s="78">
        <v>836</v>
      </c>
      <c r="AG109" s="78">
        <v>300</v>
      </c>
      <c r="AH109" s="78">
        <v>2821</v>
      </c>
      <c r="AI109" s="78">
        <v>1376</v>
      </c>
      <c r="AJ109" s="78"/>
      <c r="AK109" s="78" t="s">
        <v>1325</v>
      </c>
      <c r="AL109" s="78"/>
      <c r="AM109" s="78"/>
      <c r="AN109" s="78"/>
      <c r="AO109" s="80">
        <v>40199.07896990741</v>
      </c>
      <c r="AP109" s="82" t="s">
        <v>1641</v>
      </c>
      <c r="AQ109" s="78" t="b">
        <v>0</v>
      </c>
      <c r="AR109" s="78" t="b">
        <v>0</v>
      </c>
      <c r="AS109" s="78" t="b">
        <v>0</v>
      </c>
      <c r="AT109" s="78" t="s">
        <v>1030</v>
      </c>
      <c r="AU109" s="78">
        <v>11</v>
      </c>
      <c r="AV109" s="82" t="s">
        <v>1678</v>
      </c>
      <c r="AW109" s="78" t="b">
        <v>0</v>
      </c>
      <c r="AX109" s="78" t="s">
        <v>1724</v>
      </c>
      <c r="AY109" s="82" t="s">
        <v>1831</v>
      </c>
      <c r="AZ109" s="78" t="s">
        <v>66</v>
      </c>
      <c r="BA109" s="78" t="str">
        <f>REPLACE(INDEX(GroupVertices[Group],MATCH(Vertices[[#This Row],[Vertex]],GroupVertices[Vertex],0)),1,1,"")</f>
        <v>6</v>
      </c>
      <c r="BB109" s="48" t="s">
        <v>461</v>
      </c>
      <c r="BC109" s="48" t="s">
        <v>461</v>
      </c>
      <c r="BD109" s="48" t="s">
        <v>469</v>
      </c>
      <c r="BE109" s="48" t="s">
        <v>469</v>
      </c>
      <c r="BF109" s="48" t="s">
        <v>475</v>
      </c>
      <c r="BG109" s="48" t="s">
        <v>475</v>
      </c>
      <c r="BH109" s="121" t="s">
        <v>2444</v>
      </c>
      <c r="BI109" s="121" t="s">
        <v>2444</v>
      </c>
      <c r="BJ109" s="121" t="s">
        <v>2520</v>
      </c>
      <c r="BK109" s="121" t="s">
        <v>2520</v>
      </c>
      <c r="BL109" s="121">
        <v>3</v>
      </c>
      <c r="BM109" s="124">
        <v>14.285714285714286</v>
      </c>
      <c r="BN109" s="121">
        <v>0</v>
      </c>
      <c r="BO109" s="124">
        <v>0</v>
      </c>
      <c r="BP109" s="121">
        <v>0</v>
      </c>
      <c r="BQ109" s="124">
        <v>0</v>
      </c>
      <c r="BR109" s="121">
        <v>18</v>
      </c>
      <c r="BS109" s="124">
        <v>85.71428571428571</v>
      </c>
      <c r="BT109" s="121">
        <v>21</v>
      </c>
      <c r="BU109" s="2"/>
      <c r="BV109" s="3"/>
      <c r="BW109" s="3"/>
      <c r="BX109" s="3"/>
      <c r="BY109" s="3"/>
    </row>
    <row r="110" spans="1:77" ht="41.45" customHeight="1">
      <c r="A110" s="64" t="s">
        <v>295</v>
      </c>
      <c r="C110" s="65"/>
      <c r="D110" s="65" t="s">
        <v>64</v>
      </c>
      <c r="E110" s="66">
        <v>162.51228693384397</v>
      </c>
      <c r="F110" s="68">
        <v>99.9985191502076</v>
      </c>
      <c r="G110" s="100" t="s">
        <v>599</v>
      </c>
      <c r="H110" s="65"/>
      <c r="I110" s="69" t="s">
        <v>295</v>
      </c>
      <c r="J110" s="70"/>
      <c r="K110" s="70"/>
      <c r="L110" s="69" t="s">
        <v>1974</v>
      </c>
      <c r="M110" s="73">
        <v>1.493517874149554</v>
      </c>
      <c r="N110" s="74">
        <v>9804.087890625</v>
      </c>
      <c r="O110" s="74">
        <v>7398.67333984375</v>
      </c>
      <c r="P110" s="75"/>
      <c r="Q110" s="76"/>
      <c r="R110" s="76"/>
      <c r="S110" s="86"/>
      <c r="T110" s="48">
        <v>0</v>
      </c>
      <c r="U110" s="48">
        <v>1</v>
      </c>
      <c r="V110" s="49">
        <v>0</v>
      </c>
      <c r="W110" s="49">
        <v>0.004673</v>
      </c>
      <c r="X110" s="49">
        <v>0.003559</v>
      </c>
      <c r="Y110" s="49">
        <v>0.48047</v>
      </c>
      <c r="Z110" s="49">
        <v>0</v>
      </c>
      <c r="AA110" s="49">
        <v>0</v>
      </c>
      <c r="AB110" s="71">
        <v>110</v>
      </c>
      <c r="AC110" s="71"/>
      <c r="AD110" s="72"/>
      <c r="AE110" s="78" t="s">
        <v>1192</v>
      </c>
      <c r="AF110" s="78">
        <v>734</v>
      </c>
      <c r="AG110" s="78">
        <v>800</v>
      </c>
      <c r="AH110" s="78">
        <v>2733</v>
      </c>
      <c r="AI110" s="78">
        <v>3552</v>
      </c>
      <c r="AJ110" s="78"/>
      <c r="AK110" s="78" t="s">
        <v>1326</v>
      </c>
      <c r="AL110" s="78"/>
      <c r="AM110" s="82" t="s">
        <v>1525</v>
      </c>
      <c r="AN110" s="78"/>
      <c r="AO110" s="80">
        <v>40113.46128472222</v>
      </c>
      <c r="AP110" s="82" t="s">
        <v>1642</v>
      </c>
      <c r="AQ110" s="78" t="b">
        <v>0</v>
      </c>
      <c r="AR110" s="78" t="b">
        <v>0</v>
      </c>
      <c r="AS110" s="78" t="b">
        <v>0</v>
      </c>
      <c r="AT110" s="78" t="s">
        <v>1030</v>
      </c>
      <c r="AU110" s="78">
        <v>10</v>
      </c>
      <c r="AV110" s="82" t="s">
        <v>1694</v>
      </c>
      <c r="AW110" s="78" t="b">
        <v>0</v>
      </c>
      <c r="AX110" s="78" t="s">
        <v>1724</v>
      </c>
      <c r="AY110" s="82" t="s">
        <v>1832</v>
      </c>
      <c r="AZ110" s="78" t="s">
        <v>66</v>
      </c>
      <c r="BA110" s="78" t="str">
        <f>REPLACE(INDEX(GroupVertices[Group],MATCH(Vertices[[#This Row],[Vertex]],GroupVertices[Vertex],0)),1,1,"")</f>
        <v>5</v>
      </c>
      <c r="BB110" s="48" t="s">
        <v>461</v>
      </c>
      <c r="BC110" s="48" t="s">
        <v>461</v>
      </c>
      <c r="BD110" s="48" t="s">
        <v>469</v>
      </c>
      <c r="BE110" s="48" t="s">
        <v>469</v>
      </c>
      <c r="BF110" s="48" t="s">
        <v>475</v>
      </c>
      <c r="BG110" s="48" t="s">
        <v>475</v>
      </c>
      <c r="BH110" s="121" t="s">
        <v>2442</v>
      </c>
      <c r="BI110" s="121" t="s">
        <v>2442</v>
      </c>
      <c r="BJ110" s="121" t="s">
        <v>2518</v>
      </c>
      <c r="BK110" s="121" t="s">
        <v>2518</v>
      </c>
      <c r="BL110" s="121">
        <v>0</v>
      </c>
      <c r="BM110" s="124">
        <v>0</v>
      </c>
      <c r="BN110" s="121">
        <v>0</v>
      </c>
      <c r="BO110" s="124">
        <v>0</v>
      </c>
      <c r="BP110" s="121">
        <v>0</v>
      </c>
      <c r="BQ110" s="124">
        <v>0</v>
      </c>
      <c r="BR110" s="121">
        <v>14</v>
      </c>
      <c r="BS110" s="124">
        <v>100</v>
      </c>
      <c r="BT110" s="121">
        <v>14</v>
      </c>
      <c r="BU110" s="2"/>
      <c r="BV110" s="3"/>
      <c r="BW110" s="3"/>
      <c r="BX110" s="3"/>
      <c r="BY110" s="3"/>
    </row>
    <row r="111" spans="1:77" ht="41.45" customHeight="1">
      <c r="A111" s="64" t="s">
        <v>296</v>
      </c>
      <c r="C111" s="65"/>
      <c r="D111" s="65" t="s">
        <v>64</v>
      </c>
      <c r="E111" s="66">
        <v>163.39796837936743</v>
      </c>
      <c r="F111" s="68">
        <v>99.99595894205451</v>
      </c>
      <c r="G111" s="100" t="s">
        <v>600</v>
      </c>
      <c r="H111" s="65"/>
      <c r="I111" s="69" t="s">
        <v>296</v>
      </c>
      <c r="J111" s="70"/>
      <c r="K111" s="70"/>
      <c r="L111" s="69" t="s">
        <v>1975</v>
      </c>
      <c r="M111" s="73">
        <v>2.3467499112984047</v>
      </c>
      <c r="N111" s="74">
        <v>1938.3453369140625</v>
      </c>
      <c r="O111" s="74">
        <v>4877.58935546875</v>
      </c>
      <c r="P111" s="75"/>
      <c r="Q111" s="76"/>
      <c r="R111" s="76"/>
      <c r="S111" s="86"/>
      <c r="T111" s="48">
        <v>0</v>
      </c>
      <c r="U111" s="48">
        <v>2</v>
      </c>
      <c r="V111" s="49">
        <v>0</v>
      </c>
      <c r="W111" s="49">
        <v>0.006098</v>
      </c>
      <c r="X111" s="49">
        <v>0.019016</v>
      </c>
      <c r="Y111" s="49">
        <v>0.736544</v>
      </c>
      <c r="Z111" s="49">
        <v>1</v>
      </c>
      <c r="AA111" s="49">
        <v>0</v>
      </c>
      <c r="AB111" s="71">
        <v>111</v>
      </c>
      <c r="AC111" s="71"/>
      <c r="AD111" s="72"/>
      <c r="AE111" s="78" t="s">
        <v>1193</v>
      </c>
      <c r="AF111" s="78">
        <v>376</v>
      </c>
      <c r="AG111" s="78">
        <v>2171</v>
      </c>
      <c r="AH111" s="78">
        <v>14506</v>
      </c>
      <c r="AI111" s="78">
        <v>3081</v>
      </c>
      <c r="AJ111" s="78"/>
      <c r="AK111" s="78" t="s">
        <v>1327</v>
      </c>
      <c r="AL111" s="78" t="s">
        <v>1429</v>
      </c>
      <c r="AM111" s="82" t="s">
        <v>1526</v>
      </c>
      <c r="AN111" s="78"/>
      <c r="AO111" s="80">
        <v>39780.94934027778</v>
      </c>
      <c r="AP111" s="82" t="s">
        <v>1643</v>
      </c>
      <c r="AQ111" s="78" t="b">
        <v>0</v>
      </c>
      <c r="AR111" s="78" t="b">
        <v>0</v>
      </c>
      <c r="AS111" s="78" t="b">
        <v>0</v>
      </c>
      <c r="AT111" s="78" t="s">
        <v>1030</v>
      </c>
      <c r="AU111" s="78">
        <v>138</v>
      </c>
      <c r="AV111" s="82" t="s">
        <v>1679</v>
      </c>
      <c r="AW111" s="78" t="b">
        <v>0</v>
      </c>
      <c r="AX111" s="78" t="s">
        <v>1724</v>
      </c>
      <c r="AY111" s="82" t="s">
        <v>1833</v>
      </c>
      <c r="AZ111" s="78" t="s">
        <v>66</v>
      </c>
      <c r="BA111" s="78" t="str">
        <f>REPLACE(INDEX(GroupVertices[Group],MATCH(Vertices[[#This Row],[Vertex]],GroupVertices[Vertex],0)),1,1,"")</f>
        <v>1</v>
      </c>
      <c r="BB111" s="48" t="s">
        <v>459</v>
      </c>
      <c r="BC111" s="48" t="s">
        <v>459</v>
      </c>
      <c r="BD111" s="48" t="s">
        <v>469</v>
      </c>
      <c r="BE111" s="48" t="s">
        <v>469</v>
      </c>
      <c r="BF111" s="48" t="s">
        <v>475</v>
      </c>
      <c r="BG111" s="48" t="s">
        <v>475</v>
      </c>
      <c r="BH111" s="121" t="s">
        <v>2439</v>
      </c>
      <c r="BI111" s="121" t="s">
        <v>2439</v>
      </c>
      <c r="BJ111" s="121" t="s">
        <v>2515</v>
      </c>
      <c r="BK111" s="121" t="s">
        <v>2515</v>
      </c>
      <c r="BL111" s="121">
        <v>1</v>
      </c>
      <c r="BM111" s="124">
        <v>4.761904761904762</v>
      </c>
      <c r="BN111" s="121">
        <v>0</v>
      </c>
      <c r="BO111" s="124">
        <v>0</v>
      </c>
      <c r="BP111" s="121">
        <v>0</v>
      </c>
      <c r="BQ111" s="124">
        <v>0</v>
      </c>
      <c r="BR111" s="121">
        <v>20</v>
      </c>
      <c r="BS111" s="124">
        <v>95.23809523809524</v>
      </c>
      <c r="BT111" s="121">
        <v>21</v>
      </c>
      <c r="BU111" s="2"/>
      <c r="BV111" s="3"/>
      <c r="BW111" s="3"/>
      <c r="BX111" s="3"/>
      <c r="BY111" s="3"/>
    </row>
    <row r="112" spans="1:77" ht="41.45" customHeight="1">
      <c r="A112" s="64" t="s">
        <v>297</v>
      </c>
      <c r="C112" s="65"/>
      <c r="D112" s="65" t="s">
        <v>64</v>
      </c>
      <c r="E112" s="66">
        <v>162.50259676485575</v>
      </c>
      <c r="F112" s="68">
        <v>99.99854716123771</v>
      </c>
      <c r="G112" s="100" t="s">
        <v>601</v>
      </c>
      <c r="H112" s="65"/>
      <c r="I112" s="69" t="s">
        <v>297</v>
      </c>
      <c r="J112" s="70"/>
      <c r="K112" s="70"/>
      <c r="L112" s="69" t="s">
        <v>1976</v>
      </c>
      <c r="M112" s="73">
        <v>1.484182731511164</v>
      </c>
      <c r="N112" s="74">
        <v>9401.0458984375</v>
      </c>
      <c r="O112" s="74">
        <v>9516.369140625</v>
      </c>
      <c r="P112" s="75"/>
      <c r="Q112" s="76"/>
      <c r="R112" s="76"/>
      <c r="S112" s="86"/>
      <c r="T112" s="48">
        <v>0</v>
      </c>
      <c r="U112" s="48">
        <v>1</v>
      </c>
      <c r="V112" s="49">
        <v>0</v>
      </c>
      <c r="W112" s="49">
        <v>0.004673</v>
      </c>
      <c r="X112" s="49">
        <v>0.003559</v>
      </c>
      <c r="Y112" s="49">
        <v>0.48047</v>
      </c>
      <c r="Z112" s="49">
        <v>0</v>
      </c>
      <c r="AA112" s="49">
        <v>0</v>
      </c>
      <c r="AB112" s="71">
        <v>112</v>
      </c>
      <c r="AC112" s="71"/>
      <c r="AD112" s="72"/>
      <c r="AE112" s="78" t="s">
        <v>1194</v>
      </c>
      <c r="AF112" s="78">
        <v>1184</v>
      </c>
      <c r="AG112" s="78">
        <v>785</v>
      </c>
      <c r="AH112" s="78">
        <v>21244</v>
      </c>
      <c r="AI112" s="78">
        <v>194131</v>
      </c>
      <c r="AJ112" s="78"/>
      <c r="AK112" s="78" t="s">
        <v>1328</v>
      </c>
      <c r="AL112" s="78"/>
      <c r="AM112" s="82" t="s">
        <v>1527</v>
      </c>
      <c r="AN112" s="78"/>
      <c r="AO112" s="80">
        <v>42044.13982638889</v>
      </c>
      <c r="AP112" s="82" t="s">
        <v>1644</v>
      </c>
      <c r="AQ112" s="78" t="b">
        <v>1</v>
      </c>
      <c r="AR112" s="78" t="b">
        <v>0</v>
      </c>
      <c r="AS112" s="78" t="b">
        <v>1</v>
      </c>
      <c r="AT112" s="78" t="s">
        <v>1030</v>
      </c>
      <c r="AU112" s="78">
        <v>11</v>
      </c>
      <c r="AV112" s="82" t="s">
        <v>1678</v>
      </c>
      <c r="AW112" s="78" t="b">
        <v>0</v>
      </c>
      <c r="AX112" s="78" t="s">
        <v>1724</v>
      </c>
      <c r="AY112" s="82" t="s">
        <v>1834</v>
      </c>
      <c r="AZ112" s="78" t="s">
        <v>66</v>
      </c>
      <c r="BA112" s="78" t="str">
        <f>REPLACE(INDEX(GroupVertices[Group],MATCH(Vertices[[#This Row],[Vertex]],GroupVertices[Vertex],0)),1,1,"")</f>
        <v>5</v>
      </c>
      <c r="BB112" s="48" t="s">
        <v>461</v>
      </c>
      <c r="BC112" s="48" t="s">
        <v>461</v>
      </c>
      <c r="BD112" s="48" t="s">
        <v>469</v>
      </c>
      <c r="BE112" s="48" t="s">
        <v>469</v>
      </c>
      <c r="BF112" s="48" t="s">
        <v>475</v>
      </c>
      <c r="BG112" s="48" t="s">
        <v>475</v>
      </c>
      <c r="BH112" s="121" t="s">
        <v>2442</v>
      </c>
      <c r="BI112" s="121" t="s">
        <v>2442</v>
      </c>
      <c r="BJ112" s="121" t="s">
        <v>2518</v>
      </c>
      <c r="BK112" s="121" t="s">
        <v>2518</v>
      </c>
      <c r="BL112" s="121">
        <v>0</v>
      </c>
      <c r="BM112" s="124">
        <v>0</v>
      </c>
      <c r="BN112" s="121">
        <v>0</v>
      </c>
      <c r="BO112" s="124">
        <v>0</v>
      </c>
      <c r="BP112" s="121">
        <v>0</v>
      </c>
      <c r="BQ112" s="124">
        <v>0</v>
      </c>
      <c r="BR112" s="121">
        <v>14</v>
      </c>
      <c r="BS112" s="124">
        <v>100</v>
      </c>
      <c r="BT112" s="121">
        <v>14</v>
      </c>
      <c r="BU112" s="2"/>
      <c r="BV112" s="3"/>
      <c r="BW112" s="3"/>
      <c r="BX112" s="3"/>
      <c r="BY112" s="3"/>
    </row>
    <row r="113" spans="1:77" ht="41.45" customHeight="1">
      <c r="A113" s="64" t="s">
        <v>298</v>
      </c>
      <c r="C113" s="65"/>
      <c r="D113" s="65" t="s">
        <v>64</v>
      </c>
      <c r="E113" s="66">
        <v>162.02584045063526</v>
      </c>
      <c r="F113" s="68">
        <v>99.99992530391968</v>
      </c>
      <c r="G113" s="100" t="s">
        <v>602</v>
      </c>
      <c r="H113" s="65"/>
      <c r="I113" s="69" t="s">
        <v>298</v>
      </c>
      <c r="J113" s="70"/>
      <c r="K113" s="70"/>
      <c r="L113" s="69" t="s">
        <v>1977</v>
      </c>
      <c r="M113" s="73">
        <v>1.0248937137023735</v>
      </c>
      <c r="N113" s="74">
        <v>8504.6083984375</v>
      </c>
      <c r="O113" s="74">
        <v>6646.1689453125</v>
      </c>
      <c r="P113" s="75"/>
      <c r="Q113" s="76"/>
      <c r="R113" s="76"/>
      <c r="S113" s="86"/>
      <c r="T113" s="48">
        <v>0</v>
      </c>
      <c r="U113" s="48">
        <v>1</v>
      </c>
      <c r="V113" s="49">
        <v>0</v>
      </c>
      <c r="W113" s="49">
        <v>0.004673</v>
      </c>
      <c r="X113" s="49">
        <v>0.003559</v>
      </c>
      <c r="Y113" s="49">
        <v>0.48047</v>
      </c>
      <c r="Z113" s="49">
        <v>0</v>
      </c>
      <c r="AA113" s="49">
        <v>0</v>
      </c>
      <c r="AB113" s="71">
        <v>113</v>
      </c>
      <c r="AC113" s="71"/>
      <c r="AD113" s="72"/>
      <c r="AE113" s="78" t="s">
        <v>1195</v>
      </c>
      <c r="AF113" s="78">
        <v>55</v>
      </c>
      <c r="AG113" s="78">
        <v>47</v>
      </c>
      <c r="AH113" s="78">
        <v>17451</v>
      </c>
      <c r="AI113" s="78">
        <v>25616</v>
      </c>
      <c r="AJ113" s="78"/>
      <c r="AK113" s="78" t="s">
        <v>1329</v>
      </c>
      <c r="AL113" s="78"/>
      <c r="AM113" s="78"/>
      <c r="AN113" s="78"/>
      <c r="AO113" s="80">
        <v>41336.794803240744</v>
      </c>
      <c r="AP113" s="78"/>
      <c r="AQ113" s="78" t="b">
        <v>1</v>
      </c>
      <c r="AR113" s="78" t="b">
        <v>0</v>
      </c>
      <c r="AS113" s="78" t="b">
        <v>1</v>
      </c>
      <c r="AT113" s="78" t="s">
        <v>1030</v>
      </c>
      <c r="AU113" s="78">
        <v>1</v>
      </c>
      <c r="AV113" s="82" t="s">
        <v>1678</v>
      </c>
      <c r="AW113" s="78" t="b">
        <v>0</v>
      </c>
      <c r="AX113" s="78" t="s">
        <v>1724</v>
      </c>
      <c r="AY113" s="82" t="s">
        <v>1835</v>
      </c>
      <c r="AZ113" s="78" t="s">
        <v>66</v>
      </c>
      <c r="BA113" s="78" t="str">
        <f>REPLACE(INDEX(GroupVertices[Group],MATCH(Vertices[[#This Row],[Vertex]],GroupVertices[Vertex],0)),1,1,"")</f>
        <v>5</v>
      </c>
      <c r="BB113" s="48" t="s">
        <v>461</v>
      </c>
      <c r="BC113" s="48" t="s">
        <v>461</v>
      </c>
      <c r="BD113" s="48" t="s">
        <v>469</v>
      </c>
      <c r="BE113" s="48" t="s">
        <v>469</v>
      </c>
      <c r="BF113" s="48" t="s">
        <v>475</v>
      </c>
      <c r="BG113" s="48" t="s">
        <v>475</v>
      </c>
      <c r="BH113" s="121" t="s">
        <v>2442</v>
      </c>
      <c r="BI113" s="121" t="s">
        <v>2442</v>
      </c>
      <c r="BJ113" s="121" t="s">
        <v>2518</v>
      </c>
      <c r="BK113" s="121" t="s">
        <v>2518</v>
      </c>
      <c r="BL113" s="121">
        <v>0</v>
      </c>
      <c r="BM113" s="124">
        <v>0</v>
      </c>
      <c r="BN113" s="121">
        <v>0</v>
      </c>
      <c r="BO113" s="124">
        <v>0</v>
      </c>
      <c r="BP113" s="121">
        <v>0</v>
      </c>
      <c r="BQ113" s="124">
        <v>0</v>
      </c>
      <c r="BR113" s="121">
        <v>14</v>
      </c>
      <c r="BS113" s="124">
        <v>100</v>
      </c>
      <c r="BT113" s="121">
        <v>14</v>
      </c>
      <c r="BU113" s="2"/>
      <c r="BV113" s="3"/>
      <c r="BW113" s="3"/>
      <c r="BX113" s="3"/>
      <c r="BY113" s="3"/>
    </row>
    <row r="114" spans="1:77" ht="41.45" customHeight="1">
      <c r="A114" s="64" t="s">
        <v>300</v>
      </c>
      <c r="C114" s="65"/>
      <c r="D114" s="65" t="s">
        <v>64</v>
      </c>
      <c r="E114" s="66">
        <v>162.61306469132148</v>
      </c>
      <c r="F114" s="68">
        <v>99.99822783549433</v>
      </c>
      <c r="G114" s="100" t="s">
        <v>604</v>
      </c>
      <c r="H114" s="65"/>
      <c r="I114" s="69" t="s">
        <v>300</v>
      </c>
      <c r="J114" s="70"/>
      <c r="K114" s="70"/>
      <c r="L114" s="69" t="s">
        <v>1978</v>
      </c>
      <c r="M114" s="73">
        <v>1.5906033575888106</v>
      </c>
      <c r="N114" s="74">
        <v>6954.5869140625</v>
      </c>
      <c r="O114" s="74">
        <v>352.9058837890625</v>
      </c>
      <c r="P114" s="75"/>
      <c r="Q114" s="76"/>
      <c r="R114" s="76"/>
      <c r="S114" s="86"/>
      <c r="T114" s="48">
        <v>0</v>
      </c>
      <c r="U114" s="48">
        <v>4</v>
      </c>
      <c r="V114" s="49">
        <v>32</v>
      </c>
      <c r="W114" s="49">
        <v>0.006579</v>
      </c>
      <c r="X114" s="49">
        <v>0.025635</v>
      </c>
      <c r="Y114" s="49">
        <v>1.361417</v>
      </c>
      <c r="Z114" s="49">
        <v>0.3333333333333333</v>
      </c>
      <c r="AA114" s="49">
        <v>0</v>
      </c>
      <c r="AB114" s="71">
        <v>114</v>
      </c>
      <c r="AC114" s="71"/>
      <c r="AD114" s="72"/>
      <c r="AE114" s="78" t="s">
        <v>1196</v>
      </c>
      <c r="AF114" s="78">
        <v>881</v>
      </c>
      <c r="AG114" s="78">
        <v>956</v>
      </c>
      <c r="AH114" s="78">
        <v>19407</v>
      </c>
      <c r="AI114" s="78">
        <v>27891</v>
      </c>
      <c r="AJ114" s="78"/>
      <c r="AK114" s="78" t="s">
        <v>1330</v>
      </c>
      <c r="AL114" s="78" t="s">
        <v>1430</v>
      </c>
      <c r="AM114" s="82" t="s">
        <v>1528</v>
      </c>
      <c r="AN114" s="78"/>
      <c r="AO114" s="80">
        <v>39860.87064814815</v>
      </c>
      <c r="AP114" s="82" t="s">
        <v>1645</v>
      </c>
      <c r="AQ114" s="78" t="b">
        <v>0</v>
      </c>
      <c r="AR114" s="78" t="b">
        <v>0</v>
      </c>
      <c r="AS114" s="78" t="b">
        <v>0</v>
      </c>
      <c r="AT114" s="78" t="s">
        <v>1030</v>
      </c>
      <c r="AU114" s="78">
        <v>60</v>
      </c>
      <c r="AV114" s="82" t="s">
        <v>1680</v>
      </c>
      <c r="AW114" s="78" t="b">
        <v>0</v>
      </c>
      <c r="AX114" s="78" t="s">
        <v>1724</v>
      </c>
      <c r="AY114" s="82" t="s">
        <v>1836</v>
      </c>
      <c r="AZ114" s="78" t="s">
        <v>66</v>
      </c>
      <c r="BA114" s="78" t="str">
        <f>REPLACE(INDEX(GroupVertices[Group],MATCH(Vertices[[#This Row],[Vertex]],GroupVertices[Vertex],0)),1,1,"")</f>
        <v>7</v>
      </c>
      <c r="BB114" s="48" t="s">
        <v>2391</v>
      </c>
      <c r="BC114" s="48" t="s">
        <v>2391</v>
      </c>
      <c r="BD114" s="48" t="s">
        <v>469</v>
      </c>
      <c r="BE114" s="48" t="s">
        <v>469</v>
      </c>
      <c r="BF114" s="48" t="s">
        <v>475</v>
      </c>
      <c r="BG114" s="48" t="s">
        <v>475</v>
      </c>
      <c r="BH114" s="121" t="s">
        <v>2445</v>
      </c>
      <c r="BI114" s="121" t="s">
        <v>2475</v>
      </c>
      <c r="BJ114" s="121" t="s">
        <v>2515</v>
      </c>
      <c r="BK114" s="121" t="s">
        <v>2515</v>
      </c>
      <c r="BL114" s="121">
        <v>3</v>
      </c>
      <c r="BM114" s="124">
        <v>3</v>
      </c>
      <c r="BN114" s="121">
        <v>0</v>
      </c>
      <c r="BO114" s="124">
        <v>0</v>
      </c>
      <c r="BP114" s="121">
        <v>0</v>
      </c>
      <c r="BQ114" s="124">
        <v>0</v>
      </c>
      <c r="BR114" s="121">
        <v>97</v>
      </c>
      <c r="BS114" s="124">
        <v>97</v>
      </c>
      <c r="BT114" s="121">
        <v>100</v>
      </c>
      <c r="BU114" s="2"/>
      <c r="BV114" s="3"/>
      <c r="BW114" s="3"/>
      <c r="BX114" s="3"/>
      <c r="BY114" s="3"/>
    </row>
    <row r="115" spans="1:77" ht="41.45" customHeight="1">
      <c r="A115" s="64" t="s">
        <v>301</v>
      </c>
      <c r="C115" s="65"/>
      <c r="D115" s="65" t="s">
        <v>64</v>
      </c>
      <c r="E115" s="66">
        <v>162.9567426847704</v>
      </c>
      <c r="F115" s="68">
        <v>99.99723437762603</v>
      </c>
      <c r="G115" s="100" t="s">
        <v>605</v>
      </c>
      <c r="H115" s="65"/>
      <c r="I115" s="69" t="s">
        <v>301</v>
      </c>
      <c r="J115" s="70"/>
      <c r="K115" s="70"/>
      <c r="L115" s="69" t="s">
        <v>1979</v>
      </c>
      <c r="M115" s="73">
        <v>1.9216897498303775</v>
      </c>
      <c r="N115" s="74">
        <v>8875.21484375</v>
      </c>
      <c r="O115" s="74">
        <v>9646.09375</v>
      </c>
      <c r="P115" s="75"/>
      <c r="Q115" s="76"/>
      <c r="R115" s="76"/>
      <c r="S115" s="86"/>
      <c r="T115" s="48">
        <v>0</v>
      </c>
      <c r="U115" s="48">
        <v>1</v>
      </c>
      <c r="V115" s="49">
        <v>0</v>
      </c>
      <c r="W115" s="49">
        <v>0.004673</v>
      </c>
      <c r="X115" s="49">
        <v>0.003559</v>
      </c>
      <c r="Y115" s="49">
        <v>0.48047</v>
      </c>
      <c r="Z115" s="49">
        <v>0</v>
      </c>
      <c r="AA115" s="49">
        <v>0</v>
      </c>
      <c r="AB115" s="71">
        <v>115</v>
      </c>
      <c r="AC115" s="71"/>
      <c r="AD115" s="72"/>
      <c r="AE115" s="78" t="s">
        <v>1197</v>
      </c>
      <c r="AF115" s="78">
        <v>827</v>
      </c>
      <c r="AG115" s="78">
        <v>1488</v>
      </c>
      <c r="AH115" s="78">
        <v>121655</v>
      </c>
      <c r="AI115" s="78">
        <v>145494</v>
      </c>
      <c r="AJ115" s="78"/>
      <c r="AK115" s="78" t="s">
        <v>1331</v>
      </c>
      <c r="AL115" s="78" t="s">
        <v>1431</v>
      </c>
      <c r="AM115" s="82" t="s">
        <v>1529</v>
      </c>
      <c r="AN115" s="78"/>
      <c r="AO115" s="80">
        <v>40462.83018518519</v>
      </c>
      <c r="AP115" s="82" t="s">
        <v>1646</v>
      </c>
      <c r="AQ115" s="78" t="b">
        <v>0</v>
      </c>
      <c r="AR115" s="78" t="b">
        <v>0</v>
      </c>
      <c r="AS115" s="78" t="b">
        <v>0</v>
      </c>
      <c r="AT115" s="78" t="s">
        <v>1030</v>
      </c>
      <c r="AU115" s="78">
        <v>112</v>
      </c>
      <c r="AV115" s="82" t="s">
        <v>1695</v>
      </c>
      <c r="AW115" s="78" t="b">
        <v>0</v>
      </c>
      <c r="AX115" s="78" t="s">
        <v>1724</v>
      </c>
      <c r="AY115" s="82" t="s">
        <v>1837</v>
      </c>
      <c r="AZ115" s="78" t="s">
        <v>66</v>
      </c>
      <c r="BA115" s="78" t="str">
        <f>REPLACE(INDEX(GroupVertices[Group],MATCH(Vertices[[#This Row],[Vertex]],GroupVertices[Vertex],0)),1,1,"")</f>
        <v>5</v>
      </c>
      <c r="BB115" s="48" t="s">
        <v>461</v>
      </c>
      <c r="BC115" s="48" t="s">
        <v>461</v>
      </c>
      <c r="BD115" s="48" t="s">
        <v>469</v>
      </c>
      <c r="BE115" s="48" t="s">
        <v>469</v>
      </c>
      <c r="BF115" s="48" t="s">
        <v>475</v>
      </c>
      <c r="BG115" s="48" t="s">
        <v>475</v>
      </c>
      <c r="BH115" s="121" t="s">
        <v>2442</v>
      </c>
      <c r="BI115" s="121" t="s">
        <v>2442</v>
      </c>
      <c r="BJ115" s="121" t="s">
        <v>2518</v>
      </c>
      <c r="BK115" s="121" t="s">
        <v>2518</v>
      </c>
      <c r="BL115" s="121">
        <v>0</v>
      </c>
      <c r="BM115" s="124">
        <v>0</v>
      </c>
      <c r="BN115" s="121">
        <v>0</v>
      </c>
      <c r="BO115" s="124">
        <v>0</v>
      </c>
      <c r="BP115" s="121">
        <v>0</v>
      </c>
      <c r="BQ115" s="124">
        <v>0</v>
      </c>
      <c r="BR115" s="121">
        <v>14</v>
      </c>
      <c r="BS115" s="124">
        <v>100</v>
      </c>
      <c r="BT115" s="121">
        <v>14</v>
      </c>
      <c r="BU115" s="2"/>
      <c r="BV115" s="3"/>
      <c r="BW115" s="3"/>
      <c r="BX115" s="3"/>
      <c r="BY115" s="3"/>
    </row>
    <row r="116" spans="1:77" ht="41.45" customHeight="1">
      <c r="A116" s="64" t="s">
        <v>302</v>
      </c>
      <c r="C116" s="65"/>
      <c r="D116" s="65" t="s">
        <v>64</v>
      </c>
      <c r="E116" s="66">
        <v>162.1246801743151</v>
      </c>
      <c r="F116" s="68">
        <v>99.99963959141245</v>
      </c>
      <c r="G116" s="100" t="s">
        <v>606</v>
      </c>
      <c r="H116" s="65"/>
      <c r="I116" s="69" t="s">
        <v>302</v>
      </c>
      <c r="J116" s="70"/>
      <c r="K116" s="70"/>
      <c r="L116" s="69" t="s">
        <v>1980</v>
      </c>
      <c r="M116" s="73">
        <v>1.120112168613952</v>
      </c>
      <c r="N116" s="74">
        <v>8083.98681640625</v>
      </c>
      <c r="O116" s="74">
        <v>1226.347900390625</v>
      </c>
      <c r="P116" s="75"/>
      <c r="Q116" s="76"/>
      <c r="R116" s="76"/>
      <c r="S116" s="86"/>
      <c r="T116" s="48">
        <v>1</v>
      </c>
      <c r="U116" s="48">
        <v>1</v>
      </c>
      <c r="V116" s="49">
        <v>2</v>
      </c>
      <c r="W116" s="49">
        <v>0.5</v>
      </c>
      <c r="X116" s="49">
        <v>0</v>
      </c>
      <c r="Y116" s="49">
        <v>1.459454</v>
      </c>
      <c r="Z116" s="49">
        <v>0</v>
      </c>
      <c r="AA116" s="49">
        <v>0</v>
      </c>
      <c r="AB116" s="71">
        <v>116</v>
      </c>
      <c r="AC116" s="71"/>
      <c r="AD116" s="72"/>
      <c r="AE116" s="78" t="s">
        <v>1198</v>
      </c>
      <c r="AF116" s="78">
        <v>640</v>
      </c>
      <c r="AG116" s="78">
        <v>200</v>
      </c>
      <c r="AH116" s="78">
        <v>537</v>
      </c>
      <c r="AI116" s="78">
        <v>2524</v>
      </c>
      <c r="AJ116" s="78"/>
      <c r="AK116" s="78" t="s">
        <v>1332</v>
      </c>
      <c r="AL116" s="78" t="s">
        <v>1432</v>
      </c>
      <c r="AM116" s="82" t="s">
        <v>1530</v>
      </c>
      <c r="AN116" s="78"/>
      <c r="AO116" s="80">
        <v>41046.25273148148</v>
      </c>
      <c r="AP116" s="82" t="s">
        <v>1647</v>
      </c>
      <c r="AQ116" s="78" t="b">
        <v>0</v>
      </c>
      <c r="AR116" s="78" t="b">
        <v>0</v>
      </c>
      <c r="AS116" s="78" t="b">
        <v>0</v>
      </c>
      <c r="AT116" s="78" t="s">
        <v>1030</v>
      </c>
      <c r="AU116" s="78">
        <v>2</v>
      </c>
      <c r="AV116" s="82" t="s">
        <v>1678</v>
      </c>
      <c r="AW116" s="78" t="b">
        <v>0</v>
      </c>
      <c r="AX116" s="78" t="s">
        <v>1724</v>
      </c>
      <c r="AY116" s="82" t="s">
        <v>1838</v>
      </c>
      <c r="AZ116" s="78" t="s">
        <v>66</v>
      </c>
      <c r="BA116" s="78" t="str">
        <f>REPLACE(INDEX(GroupVertices[Group],MATCH(Vertices[[#This Row],[Vertex]],GroupVertices[Vertex],0)),1,1,"")</f>
        <v>10</v>
      </c>
      <c r="BB116" s="48" t="s">
        <v>460</v>
      </c>
      <c r="BC116" s="48" t="s">
        <v>460</v>
      </c>
      <c r="BD116" s="48" t="s">
        <v>469</v>
      </c>
      <c r="BE116" s="48" t="s">
        <v>469</v>
      </c>
      <c r="BF116" s="48" t="s">
        <v>475</v>
      </c>
      <c r="BG116" s="48" t="s">
        <v>475</v>
      </c>
      <c r="BH116" s="121" t="s">
        <v>2229</v>
      </c>
      <c r="BI116" s="121" t="s">
        <v>2229</v>
      </c>
      <c r="BJ116" s="121" t="s">
        <v>2323</v>
      </c>
      <c r="BK116" s="121" t="s">
        <v>2323</v>
      </c>
      <c r="BL116" s="121">
        <v>2</v>
      </c>
      <c r="BM116" s="124">
        <v>5.128205128205129</v>
      </c>
      <c r="BN116" s="121">
        <v>0</v>
      </c>
      <c r="BO116" s="124">
        <v>0</v>
      </c>
      <c r="BP116" s="121">
        <v>0</v>
      </c>
      <c r="BQ116" s="124">
        <v>0</v>
      </c>
      <c r="BR116" s="121">
        <v>37</v>
      </c>
      <c r="BS116" s="124">
        <v>94.87179487179488</v>
      </c>
      <c r="BT116" s="121">
        <v>39</v>
      </c>
      <c r="BU116" s="2"/>
      <c r="BV116" s="3"/>
      <c r="BW116" s="3"/>
      <c r="BX116" s="3"/>
      <c r="BY116" s="3"/>
    </row>
    <row r="117" spans="1:77" ht="41.45" customHeight="1">
      <c r="A117" s="64" t="s">
        <v>348</v>
      </c>
      <c r="C117" s="65"/>
      <c r="D117" s="65" t="s">
        <v>64</v>
      </c>
      <c r="E117" s="66">
        <v>165.6803261817265</v>
      </c>
      <c r="F117" s="68">
        <v>99.98936141075997</v>
      </c>
      <c r="G117" s="100" t="s">
        <v>1715</v>
      </c>
      <c r="H117" s="65"/>
      <c r="I117" s="69" t="s">
        <v>348</v>
      </c>
      <c r="J117" s="70"/>
      <c r="K117" s="70"/>
      <c r="L117" s="69" t="s">
        <v>1981</v>
      </c>
      <c r="M117" s="73">
        <v>4.545487174060542</v>
      </c>
      <c r="N117" s="74">
        <v>8083.98681640625</v>
      </c>
      <c r="O117" s="74">
        <v>644.05322265625</v>
      </c>
      <c r="P117" s="75"/>
      <c r="Q117" s="76"/>
      <c r="R117" s="76"/>
      <c r="S117" s="86"/>
      <c r="T117" s="48">
        <v>1</v>
      </c>
      <c r="U117" s="48">
        <v>0</v>
      </c>
      <c r="V117" s="49">
        <v>0</v>
      </c>
      <c r="W117" s="49">
        <v>0.333333</v>
      </c>
      <c r="X117" s="49">
        <v>0</v>
      </c>
      <c r="Y117" s="49">
        <v>0.770268</v>
      </c>
      <c r="Z117" s="49">
        <v>0</v>
      </c>
      <c r="AA117" s="49">
        <v>0</v>
      </c>
      <c r="AB117" s="71">
        <v>117</v>
      </c>
      <c r="AC117" s="71"/>
      <c r="AD117" s="72"/>
      <c r="AE117" s="78" t="s">
        <v>1199</v>
      </c>
      <c r="AF117" s="78">
        <v>1861</v>
      </c>
      <c r="AG117" s="78">
        <v>5704</v>
      </c>
      <c r="AH117" s="78">
        <v>6486</v>
      </c>
      <c r="AI117" s="78">
        <v>2094</v>
      </c>
      <c r="AJ117" s="78"/>
      <c r="AK117" s="78" t="s">
        <v>1333</v>
      </c>
      <c r="AL117" s="78" t="s">
        <v>1433</v>
      </c>
      <c r="AM117" s="82" t="s">
        <v>1531</v>
      </c>
      <c r="AN117" s="78"/>
      <c r="AO117" s="80">
        <v>40106.13480324074</v>
      </c>
      <c r="AP117" s="82" t="s">
        <v>1648</v>
      </c>
      <c r="AQ117" s="78" t="b">
        <v>0</v>
      </c>
      <c r="AR117" s="78" t="b">
        <v>0</v>
      </c>
      <c r="AS117" s="78" t="b">
        <v>0</v>
      </c>
      <c r="AT117" s="78" t="s">
        <v>1030</v>
      </c>
      <c r="AU117" s="78">
        <v>192</v>
      </c>
      <c r="AV117" s="82" t="s">
        <v>1679</v>
      </c>
      <c r="AW117" s="78" t="b">
        <v>0</v>
      </c>
      <c r="AX117" s="78" t="s">
        <v>1724</v>
      </c>
      <c r="AY117" s="82" t="s">
        <v>1839</v>
      </c>
      <c r="AZ117" s="78" t="s">
        <v>65</v>
      </c>
      <c r="BA117" s="78" t="str">
        <f>REPLACE(INDEX(GroupVertices[Group],MATCH(Vertices[[#This Row],[Vertex]],GroupVertices[Vertex],0)),1,1,"")</f>
        <v>10</v>
      </c>
      <c r="BB117" s="48"/>
      <c r="BC117" s="48"/>
      <c r="BD117" s="48"/>
      <c r="BE117" s="48"/>
      <c r="BF117" s="48"/>
      <c r="BG117" s="48"/>
      <c r="BH117" s="48"/>
      <c r="BI117" s="48"/>
      <c r="BJ117" s="48"/>
      <c r="BK117" s="48"/>
      <c r="BL117" s="48"/>
      <c r="BM117" s="49"/>
      <c r="BN117" s="48"/>
      <c r="BO117" s="49"/>
      <c r="BP117" s="48"/>
      <c r="BQ117" s="49"/>
      <c r="BR117" s="48"/>
      <c r="BS117" s="49"/>
      <c r="BT117" s="48"/>
      <c r="BU117" s="2"/>
      <c r="BV117" s="3"/>
      <c r="BW117" s="3"/>
      <c r="BX117" s="3"/>
      <c r="BY117" s="3"/>
    </row>
    <row r="118" spans="1:77" ht="41.45" customHeight="1">
      <c r="A118" s="64" t="s">
        <v>303</v>
      </c>
      <c r="C118" s="65"/>
      <c r="D118" s="65" t="s">
        <v>64</v>
      </c>
      <c r="E118" s="66">
        <v>162.4102171538347</v>
      </c>
      <c r="F118" s="68">
        <v>99.99881419972488</v>
      </c>
      <c r="G118" s="100" t="s">
        <v>607</v>
      </c>
      <c r="H118" s="65"/>
      <c r="I118" s="69" t="s">
        <v>303</v>
      </c>
      <c r="J118" s="70"/>
      <c r="K118" s="70"/>
      <c r="L118" s="69" t="s">
        <v>1982</v>
      </c>
      <c r="M118" s="73">
        <v>1.3951877050251789</v>
      </c>
      <c r="N118" s="74">
        <v>9768.111328125</v>
      </c>
      <c r="O118" s="74">
        <v>8628.4697265625</v>
      </c>
      <c r="P118" s="75"/>
      <c r="Q118" s="76"/>
      <c r="R118" s="76"/>
      <c r="S118" s="86"/>
      <c r="T118" s="48">
        <v>0</v>
      </c>
      <c r="U118" s="48">
        <v>1</v>
      </c>
      <c r="V118" s="49">
        <v>0</v>
      </c>
      <c r="W118" s="49">
        <v>0.004673</v>
      </c>
      <c r="X118" s="49">
        <v>0.003559</v>
      </c>
      <c r="Y118" s="49">
        <v>0.48047</v>
      </c>
      <c r="Z118" s="49">
        <v>0</v>
      </c>
      <c r="AA118" s="49">
        <v>0</v>
      </c>
      <c r="AB118" s="71">
        <v>118</v>
      </c>
      <c r="AC118" s="71"/>
      <c r="AD118" s="72"/>
      <c r="AE118" s="78" t="s">
        <v>1200</v>
      </c>
      <c r="AF118" s="78">
        <v>2058</v>
      </c>
      <c r="AG118" s="78">
        <v>642</v>
      </c>
      <c r="AH118" s="78">
        <v>6756</v>
      </c>
      <c r="AI118" s="78">
        <v>12782</v>
      </c>
      <c r="AJ118" s="78"/>
      <c r="AK118" s="78" t="s">
        <v>1334</v>
      </c>
      <c r="AL118" s="78" t="s">
        <v>1369</v>
      </c>
      <c r="AM118" s="82" t="s">
        <v>1532</v>
      </c>
      <c r="AN118" s="78"/>
      <c r="AO118" s="80">
        <v>40563.71047453704</v>
      </c>
      <c r="AP118" s="82" t="s">
        <v>1649</v>
      </c>
      <c r="AQ118" s="78" t="b">
        <v>0</v>
      </c>
      <c r="AR118" s="78" t="b">
        <v>0</v>
      </c>
      <c r="AS118" s="78" t="b">
        <v>0</v>
      </c>
      <c r="AT118" s="78" t="s">
        <v>1030</v>
      </c>
      <c r="AU118" s="78">
        <v>14</v>
      </c>
      <c r="AV118" s="82" t="s">
        <v>1681</v>
      </c>
      <c r="AW118" s="78" t="b">
        <v>0</v>
      </c>
      <c r="AX118" s="78" t="s">
        <v>1724</v>
      </c>
      <c r="AY118" s="82" t="s">
        <v>1840</v>
      </c>
      <c r="AZ118" s="78" t="s">
        <v>66</v>
      </c>
      <c r="BA118" s="78" t="str">
        <f>REPLACE(INDEX(GroupVertices[Group],MATCH(Vertices[[#This Row],[Vertex]],GroupVertices[Vertex],0)),1,1,"")</f>
        <v>5</v>
      </c>
      <c r="BB118" s="48" t="s">
        <v>461</v>
      </c>
      <c r="BC118" s="48" t="s">
        <v>461</v>
      </c>
      <c r="BD118" s="48" t="s">
        <v>469</v>
      </c>
      <c r="BE118" s="48" t="s">
        <v>469</v>
      </c>
      <c r="BF118" s="48" t="s">
        <v>475</v>
      </c>
      <c r="BG118" s="48" t="s">
        <v>475</v>
      </c>
      <c r="BH118" s="121" t="s">
        <v>2442</v>
      </c>
      <c r="BI118" s="121" t="s">
        <v>2442</v>
      </c>
      <c r="BJ118" s="121" t="s">
        <v>2518</v>
      </c>
      <c r="BK118" s="121" t="s">
        <v>2518</v>
      </c>
      <c r="BL118" s="121">
        <v>0</v>
      </c>
      <c r="BM118" s="124">
        <v>0</v>
      </c>
      <c r="BN118" s="121">
        <v>0</v>
      </c>
      <c r="BO118" s="124">
        <v>0</v>
      </c>
      <c r="BP118" s="121">
        <v>0</v>
      </c>
      <c r="BQ118" s="124">
        <v>0</v>
      </c>
      <c r="BR118" s="121">
        <v>14</v>
      </c>
      <c r="BS118" s="124">
        <v>100</v>
      </c>
      <c r="BT118" s="121">
        <v>14</v>
      </c>
      <c r="BU118" s="2"/>
      <c r="BV118" s="3"/>
      <c r="BW118" s="3"/>
      <c r="BX118" s="3"/>
      <c r="BY118" s="3"/>
    </row>
    <row r="119" spans="1:77" ht="41.45" customHeight="1">
      <c r="A119" s="64" t="s">
        <v>304</v>
      </c>
      <c r="C119" s="65"/>
      <c r="D119" s="65" t="s">
        <v>64</v>
      </c>
      <c r="E119" s="66">
        <v>162.85015082589996</v>
      </c>
      <c r="F119" s="68">
        <v>99.99754249895737</v>
      </c>
      <c r="G119" s="100" t="s">
        <v>608</v>
      </c>
      <c r="H119" s="65"/>
      <c r="I119" s="69" t="s">
        <v>304</v>
      </c>
      <c r="J119" s="70"/>
      <c r="K119" s="70"/>
      <c r="L119" s="69" t="s">
        <v>1983</v>
      </c>
      <c r="M119" s="73">
        <v>1.819003180808087</v>
      </c>
      <c r="N119" s="74">
        <v>8645.9833984375</v>
      </c>
      <c r="O119" s="74">
        <v>1226.347900390625</v>
      </c>
      <c r="P119" s="75"/>
      <c r="Q119" s="76"/>
      <c r="R119" s="76"/>
      <c r="S119" s="86"/>
      <c r="T119" s="48">
        <v>0</v>
      </c>
      <c r="U119" s="48">
        <v>1</v>
      </c>
      <c r="V119" s="49">
        <v>0</v>
      </c>
      <c r="W119" s="49">
        <v>0.333333</v>
      </c>
      <c r="X119" s="49">
        <v>0</v>
      </c>
      <c r="Y119" s="49">
        <v>0.770268</v>
      </c>
      <c r="Z119" s="49">
        <v>0</v>
      </c>
      <c r="AA119" s="49">
        <v>0</v>
      </c>
      <c r="AB119" s="71">
        <v>119</v>
      </c>
      <c r="AC119" s="71"/>
      <c r="AD119" s="72"/>
      <c r="AE119" s="78" t="s">
        <v>1201</v>
      </c>
      <c r="AF119" s="78">
        <v>4094</v>
      </c>
      <c r="AG119" s="78">
        <v>1323</v>
      </c>
      <c r="AH119" s="78">
        <v>5704</v>
      </c>
      <c r="AI119" s="78">
        <v>19520</v>
      </c>
      <c r="AJ119" s="78"/>
      <c r="AK119" s="78" t="s">
        <v>1335</v>
      </c>
      <c r="AL119" s="78" t="s">
        <v>1434</v>
      </c>
      <c r="AM119" s="78"/>
      <c r="AN119" s="78"/>
      <c r="AO119" s="80">
        <v>40142.34055555556</v>
      </c>
      <c r="AP119" s="78"/>
      <c r="AQ119" s="78" t="b">
        <v>1</v>
      </c>
      <c r="AR119" s="78" t="b">
        <v>0</v>
      </c>
      <c r="AS119" s="78" t="b">
        <v>1</v>
      </c>
      <c r="AT119" s="78" t="s">
        <v>1030</v>
      </c>
      <c r="AU119" s="78">
        <v>60</v>
      </c>
      <c r="AV119" s="82" t="s">
        <v>1678</v>
      </c>
      <c r="AW119" s="78" t="b">
        <v>0</v>
      </c>
      <c r="AX119" s="78" t="s">
        <v>1724</v>
      </c>
      <c r="AY119" s="82" t="s">
        <v>1841</v>
      </c>
      <c r="AZ119" s="78" t="s">
        <v>66</v>
      </c>
      <c r="BA119" s="78" t="str">
        <f>REPLACE(INDEX(GroupVertices[Group],MATCH(Vertices[[#This Row],[Vertex]],GroupVertices[Vertex],0)),1,1,"")</f>
        <v>10</v>
      </c>
      <c r="BB119" s="48"/>
      <c r="BC119" s="48"/>
      <c r="BD119" s="48"/>
      <c r="BE119" s="48"/>
      <c r="BF119" s="48"/>
      <c r="BG119" s="48"/>
      <c r="BH119" s="121" t="s">
        <v>2446</v>
      </c>
      <c r="BI119" s="121" t="s">
        <v>2446</v>
      </c>
      <c r="BJ119" s="121" t="s">
        <v>2521</v>
      </c>
      <c r="BK119" s="121" t="s">
        <v>2521</v>
      </c>
      <c r="BL119" s="121">
        <v>1</v>
      </c>
      <c r="BM119" s="124">
        <v>4.166666666666667</v>
      </c>
      <c r="BN119" s="121">
        <v>0</v>
      </c>
      <c r="BO119" s="124">
        <v>0</v>
      </c>
      <c r="BP119" s="121">
        <v>0</v>
      </c>
      <c r="BQ119" s="124">
        <v>0</v>
      </c>
      <c r="BR119" s="121">
        <v>23</v>
      </c>
      <c r="BS119" s="124">
        <v>95.83333333333333</v>
      </c>
      <c r="BT119" s="121">
        <v>24</v>
      </c>
      <c r="BU119" s="2"/>
      <c r="BV119" s="3"/>
      <c r="BW119" s="3"/>
      <c r="BX119" s="3"/>
      <c r="BY119" s="3"/>
    </row>
    <row r="120" spans="1:77" ht="41.45" customHeight="1">
      <c r="A120" s="64" t="s">
        <v>305</v>
      </c>
      <c r="C120" s="65"/>
      <c r="D120" s="65" t="s">
        <v>64</v>
      </c>
      <c r="E120" s="66">
        <v>162.18669725583973</v>
      </c>
      <c r="F120" s="68">
        <v>99.99946032081967</v>
      </c>
      <c r="G120" s="100" t="s">
        <v>609</v>
      </c>
      <c r="H120" s="65"/>
      <c r="I120" s="69" t="s">
        <v>305</v>
      </c>
      <c r="J120" s="70"/>
      <c r="K120" s="70"/>
      <c r="L120" s="69" t="s">
        <v>1984</v>
      </c>
      <c r="M120" s="73">
        <v>1.1798570814996483</v>
      </c>
      <c r="N120" s="74">
        <v>8290.2685546875</v>
      </c>
      <c r="O120" s="74">
        <v>7773.32958984375</v>
      </c>
      <c r="P120" s="75"/>
      <c r="Q120" s="76"/>
      <c r="R120" s="76"/>
      <c r="S120" s="86"/>
      <c r="T120" s="48">
        <v>0</v>
      </c>
      <c r="U120" s="48">
        <v>1</v>
      </c>
      <c r="V120" s="49">
        <v>0</v>
      </c>
      <c r="W120" s="49">
        <v>0.004673</v>
      </c>
      <c r="X120" s="49">
        <v>0.003559</v>
      </c>
      <c r="Y120" s="49">
        <v>0.48047</v>
      </c>
      <c r="Z120" s="49">
        <v>0</v>
      </c>
      <c r="AA120" s="49">
        <v>0</v>
      </c>
      <c r="AB120" s="71">
        <v>120</v>
      </c>
      <c r="AC120" s="71"/>
      <c r="AD120" s="72"/>
      <c r="AE120" s="78" t="s">
        <v>1202</v>
      </c>
      <c r="AF120" s="78">
        <v>194</v>
      </c>
      <c r="AG120" s="78">
        <v>296</v>
      </c>
      <c r="AH120" s="78">
        <v>77598</v>
      </c>
      <c r="AI120" s="78">
        <v>175581</v>
      </c>
      <c r="AJ120" s="78"/>
      <c r="AK120" s="78" t="s">
        <v>1336</v>
      </c>
      <c r="AL120" s="78"/>
      <c r="AM120" s="78"/>
      <c r="AN120" s="78"/>
      <c r="AO120" s="80">
        <v>39185.857766203706</v>
      </c>
      <c r="AP120" s="82" t="s">
        <v>1650</v>
      </c>
      <c r="AQ120" s="78" t="b">
        <v>0</v>
      </c>
      <c r="AR120" s="78" t="b">
        <v>0</v>
      </c>
      <c r="AS120" s="78" t="b">
        <v>0</v>
      </c>
      <c r="AT120" s="78" t="s">
        <v>1030</v>
      </c>
      <c r="AU120" s="78">
        <v>34</v>
      </c>
      <c r="AV120" s="82" t="s">
        <v>1679</v>
      </c>
      <c r="AW120" s="78" t="b">
        <v>0</v>
      </c>
      <c r="AX120" s="78" t="s">
        <v>1724</v>
      </c>
      <c r="AY120" s="82" t="s">
        <v>1842</v>
      </c>
      <c r="AZ120" s="78" t="s">
        <v>66</v>
      </c>
      <c r="BA120" s="78" t="str">
        <f>REPLACE(INDEX(GroupVertices[Group],MATCH(Vertices[[#This Row],[Vertex]],GroupVertices[Vertex],0)),1,1,"")</f>
        <v>5</v>
      </c>
      <c r="BB120" s="48" t="s">
        <v>461</v>
      </c>
      <c r="BC120" s="48" t="s">
        <v>461</v>
      </c>
      <c r="BD120" s="48" t="s">
        <v>469</v>
      </c>
      <c r="BE120" s="48" t="s">
        <v>469</v>
      </c>
      <c r="BF120" s="48" t="s">
        <v>475</v>
      </c>
      <c r="BG120" s="48" t="s">
        <v>475</v>
      </c>
      <c r="BH120" s="121" t="s">
        <v>2442</v>
      </c>
      <c r="BI120" s="121" t="s">
        <v>2442</v>
      </c>
      <c r="BJ120" s="121" t="s">
        <v>2518</v>
      </c>
      <c r="BK120" s="121" t="s">
        <v>2518</v>
      </c>
      <c r="BL120" s="121">
        <v>0</v>
      </c>
      <c r="BM120" s="124">
        <v>0</v>
      </c>
      <c r="BN120" s="121">
        <v>0</v>
      </c>
      <c r="BO120" s="124">
        <v>0</v>
      </c>
      <c r="BP120" s="121">
        <v>0</v>
      </c>
      <c r="BQ120" s="124">
        <v>0</v>
      </c>
      <c r="BR120" s="121">
        <v>14</v>
      </c>
      <c r="BS120" s="124">
        <v>100</v>
      </c>
      <c r="BT120" s="121">
        <v>14</v>
      </c>
      <c r="BU120" s="2"/>
      <c r="BV120" s="3"/>
      <c r="BW120" s="3"/>
      <c r="BX120" s="3"/>
      <c r="BY120" s="3"/>
    </row>
    <row r="121" spans="1:77" ht="41.45" customHeight="1">
      <c r="A121" s="64" t="s">
        <v>306</v>
      </c>
      <c r="C121" s="65"/>
      <c r="D121" s="65" t="s">
        <v>64</v>
      </c>
      <c r="E121" s="66">
        <v>162.0594330364611</v>
      </c>
      <c r="F121" s="68">
        <v>99.99982819901525</v>
      </c>
      <c r="G121" s="100" t="s">
        <v>1716</v>
      </c>
      <c r="H121" s="65"/>
      <c r="I121" s="69" t="s">
        <v>306</v>
      </c>
      <c r="J121" s="70"/>
      <c r="K121" s="70"/>
      <c r="L121" s="69" t="s">
        <v>1985</v>
      </c>
      <c r="M121" s="73">
        <v>1.057255541515459</v>
      </c>
      <c r="N121" s="74">
        <v>9462.9912109375</v>
      </c>
      <c r="O121" s="74">
        <v>644.05322265625</v>
      </c>
      <c r="P121" s="75"/>
      <c r="Q121" s="76"/>
      <c r="R121" s="76"/>
      <c r="S121" s="86"/>
      <c r="T121" s="48">
        <v>0</v>
      </c>
      <c r="U121" s="48">
        <v>1</v>
      </c>
      <c r="V121" s="49">
        <v>0</v>
      </c>
      <c r="W121" s="49">
        <v>1</v>
      </c>
      <c r="X121" s="49">
        <v>0</v>
      </c>
      <c r="Y121" s="49">
        <v>0.999996</v>
      </c>
      <c r="Z121" s="49">
        <v>0</v>
      </c>
      <c r="AA121" s="49">
        <v>0</v>
      </c>
      <c r="AB121" s="71">
        <v>121</v>
      </c>
      <c r="AC121" s="71"/>
      <c r="AD121" s="72"/>
      <c r="AE121" s="78" t="s">
        <v>1203</v>
      </c>
      <c r="AF121" s="78">
        <v>158</v>
      </c>
      <c r="AG121" s="78">
        <v>99</v>
      </c>
      <c r="AH121" s="78">
        <v>1249</v>
      </c>
      <c r="AI121" s="78">
        <v>713</v>
      </c>
      <c r="AJ121" s="78"/>
      <c r="AK121" s="78" t="s">
        <v>1337</v>
      </c>
      <c r="AL121" s="78" t="s">
        <v>1435</v>
      </c>
      <c r="AM121" s="82" t="s">
        <v>1533</v>
      </c>
      <c r="AN121" s="78"/>
      <c r="AO121" s="80">
        <v>41679.848333333335</v>
      </c>
      <c r="AP121" s="82" t="s">
        <v>1651</v>
      </c>
      <c r="AQ121" s="78" t="b">
        <v>1</v>
      </c>
      <c r="AR121" s="78" t="b">
        <v>0</v>
      </c>
      <c r="AS121" s="78" t="b">
        <v>0</v>
      </c>
      <c r="AT121" s="78" t="s">
        <v>1030</v>
      </c>
      <c r="AU121" s="78">
        <v>10</v>
      </c>
      <c r="AV121" s="82" t="s">
        <v>1678</v>
      </c>
      <c r="AW121" s="78" t="b">
        <v>0</v>
      </c>
      <c r="AX121" s="78" t="s">
        <v>1724</v>
      </c>
      <c r="AY121" s="82" t="s">
        <v>1843</v>
      </c>
      <c r="AZ121" s="78" t="s">
        <v>66</v>
      </c>
      <c r="BA121" s="78" t="str">
        <f>REPLACE(INDEX(GroupVertices[Group],MATCH(Vertices[[#This Row],[Vertex]],GroupVertices[Vertex],0)),1,1,"")</f>
        <v>12</v>
      </c>
      <c r="BB121" s="48"/>
      <c r="BC121" s="48"/>
      <c r="BD121" s="48"/>
      <c r="BE121" s="48"/>
      <c r="BF121" s="48" t="s">
        <v>475</v>
      </c>
      <c r="BG121" s="48" t="s">
        <v>475</v>
      </c>
      <c r="BH121" s="121" t="s">
        <v>2447</v>
      </c>
      <c r="BI121" s="121" t="s">
        <v>2447</v>
      </c>
      <c r="BJ121" s="121" t="s">
        <v>2522</v>
      </c>
      <c r="BK121" s="121" t="s">
        <v>2522</v>
      </c>
      <c r="BL121" s="121">
        <v>2</v>
      </c>
      <c r="BM121" s="124">
        <v>28.571428571428573</v>
      </c>
      <c r="BN121" s="121">
        <v>0</v>
      </c>
      <c r="BO121" s="124">
        <v>0</v>
      </c>
      <c r="BP121" s="121">
        <v>0</v>
      </c>
      <c r="BQ121" s="124">
        <v>0</v>
      </c>
      <c r="BR121" s="121">
        <v>5</v>
      </c>
      <c r="BS121" s="124">
        <v>71.42857142857143</v>
      </c>
      <c r="BT121" s="121">
        <v>7</v>
      </c>
      <c r="BU121" s="2"/>
      <c r="BV121" s="3"/>
      <c r="BW121" s="3"/>
      <c r="BX121" s="3"/>
      <c r="BY121" s="3"/>
    </row>
    <row r="122" spans="1:77" ht="41.45" customHeight="1">
      <c r="A122" s="64" t="s">
        <v>349</v>
      </c>
      <c r="C122" s="65"/>
      <c r="D122" s="65" t="s">
        <v>64</v>
      </c>
      <c r="E122" s="66">
        <v>162.00775213519057</v>
      </c>
      <c r="F122" s="68">
        <v>99.9999775911759</v>
      </c>
      <c r="G122" s="100" t="s">
        <v>584</v>
      </c>
      <c r="H122" s="65"/>
      <c r="I122" s="69" t="s">
        <v>349</v>
      </c>
      <c r="J122" s="70"/>
      <c r="K122" s="70"/>
      <c r="L122" s="69" t="s">
        <v>1986</v>
      </c>
      <c r="M122" s="73">
        <v>1.007468114110712</v>
      </c>
      <c r="N122" s="74">
        <v>9462.9912109375</v>
      </c>
      <c r="O122" s="74">
        <v>1226.347900390625</v>
      </c>
      <c r="P122" s="75"/>
      <c r="Q122" s="76"/>
      <c r="R122" s="76"/>
      <c r="S122" s="86"/>
      <c r="T122" s="48">
        <v>1</v>
      </c>
      <c r="U122" s="48">
        <v>0</v>
      </c>
      <c r="V122" s="49">
        <v>0</v>
      </c>
      <c r="W122" s="49">
        <v>1</v>
      </c>
      <c r="X122" s="49">
        <v>0</v>
      </c>
      <c r="Y122" s="49">
        <v>0.999996</v>
      </c>
      <c r="Z122" s="49">
        <v>0</v>
      </c>
      <c r="AA122" s="49">
        <v>0</v>
      </c>
      <c r="AB122" s="71">
        <v>122</v>
      </c>
      <c r="AC122" s="71"/>
      <c r="AD122" s="72"/>
      <c r="AE122" s="78" t="s">
        <v>1204</v>
      </c>
      <c r="AF122" s="78">
        <v>0</v>
      </c>
      <c r="AG122" s="78">
        <v>19</v>
      </c>
      <c r="AH122" s="78">
        <v>0</v>
      </c>
      <c r="AI122" s="78">
        <v>0</v>
      </c>
      <c r="AJ122" s="78"/>
      <c r="AK122" s="78"/>
      <c r="AL122" s="78"/>
      <c r="AM122" s="78"/>
      <c r="AN122" s="78"/>
      <c r="AO122" s="80">
        <v>42360.67439814815</v>
      </c>
      <c r="AP122" s="78"/>
      <c r="AQ122" s="78" t="b">
        <v>1</v>
      </c>
      <c r="AR122" s="78" t="b">
        <v>1</v>
      </c>
      <c r="AS122" s="78" t="b">
        <v>0</v>
      </c>
      <c r="AT122" s="78" t="s">
        <v>1030</v>
      </c>
      <c r="AU122" s="78">
        <v>0</v>
      </c>
      <c r="AV122" s="78"/>
      <c r="AW122" s="78" t="b">
        <v>0</v>
      </c>
      <c r="AX122" s="78" t="s">
        <v>1724</v>
      </c>
      <c r="AY122" s="82" t="s">
        <v>1844</v>
      </c>
      <c r="AZ122" s="78" t="s">
        <v>65</v>
      </c>
      <c r="BA122" s="78" t="str">
        <f>REPLACE(INDEX(GroupVertices[Group],MATCH(Vertices[[#This Row],[Vertex]],GroupVertices[Vertex],0)),1,1,"")</f>
        <v>12</v>
      </c>
      <c r="BB122" s="48"/>
      <c r="BC122" s="48"/>
      <c r="BD122" s="48"/>
      <c r="BE122" s="48"/>
      <c r="BF122" s="48"/>
      <c r="BG122" s="48"/>
      <c r="BH122" s="48"/>
      <c r="BI122" s="48"/>
      <c r="BJ122" s="48"/>
      <c r="BK122" s="48"/>
      <c r="BL122" s="48"/>
      <c r="BM122" s="49"/>
      <c r="BN122" s="48"/>
      <c r="BO122" s="49"/>
      <c r="BP122" s="48"/>
      <c r="BQ122" s="49"/>
      <c r="BR122" s="48"/>
      <c r="BS122" s="49"/>
      <c r="BT122" s="48"/>
      <c r="BU122" s="2"/>
      <c r="BV122" s="3"/>
      <c r="BW122" s="3"/>
      <c r="BX122" s="3"/>
      <c r="BY122" s="3"/>
    </row>
    <row r="123" spans="1:77" ht="41.45" customHeight="1">
      <c r="A123" s="64" t="s">
        <v>307</v>
      </c>
      <c r="C123" s="65"/>
      <c r="D123" s="65" t="s">
        <v>64</v>
      </c>
      <c r="E123" s="66">
        <v>162.4076331087712</v>
      </c>
      <c r="F123" s="68">
        <v>99.9988216693329</v>
      </c>
      <c r="G123" s="100" t="s">
        <v>610</v>
      </c>
      <c r="H123" s="65"/>
      <c r="I123" s="69" t="s">
        <v>307</v>
      </c>
      <c r="J123" s="70"/>
      <c r="K123" s="70"/>
      <c r="L123" s="69" t="s">
        <v>1987</v>
      </c>
      <c r="M123" s="73">
        <v>1.3926983336549414</v>
      </c>
      <c r="N123" s="74">
        <v>9609.17578125</v>
      </c>
      <c r="O123" s="74">
        <v>5158.3076171875</v>
      </c>
      <c r="P123" s="75"/>
      <c r="Q123" s="76"/>
      <c r="R123" s="76"/>
      <c r="S123" s="86"/>
      <c r="T123" s="48">
        <v>1</v>
      </c>
      <c r="U123" s="48">
        <v>4</v>
      </c>
      <c r="V123" s="49">
        <v>6</v>
      </c>
      <c r="W123" s="49">
        <v>0.333333</v>
      </c>
      <c r="X123" s="49">
        <v>0</v>
      </c>
      <c r="Y123" s="49">
        <v>2.167931</v>
      </c>
      <c r="Z123" s="49">
        <v>0</v>
      </c>
      <c r="AA123" s="49">
        <v>0</v>
      </c>
      <c r="AB123" s="71">
        <v>123</v>
      </c>
      <c r="AC123" s="71"/>
      <c r="AD123" s="72"/>
      <c r="AE123" s="78" t="s">
        <v>1205</v>
      </c>
      <c r="AF123" s="78">
        <v>1022</v>
      </c>
      <c r="AG123" s="78">
        <v>638</v>
      </c>
      <c r="AH123" s="78">
        <v>7081</v>
      </c>
      <c r="AI123" s="78">
        <v>34833</v>
      </c>
      <c r="AJ123" s="78"/>
      <c r="AK123" s="78" t="s">
        <v>1338</v>
      </c>
      <c r="AL123" s="78" t="s">
        <v>1436</v>
      </c>
      <c r="AM123" s="82" t="s">
        <v>1534</v>
      </c>
      <c r="AN123" s="78"/>
      <c r="AO123" s="80">
        <v>40253.65373842593</v>
      </c>
      <c r="AP123" s="82" t="s">
        <v>1652</v>
      </c>
      <c r="AQ123" s="78" t="b">
        <v>0</v>
      </c>
      <c r="AR123" s="78" t="b">
        <v>0</v>
      </c>
      <c r="AS123" s="78" t="b">
        <v>1</v>
      </c>
      <c r="AT123" s="78" t="s">
        <v>1030</v>
      </c>
      <c r="AU123" s="78">
        <v>46</v>
      </c>
      <c r="AV123" s="82" t="s">
        <v>1686</v>
      </c>
      <c r="AW123" s="78" t="b">
        <v>0</v>
      </c>
      <c r="AX123" s="78" t="s">
        <v>1724</v>
      </c>
      <c r="AY123" s="82" t="s">
        <v>1845</v>
      </c>
      <c r="AZ123" s="78" t="s">
        <v>66</v>
      </c>
      <c r="BA123" s="78" t="str">
        <f>REPLACE(INDEX(GroupVertices[Group],MATCH(Vertices[[#This Row],[Vertex]],GroupVertices[Vertex],0)),1,1,"")</f>
        <v>9</v>
      </c>
      <c r="BB123" s="48" t="s">
        <v>462</v>
      </c>
      <c r="BC123" s="48" t="s">
        <v>462</v>
      </c>
      <c r="BD123" s="48" t="s">
        <v>473</v>
      </c>
      <c r="BE123" s="48" t="s">
        <v>473</v>
      </c>
      <c r="BF123" s="48" t="s">
        <v>475</v>
      </c>
      <c r="BG123" s="48" t="s">
        <v>475</v>
      </c>
      <c r="BH123" s="121" t="s">
        <v>2448</v>
      </c>
      <c r="BI123" s="121" t="s">
        <v>2476</v>
      </c>
      <c r="BJ123" s="121" t="s">
        <v>2523</v>
      </c>
      <c r="BK123" s="121" t="s">
        <v>2523</v>
      </c>
      <c r="BL123" s="121">
        <v>3</v>
      </c>
      <c r="BM123" s="124">
        <v>4</v>
      </c>
      <c r="BN123" s="121">
        <v>0</v>
      </c>
      <c r="BO123" s="124">
        <v>0</v>
      </c>
      <c r="BP123" s="121">
        <v>0</v>
      </c>
      <c r="BQ123" s="124">
        <v>0</v>
      </c>
      <c r="BR123" s="121">
        <v>72</v>
      </c>
      <c r="BS123" s="124">
        <v>96</v>
      </c>
      <c r="BT123" s="121">
        <v>75</v>
      </c>
      <c r="BU123" s="2"/>
      <c r="BV123" s="3"/>
      <c r="BW123" s="3"/>
      <c r="BX123" s="3"/>
      <c r="BY123" s="3"/>
    </row>
    <row r="124" spans="1:77" ht="41.45" customHeight="1">
      <c r="A124" s="64" t="s">
        <v>350</v>
      </c>
      <c r="C124" s="65"/>
      <c r="D124" s="65" t="s">
        <v>64</v>
      </c>
      <c r="E124" s="66">
        <v>167.65259857646254</v>
      </c>
      <c r="F124" s="68">
        <v>99.9836602324293</v>
      </c>
      <c r="G124" s="100" t="s">
        <v>1717</v>
      </c>
      <c r="H124" s="65"/>
      <c r="I124" s="69" t="s">
        <v>350</v>
      </c>
      <c r="J124" s="70"/>
      <c r="K124" s="70"/>
      <c r="L124" s="69" t="s">
        <v>1988</v>
      </c>
      <c r="M124" s="73">
        <v>6.445499872394196</v>
      </c>
      <c r="N124" s="74">
        <v>9609.17578125</v>
      </c>
      <c r="O124" s="74">
        <v>3970.191162109375</v>
      </c>
      <c r="P124" s="75"/>
      <c r="Q124" s="76"/>
      <c r="R124" s="76"/>
      <c r="S124" s="86"/>
      <c r="T124" s="48">
        <v>1</v>
      </c>
      <c r="U124" s="48">
        <v>0</v>
      </c>
      <c r="V124" s="49">
        <v>0</v>
      </c>
      <c r="W124" s="49">
        <v>0.2</v>
      </c>
      <c r="X124" s="49">
        <v>0</v>
      </c>
      <c r="Y124" s="49">
        <v>0.610685</v>
      </c>
      <c r="Z124" s="49">
        <v>0</v>
      </c>
      <c r="AA124" s="49">
        <v>0</v>
      </c>
      <c r="AB124" s="71">
        <v>124</v>
      </c>
      <c r="AC124" s="71"/>
      <c r="AD124" s="72"/>
      <c r="AE124" s="78" t="s">
        <v>1206</v>
      </c>
      <c r="AF124" s="78">
        <v>704</v>
      </c>
      <c r="AG124" s="78">
        <v>8757</v>
      </c>
      <c r="AH124" s="78">
        <v>8295</v>
      </c>
      <c r="AI124" s="78">
        <v>4012</v>
      </c>
      <c r="AJ124" s="78"/>
      <c r="AK124" s="78" t="s">
        <v>1339</v>
      </c>
      <c r="AL124" s="78" t="s">
        <v>1437</v>
      </c>
      <c r="AM124" s="82" t="s">
        <v>1535</v>
      </c>
      <c r="AN124" s="78"/>
      <c r="AO124" s="80">
        <v>40018.79876157407</v>
      </c>
      <c r="AP124" s="82" t="s">
        <v>1653</v>
      </c>
      <c r="AQ124" s="78" t="b">
        <v>0</v>
      </c>
      <c r="AR124" s="78" t="b">
        <v>0</v>
      </c>
      <c r="AS124" s="78" t="b">
        <v>1</v>
      </c>
      <c r="AT124" s="78" t="s">
        <v>1030</v>
      </c>
      <c r="AU124" s="78">
        <v>212</v>
      </c>
      <c r="AV124" s="82" t="s">
        <v>1678</v>
      </c>
      <c r="AW124" s="78" t="b">
        <v>1</v>
      </c>
      <c r="AX124" s="78" t="s">
        <v>1724</v>
      </c>
      <c r="AY124" s="82" t="s">
        <v>1846</v>
      </c>
      <c r="AZ124" s="78" t="s">
        <v>65</v>
      </c>
      <c r="BA124" s="78" t="str">
        <f>REPLACE(INDEX(GroupVertices[Group],MATCH(Vertices[[#This Row],[Vertex]],GroupVertices[Vertex],0)),1,1,"")</f>
        <v>9</v>
      </c>
      <c r="BB124" s="48"/>
      <c r="BC124" s="48"/>
      <c r="BD124" s="48"/>
      <c r="BE124" s="48"/>
      <c r="BF124" s="48"/>
      <c r="BG124" s="48"/>
      <c r="BH124" s="48"/>
      <c r="BI124" s="48"/>
      <c r="BJ124" s="48"/>
      <c r="BK124" s="48"/>
      <c r="BL124" s="48"/>
      <c r="BM124" s="49"/>
      <c r="BN124" s="48"/>
      <c r="BO124" s="49"/>
      <c r="BP124" s="48"/>
      <c r="BQ124" s="49"/>
      <c r="BR124" s="48"/>
      <c r="BS124" s="49"/>
      <c r="BT124" s="48"/>
      <c r="BU124" s="2"/>
      <c r="BV124" s="3"/>
      <c r="BW124" s="3"/>
      <c r="BX124" s="3"/>
      <c r="BY124" s="3"/>
    </row>
    <row r="125" spans="1:77" ht="41.45" customHeight="1">
      <c r="A125" s="64" t="s">
        <v>351</v>
      </c>
      <c r="C125" s="65"/>
      <c r="D125" s="65" t="s">
        <v>64</v>
      </c>
      <c r="E125" s="66">
        <v>162.17183899672446</v>
      </c>
      <c r="F125" s="68">
        <v>99.99950327106585</v>
      </c>
      <c r="G125" s="100" t="s">
        <v>1718</v>
      </c>
      <c r="H125" s="65"/>
      <c r="I125" s="69" t="s">
        <v>351</v>
      </c>
      <c r="J125" s="70"/>
      <c r="K125" s="70"/>
      <c r="L125" s="69" t="s">
        <v>1989</v>
      </c>
      <c r="M125" s="73">
        <v>1.1655431961207836</v>
      </c>
      <c r="N125" s="74">
        <v>9219.3505859375</v>
      </c>
      <c r="O125" s="74">
        <v>5158.3076171875</v>
      </c>
      <c r="P125" s="75"/>
      <c r="Q125" s="76"/>
      <c r="R125" s="76"/>
      <c r="S125" s="86"/>
      <c r="T125" s="48">
        <v>1</v>
      </c>
      <c r="U125" s="48">
        <v>0</v>
      </c>
      <c r="V125" s="49">
        <v>0</v>
      </c>
      <c r="W125" s="49">
        <v>0.2</v>
      </c>
      <c r="X125" s="49">
        <v>0</v>
      </c>
      <c r="Y125" s="49">
        <v>0.610685</v>
      </c>
      <c r="Z125" s="49">
        <v>0</v>
      </c>
      <c r="AA125" s="49">
        <v>0</v>
      </c>
      <c r="AB125" s="71">
        <v>125</v>
      </c>
      <c r="AC125" s="71"/>
      <c r="AD125" s="72"/>
      <c r="AE125" s="78" t="s">
        <v>1207</v>
      </c>
      <c r="AF125" s="78">
        <v>186</v>
      </c>
      <c r="AG125" s="78">
        <v>273</v>
      </c>
      <c r="AH125" s="78">
        <v>291</v>
      </c>
      <c r="AI125" s="78">
        <v>477</v>
      </c>
      <c r="AJ125" s="78"/>
      <c r="AK125" s="78" t="s">
        <v>1340</v>
      </c>
      <c r="AL125" s="78" t="s">
        <v>1436</v>
      </c>
      <c r="AM125" s="82" t="s">
        <v>1536</v>
      </c>
      <c r="AN125" s="78"/>
      <c r="AO125" s="80">
        <v>43019.752650462964</v>
      </c>
      <c r="AP125" s="82" t="s">
        <v>1654</v>
      </c>
      <c r="AQ125" s="78" t="b">
        <v>1</v>
      </c>
      <c r="AR125" s="78" t="b">
        <v>0</v>
      </c>
      <c r="AS125" s="78" t="b">
        <v>1</v>
      </c>
      <c r="AT125" s="78" t="s">
        <v>1030</v>
      </c>
      <c r="AU125" s="78">
        <v>4</v>
      </c>
      <c r="AV125" s="78"/>
      <c r="AW125" s="78" t="b">
        <v>0</v>
      </c>
      <c r="AX125" s="78" t="s">
        <v>1724</v>
      </c>
      <c r="AY125" s="82" t="s">
        <v>1847</v>
      </c>
      <c r="AZ125" s="78" t="s">
        <v>65</v>
      </c>
      <c r="BA125" s="78" t="str">
        <f>REPLACE(INDEX(GroupVertices[Group],MATCH(Vertices[[#This Row],[Vertex]],GroupVertices[Vertex],0)),1,1,"")</f>
        <v>9</v>
      </c>
      <c r="BB125" s="48"/>
      <c r="BC125" s="48"/>
      <c r="BD125" s="48"/>
      <c r="BE125" s="48"/>
      <c r="BF125" s="48"/>
      <c r="BG125" s="48"/>
      <c r="BH125" s="48"/>
      <c r="BI125" s="48"/>
      <c r="BJ125" s="48"/>
      <c r="BK125" s="48"/>
      <c r="BL125" s="48"/>
      <c r="BM125" s="49"/>
      <c r="BN125" s="48"/>
      <c r="BO125" s="49"/>
      <c r="BP125" s="48"/>
      <c r="BQ125" s="49"/>
      <c r="BR125" s="48"/>
      <c r="BS125" s="49"/>
      <c r="BT125" s="48"/>
      <c r="BU125" s="2"/>
      <c r="BV125" s="3"/>
      <c r="BW125" s="3"/>
      <c r="BX125" s="3"/>
      <c r="BY125" s="3"/>
    </row>
    <row r="126" spans="1:77" ht="41.45" customHeight="1">
      <c r="A126" s="64" t="s">
        <v>352</v>
      </c>
      <c r="C126" s="65"/>
      <c r="D126" s="65" t="s">
        <v>64</v>
      </c>
      <c r="E126" s="66">
        <v>165.34246228967052</v>
      </c>
      <c r="F126" s="68">
        <v>99.9903380620102</v>
      </c>
      <c r="G126" s="100" t="s">
        <v>1719</v>
      </c>
      <c r="H126" s="65"/>
      <c r="I126" s="69" t="s">
        <v>352</v>
      </c>
      <c r="J126" s="70"/>
      <c r="K126" s="70"/>
      <c r="L126" s="69" t="s">
        <v>1990</v>
      </c>
      <c r="M126" s="73">
        <v>4.220001867402008</v>
      </c>
      <c r="N126" s="74">
        <v>9219.3505859375</v>
      </c>
      <c r="O126" s="74">
        <v>3970.191162109375</v>
      </c>
      <c r="P126" s="75"/>
      <c r="Q126" s="76"/>
      <c r="R126" s="76"/>
      <c r="S126" s="86"/>
      <c r="T126" s="48">
        <v>1</v>
      </c>
      <c r="U126" s="48">
        <v>0</v>
      </c>
      <c r="V126" s="49">
        <v>0</v>
      </c>
      <c r="W126" s="49">
        <v>0.2</v>
      </c>
      <c r="X126" s="49">
        <v>0</v>
      </c>
      <c r="Y126" s="49">
        <v>0.610685</v>
      </c>
      <c r="Z126" s="49">
        <v>0</v>
      </c>
      <c r="AA126" s="49">
        <v>0</v>
      </c>
      <c r="AB126" s="71">
        <v>126</v>
      </c>
      <c r="AC126" s="71"/>
      <c r="AD126" s="72"/>
      <c r="AE126" s="78" t="s">
        <v>1208</v>
      </c>
      <c r="AF126" s="78">
        <v>5179</v>
      </c>
      <c r="AG126" s="78">
        <v>5181</v>
      </c>
      <c r="AH126" s="78">
        <v>17242</v>
      </c>
      <c r="AI126" s="78">
        <v>27067</v>
      </c>
      <c r="AJ126" s="78"/>
      <c r="AK126" s="78" t="s">
        <v>1341</v>
      </c>
      <c r="AL126" s="78" t="s">
        <v>1373</v>
      </c>
      <c r="AM126" s="82" t="s">
        <v>1537</v>
      </c>
      <c r="AN126" s="78"/>
      <c r="AO126" s="80">
        <v>41773.5577662037</v>
      </c>
      <c r="AP126" s="82" t="s">
        <v>1655</v>
      </c>
      <c r="AQ126" s="78" t="b">
        <v>1</v>
      </c>
      <c r="AR126" s="78" t="b">
        <v>0</v>
      </c>
      <c r="AS126" s="78" t="b">
        <v>0</v>
      </c>
      <c r="AT126" s="78" t="s">
        <v>1030</v>
      </c>
      <c r="AU126" s="78">
        <v>151</v>
      </c>
      <c r="AV126" s="82" t="s">
        <v>1678</v>
      </c>
      <c r="AW126" s="78" t="b">
        <v>0</v>
      </c>
      <c r="AX126" s="78" t="s">
        <v>1724</v>
      </c>
      <c r="AY126" s="82" t="s">
        <v>1848</v>
      </c>
      <c r="AZ126" s="78" t="s">
        <v>65</v>
      </c>
      <c r="BA126" s="78" t="str">
        <f>REPLACE(INDEX(GroupVertices[Group],MATCH(Vertices[[#This Row],[Vertex]],GroupVertices[Vertex],0)),1,1,"")</f>
        <v>9</v>
      </c>
      <c r="BB126" s="48"/>
      <c r="BC126" s="48"/>
      <c r="BD126" s="48"/>
      <c r="BE126" s="48"/>
      <c r="BF126" s="48"/>
      <c r="BG126" s="48"/>
      <c r="BH126" s="48"/>
      <c r="BI126" s="48"/>
      <c r="BJ126" s="48"/>
      <c r="BK126" s="48"/>
      <c r="BL126" s="48"/>
      <c r="BM126" s="49"/>
      <c r="BN126" s="48"/>
      <c r="BO126" s="49"/>
      <c r="BP126" s="48"/>
      <c r="BQ126" s="49"/>
      <c r="BR126" s="48"/>
      <c r="BS126" s="49"/>
      <c r="BT126" s="48"/>
      <c r="BU126" s="2"/>
      <c r="BV126" s="3"/>
      <c r="BW126" s="3"/>
      <c r="BX126" s="3"/>
      <c r="BY126" s="3"/>
    </row>
    <row r="127" spans="1:77" ht="41.45" customHeight="1">
      <c r="A127" s="64" t="s">
        <v>308</v>
      </c>
      <c r="C127" s="65"/>
      <c r="D127" s="65" t="s">
        <v>64</v>
      </c>
      <c r="E127" s="66">
        <v>162.04974286747287</v>
      </c>
      <c r="F127" s="68">
        <v>99.99985621004538</v>
      </c>
      <c r="G127" s="100" t="s">
        <v>611</v>
      </c>
      <c r="H127" s="65"/>
      <c r="I127" s="69" t="s">
        <v>308</v>
      </c>
      <c r="J127" s="70"/>
      <c r="K127" s="70"/>
      <c r="L127" s="69" t="s">
        <v>1991</v>
      </c>
      <c r="M127" s="73">
        <v>1.047920398877069</v>
      </c>
      <c r="N127" s="74">
        <v>999.1768188476562</v>
      </c>
      <c r="O127" s="74">
        <v>2399.266845703125</v>
      </c>
      <c r="P127" s="75"/>
      <c r="Q127" s="76"/>
      <c r="R127" s="76"/>
      <c r="S127" s="86"/>
      <c r="T127" s="48">
        <v>0</v>
      </c>
      <c r="U127" s="48">
        <v>2</v>
      </c>
      <c r="V127" s="49">
        <v>0</v>
      </c>
      <c r="W127" s="49">
        <v>0.006098</v>
      </c>
      <c r="X127" s="49">
        <v>0.019016</v>
      </c>
      <c r="Y127" s="49">
        <v>0.736544</v>
      </c>
      <c r="Z127" s="49">
        <v>1</v>
      </c>
      <c r="AA127" s="49">
        <v>0</v>
      </c>
      <c r="AB127" s="71">
        <v>127</v>
      </c>
      <c r="AC127" s="71"/>
      <c r="AD127" s="72"/>
      <c r="AE127" s="78" t="s">
        <v>1209</v>
      </c>
      <c r="AF127" s="78">
        <v>437</v>
      </c>
      <c r="AG127" s="78">
        <v>84</v>
      </c>
      <c r="AH127" s="78">
        <v>4377</v>
      </c>
      <c r="AI127" s="78">
        <v>1826</v>
      </c>
      <c r="AJ127" s="78"/>
      <c r="AK127" s="78" t="s">
        <v>1342</v>
      </c>
      <c r="AL127" s="78"/>
      <c r="AM127" s="78"/>
      <c r="AN127" s="78"/>
      <c r="AO127" s="80">
        <v>41061.17652777778</v>
      </c>
      <c r="AP127" s="82" t="s">
        <v>1656</v>
      </c>
      <c r="AQ127" s="78" t="b">
        <v>0</v>
      </c>
      <c r="AR127" s="78" t="b">
        <v>0</v>
      </c>
      <c r="AS127" s="78" t="b">
        <v>1</v>
      </c>
      <c r="AT127" s="78" t="s">
        <v>1030</v>
      </c>
      <c r="AU127" s="78">
        <v>0</v>
      </c>
      <c r="AV127" s="82" t="s">
        <v>1687</v>
      </c>
      <c r="AW127" s="78" t="b">
        <v>0</v>
      </c>
      <c r="AX127" s="78" t="s">
        <v>1724</v>
      </c>
      <c r="AY127" s="82" t="s">
        <v>1849</v>
      </c>
      <c r="AZ127" s="78" t="s">
        <v>66</v>
      </c>
      <c r="BA127" s="78" t="str">
        <f>REPLACE(INDEX(GroupVertices[Group],MATCH(Vertices[[#This Row],[Vertex]],GroupVertices[Vertex],0)),1,1,"")</f>
        <v>1</v>
      </c>
      <c r="BB127" s="48"/>
      <c r="BC127" s="48"/>
      <c r="BD127" s="48"/>
      <c r="BE127" s="48"/>
      <c r="BF127" s="48"/>
      <c r="BG127" s="48"/>
      <c r="BH127" s="121" t="s">
        <v>2449</v>
      </c>
      <c r="BI127" s="121" t="s">
        <v>2449</v>
      </c>
      <c r="BJ127" s="121" t="s">
        <v>2524</v>
      </c>
      <c r="BK127" s="121" t="s">
        <v>2524</v>
      </c>
      <c r="BL127" s="121">
        <v>2</v>
      </c>
      <c r="BM127" s="124">
        <v>7.142857142857143</v>
      </c>
      <c r="BN127" s="121">
        <v>0</v>
      </c>
      <c r="BO127" s="124">
        <v>0</v>
      </c>
      <c r="BP127" s="121">
        <v>0</v>
      </c>
      <c r="BQ127" s="124">
        <v>0</v>
      </c>
      <c r="BR127" s="121">
        <v>26</v>
      </c>
      <c r="BS127" s="124">
        <v>92.85714285714286</v>
      </c>
      <c r="BT127" s="121">
        <v>28</v>
      </c>
      <c r="BU127" s="2"/>
      <c r="BV127" s="3"/>
      <c r="BW127" s="3"/>
      <c r="BX127" s="3"/>
      <c r="BY127" s="3"/>
    </row>
    <row r="128" spans="1:77" ht="41.45" customHeight="1">
      <c r="A128" s="64" t="s">
        <v>309</v>
      </c>
      <c r="C128" s="65"/>
      <c r="D128" s="65" t="s">
        <v>64</v>
      </c>
      <c r="E128" s="66">
        <v>162.8591949836223</v>
      </c>
      <c r="F128" s="68">
        <v>99.99751635532925</v>
      </c>
      <c r="G128" s="100" t="s">
        <v>612</v>
      </c>
      <c r="H128" s="65"/>
      <c r="I128" s="69" t="s">
        <v>309</v>
      </c>
      <c r="J128" s="70"/>
      <c r="K128" s="70"/>
      <c r="L128" s="69" t="s">
        <v>1992</v>
      </c>
      <c r="M128" s="73">
        <v>1.8277159806039178</v>
      </c>
      <c r="N128" s="74">
        <v>2737.672119140625</v>
      </c>
      <c r="O128" s="74">
        <v>6407.0869140625</v>
      </c>
      <c r="P128" s="75"/>
      <c r="Q128" s="76"/>
      <c r="R128" s="76"/>
      <c r="S128" s="86"/>
      <c r="T128" s="48">
        <v>0</v>
      </c>
      <c r="U128" s="48">
        <v>2</v>
      </c>
      <c r="V128" s="49">
        <v>0</v>
      </c>
      <c r="W128" s="49">
        <v>0.006098</v>
      </c>
      <c r="X128" s="49">
        <v>0.017536</v>
      </c>
      <c r="Y128" s="49">
        <v>0.758887</v>
      </c>
      <c r="Z128" s="49">
        <v>0.5</v>
      </c>
      <c r="AA128" s="49">
        <v>0</v>
      </c>
      <c r="AB128" s="71">
        <v>128</v>
      </c>
      <c r="AC128" s="71"/>
      <c r="AD128" s="72"/>
      <c r="AE128" s="78" t="s">
        <v>1210</v>
      </c>
      <c r="AF128" s="78">
        <v>951</v>
      </c>
      <c r="AG128" s="78">
        <v>1337</v>
      </c>
      <c r="AH128" s="78">
        <v>43349</v>
      </c>
      <c r="AI128" s="78">
        <v>31698</v>
      </c>
      <c r="AJ128" s="78"/>
      <c r="AK128" s="78" t="s">
        <v>1343</v>
      </c>
      <c r="AL128" s="78" t="s">
        <v>1438</v>
      </c>
      <c r="AM128" s="78"/>
      <c r="AN128" s="78"/>
      <c r="AO128" s="80">
        <v>41255.82332175926</v>
      </c>
      <c r="AP128" s="82" t="s">
        <v>1657</v>
      </c>
      <c r="AQ128" s="78" t="b">
        <v>0</v>
      </c>
      <c r="AR128" s="78" t="b">
        <v>0</v>
      </c>
      <c r="AS128" s="78" t="b">
        <v>0</v>
      </c>
      <c r="AT128" s="78" t="s">
        <v>1030</v>
      </c>
      <c r="AU128" s="78">
        <v>41</v>
      </c>
      <c r="AV128" s="82" t="s">
        <v>1681</v>
      </c>
      <c r="AW128" s="78" t="b">
        <v>0</v>
      </c>
      <c r="AX128" s="78" t="s">
        <v>1724</v>
      </c>
      <c r="AY128" s="82" t="s">
        <v>1850</v>
      </c>
      <c r="AZ128" s="78" t="s">
        <v>66</v>
      </c>
      <c r="BA128" s="78" t="str">
        <f>REPLACE(INDEX(GroupVertices[Group],MATCH(Vertices[[#This Row],[Vertex]],GroupVertices[Vertex],0)),1,1,"")</f>
        <v>1</v>
      </c>
      <c r="BB128" s="48"/>
      <c r="BC128" s="48"/>
      <c r="BD128" s="48"/>
      <c r="BE128" s="48"/>
      <c r="BF128" s="48" t="s">
        <v>475</v>
      </c>
      <c r="BG128" s="48" t="s">
        <v>475</v>
      </c>
      <c r="BH128" s="121" t="s">
        <v>2450</v>
      </c>
      <c r="BI128" s="121" t="s">
        <v>2450</v>
      </c>
      <c r="BJ128" s="121" t="s">
        <v>2519</v>
      </c>
      <c r="BK128" s="121" t="s">
        <v>2519</v>
      </c>
      <c r="BL128" s="121">
        <v>1</v>
      </c>
      <c r="BM128" s="124">
        <v>4.166666666666667</v>
      </c>
      <c r="BN128" s="121">
        <v>1</v>
      </c>
      <c r="BO128" s="124">
        <v>4.166666666666667</v>
      </c>
      <c r="BP128" s="121">
        <v>0</v>
      </c>
      <c r="BQ128" s="124">
        <v>0</v>
      </c>
      <c r="BR128" s="121">
        <v>22</v>
      </c>
      <c r="BS128" s="124">
        <v>91.66666666666667</v>
      </c>
      <c r="BT128" s="121">
        <v>24</v>
      </c>
      <c r="BU128" s="2"/>
      <c r="BV128" s="3"/>
      <c r="BW128" s="3"/>
      <c r="BX128" s="3"/>
      <c r="BY128" s="3"/>
    </row>
    <row r="129" spans="1:77" ht="41.45" customHeight="1">
      <c r="A129" s="64" t="s">
        <v>328</v>
      </c>
      <c r="C129" s="65"/>
      <c r="D129" s="65" t="s">
        <v>64</v>
      </c>
      <c r="E129" s="66">
        <v>162.6608695249967</v>
      </c>
      <c r="F129" s="68">
        <v>99.99808964774573</v>
      </c>
      <c r="G129" s="100" t="s">
        <v>629</v>
      </c>
      <c r="H129" s="65"/>
      <c r="I129" s="69" t="s">
        <v>328</v>
      </c>
      <c r="J129" s="70"/>
      <c r="K129" s="70"/>
      <c r="L129" s="69" t="s">
        <v>1993</v>
      </c>
      <c r="M129" s="73">
        <v>1.6366567279382016</v>
      </c>
      <c r="N129" s="74">
        <v>2648.9375</v>
      </c>
      <c r="O129" s="74">
        <v>7282.97119140625</v>
      </c>
      <c r="P129" s="75"/>
      <c r="Q129" s="76"/>
      <c r="R129" s="76"/>
      <c r="S129" s="86"/>
      <c r="T129" s="48">
        <v>3</v>
      </c>
      <c r="U129" s="48">
        <v>2</v>
      </c>
      <c r="V129" s="49">
        <v>54</v>
      </c>
      <c r="W129" s="49">
        <v>0.006667</v>
      </c>
      <c r="X129" s="49">
        <v>0.024155</v>
      </c>
      <c r="Y129" s="49">
        <v>1.400848</v>
      </c>
      <c r="Z129" s="49">
        <v>0.3333333333333333</v>
      </c>
      <c r="AA129" s="49">
        <v>0.25</v>
      </c>
      <c r="AB129" s="71">
        <v>129</v>
      </c>
      <c r="AC129" s="71"/>
      <c r="AD129" s="72"/>
      <c r="AE129" s="78" t="s">
        <v>1211</v>
      </c>
      <c r="AF129" s="78">
        <v>726</v>
      </c>
      <c r="AG129" s="78">
        <v>1030</v>
      </c>
      <c r="AH129" s="78">
        <v>26509</v>
      </c>
      <c r="AI129" s="78">
        <v>4555</v>
      </c>
      <c r="AJ129" s="78"/>
      <c r="AK129" s="78" t="s">
        <v>1344</v>
      </c>
      <c r="AL129" s="78" t="s">
        <v>1439</v>
      </c>
      <c r="AM129" s="78"/>
      <c r="AN129" s="78"/>
      <c r="AO129" s="80">
        <v>39859.665972222225</v>
      </c>
      <c r="AP129" s="82" t="s">
        <v>1658</v>
      </c>
      <c r="AQ129" s="78" t="b">
        <v>0</v>
      </c>
      <c r="AR129" s="78" t="b">
        <v>0</v>
      </c>
      <c r="AS129" s="78" t="b">
        <v>1</v>
      </c>
      <c r="AT129" s="78" t="s">
        <v>1030</v>
      </c>
      <c r="AU129" s="78">
        <v>70</v>
      </c>
      <c r="AV129" s="82" t="s">
        <v>1681</v>
      </c>
      <c r="AW129" s="78" t="b">
        <v>0</v>
      </c>
      <c r="AX129" s="78" t="s">
        <v>1724</v>
      </c>
      <c r="AY129" s="82" t="s">
        <v>1851</v>
      </c>
      <c r="AZ129" s="78" t="s">
        <v>66</v>
      </c>
      <c r="BA129" s="78" t="str">
        <f>REPLACE(INDEX(GroupVertices[Group],MATCH(Vertices[[#This Row],[Vertex]],GroupVertices[Vertex],0)),1,1,"")</f>
        <v>1</v>
      </c>
      <c r="BB129" s="48" t="s">
        <v>2392</v>
      </c>
      <c r="BC129" s="48" t="s">
        <v>2392</v>
      </c>
      <c r="BD129" s="48" t="s">
        <v>469</v>
      </c>
      <c r="BE129" s="48" t="s">
        <v>469</v>
      </c>
      <c r="BF129" s="48" t="s">
        <v>475</v>
      </c>
      <c r="BG129" s="48" t="s">
        <v>475</v>
      </c>
      <c r="BH129" s="121" t="s">
        <v>2451</v>
      </c>
      <c r="BI129" s="121" t="s">
        <v>2477</v>
      </c>
      <c r="BJ129" s="121" t="s">
        <v>2525</v>
      </c>
      <c r="BK129" s="121" t="s">
        <v>2525</v>
      </c>
      <c r="BL129" s="121">
        <v>3</v>
      </c>
      <c r="BM129" s="124">
        <v>3.7037037037037037</v>
      </c>
      <c r="BN129" s="121">
        <v>1</v>
      </c>
      <c r="BO129" s="124">
        <v>1.2345679012345678</v>
      </c>
      <c r="BP129" s="121">
        <v>0</v>
      </c>
      <c r="BQ129" s="124">
        <v>0</v>
      </c>
      <c r="BR129" s="121">
        <v>77</v>
      </c>
      <c r="BS129" s="124">
        <v>95.06172839506173</v>
      </c>
      <c r="BT129" s="121">
        <v>81</v>
      </c>
      <c r="BU129" s="2"/>
      <c r="BV129" s="3"/>
      <c r="BW129" s="3"/>
      <c r="BX129" s="3"/>
      <c r="BY129" s="3"/>
    </row>
    <row r="130" spans="1:77" ht="41.45" customHeight="1">
      <c r="A130" s="64" t="s">
        <v>310</v>
      </c>
      <c r="C130" s="65"/>
      <c r="D130" s="65" t="s">
        <v>64</v>
      </c>
      <c r="E130" s="66">
        <v>164.84826367127124</v>
      </c>
      <c r="F130" s="68">
        <v>99.99176662454637</v>
      </c>
      <c r="G130" s="100" t="s">
        <v>613</v>
      </c>
      <c r="H130" s="65"/>
      <c r="I130" s="69" t="s">
        <v>310</v>
      </c>
      <c r="J130" s="70"/>
      <c r="K130" s="70"/>
      <c r="L130" s="69" t="s">
        <v>1994</v>
      </c>
      <c r="M130" s="73">
        <v>3.7439095928441155</v>
      </c>
      <c r="N130" s="74">
        <v>1171.2198486328125</v>
      </c>
      <c r="O130" s="74">
        <v>5969.953125</v>
      </c>
      <c r="P130" s="75"/>
      <c r="Q130" s="76"/>
      <c r="R130" s="76"/>
      <c r="S130" s="86"/>
      <c r="T130" s="48">
        <v>0</v>
      </c>
      <c r="U130" s="48">
        <v>2</v>
      </c>
      <c r="V130" s="49">
        <v>0</v>
      </c>
      <c r="W130" s="49">
        <v>0.006098</v>
      </c>
      <c r="X130" s="49">
        <v>0.019016</v>
      </c>
      <c r="Y130" s="49">
        <v>0.736544</v>
      </c>
      <c r="Z130" s="49">
        <v>1</v>
      </c>
      <c r="AA130" s="49">
        <v>0</v>
      </c>
      <c r="AB130" s="71">
        <v>130</v>
      </c>
      <c r="AC130" s="71"/>
      <c r="AD130" s="72"/>
      <c r="AE130" s="78" t="s">
        <v>1212</v>
      </c>
      <c r="AF130" s="78">
        <v>2342</v>
      </c>
      <c r="AG130" s="78">
        <v>4416</v>
      </c>
      <c r="AH130" s="78">
        <v>169606</v>
      </c>
      <c r="AI130" s="78">
        <v>75044</v>
      </c>
      <c r="AJ130" s="78"/>
      <c r="AK130" s="78" t="s">
        <v>1345</v>
      </c>
      <c r="AL130" s="78"/>
      <c r="AM130" s="82" t="s">
        <v>1538</v>
      </c>
      <c r="AN130" s="78"/>
      <c r="AO130" s="80">
        <v>39332.17894675926</v>
      </c>
      <c r="AP130" s="82" t="s">
        <v>1659</v>
      </c>
      <c r="AQ130" s="78" t="b">
        <v>0</v>
      </c>
      <c r="AR130" s="78" t="b">
        <v>0</v>
      </c>
      <c r="AS130" s="78" t="b">
        <v>0</v>
      </c>
      <c r="AT130" s="78" t="s">
        <v>1030</v>
      </c>
      <c r="AU130" s="78">
        <v>304</v>
      </c>
      <c r="AV130" s="82" t="s">
        <v>1678</v>
      </c>
      <c r="AW130" s="78" t="b">
        <v>0</v>
      </c>
      <c r="AX130" s="78" t="s">
        <v>1724</v>
      </c>
      <c r="AY130" s="82" t="s">
        <v>1852</v>
      </c>
      <c r="AZ130" s="78" t="s">
        <v>66</v>
      </c>
      <c r="BA130" s="78" t="str">
        <f>REPLACE(INDEX(GroupVertices[Group],MATCH(Vertices[[#This Row],[Vertex]],GroupVertices[Vertex],0)),1,1,"")</f>
        <v>1</v>
      </c>
      <c r="BB130" s="48"/>
      <c r="BC130" s="48"/>
      <c r="BD130" s="48"/>
      <c r="BE130" s="48"/>
      <c r="BF130" s="48"/>
      <c r="BG130" s="48"/>
      <c r="BH130" s="121" t="s">
        <v>2449</v>
      </c>
      <c r="BI130" s="121" t="s">
        <v>2449</v>
      </c>
      <c r="BJ130" s="121" t="s">
        <v>2524</v>
      </c>
      <c r="BK130" s="121" t="s">
        <v>2524</v>
      </c>
      <c r="BL130" s="121">
        <v>2</v>
      </c>
      <c r="BM130" s="124">
        <v>7.142857142857143</v>
      </c>
      <c r="BN130" s="121">
        <v>0</v>
      </c>
      <c r="BO130" s="124">
        <v>0</v>
      </c>
      <c r="BP130" s="121">
        <v>0</v>
      </c>
      <c r="BQ130" s="124">
        <v>0</v>
      </c>
      <c r="BR130" s="121">
        <v>26</v>
      </c>
      <c r="BS130" s="124">
        <v>92.85714285714286</v>
      </c>
      <c r="BT130" s="121">
        <v>28</v>
      </c>
      <c r="BU130" s="2"/>
      <c r="BV130" s="3"/>
      <c r="BW130" s="3"/>
      <c r="BX130" s="3"/>
      <c r="BY130" s="3"/>
    </row>
    <row r="131" spans="1:77" ht="41.45" customHeight="1">
      <c r="A131" s="64" t="s">
        <v>311</v>
      </c>
      <c r="C131" s="65"/>
      <c r="D131" s="65" t="s">
        <v>64</v>
      </c>
      <c r="E131" s="66">
        <v>163.4477112468403</v>
      </c>
      <c r="F131" s="68">
        <v>99.9958151520999</v>
      </c>
      <c r="G131" s="100" t="s">
        <v>614</v>
      </c>
      <c r="H131" s="65"/>
      <c r="I131" s="69" t="s">
        <v>311</v>
      </c>
      <c r="J131" s="70"/>
      <c r="K131" s="70"/>
      <c r="L131" s="69" t="s">
        <v>1995</v>
      </c>
      <c r="M131" s="73">
        <v>2.3946703101754734</v>
      </c>
      <c r="N131" s="74">
        <v>6355.46044921875</v>
      </c>
      <c r="O131" s="74">
        <v>7474.0458984375</v>
      </c>
      <c r="P131" s="75"/>
      <c r="Q131" s="76"/>
      <c r="R131" s="76"/>
      <c r="S131" s="86"/>
      <c r="T131" s="48">
        <v>0</v>
      </c>
      <c r="U131" s="48">
        <v>1</v>
      </c>
      <c r="V131" s="49">
        <v>0</v>
      </c>
      <c r="W131" s="49">
        <v>0.004762</v>
      </c>
      <c r="X131" s="49">
        <v>0.003504</v>
      </c>
      <c r="Y131" s="49">
        <v>0.460248</v>
      </c>
      <c r="Z131" s="49">
        <v>0</v>
      </c>
      <c r="AA131" s="49">
        <v>0</v>
      </c>
      <c r="AB131" s="71">
        <v>131</v>
      </c>
      <c r="AC131" s="71"/>
      <c r="AD131" s="72"/>
      <c r="AE131" s="78" t="s">
        <v>1213</v>
      </c>
      <c r="AF131" s="78">
        <v>3571</v>
      </c>
      <c r="AG131" s="78">
        <v>2248</v>
      </c>
      <c r="AH131" s="78">
        <v>18462</v>
      </c>
      <c r="AI131" s="78">
        <v>7204</v>
      </c>
      <c r="AJ131" s="78"/>
      <c r="AK131" s="78" t="s">
        <v>1346</v>
      </c>
      <c r="AL131" s="78" t="s">
        <v>1440</v>
      </c>
      <c r="AM131" s="82" t="s">
        <v>1539</v>
      </c>
      <c r="AN131" s="78"/>
      <c r="AO131" s="80">
        <v>41929.56443287037</v>
      </c>
      <c r="AP131" s="82" t="s">
        <v>1660</v>
      </c>
      <c r="AQ131" s="78" t="b">
        <v>0</v>
      </c>
      <c r="AR131" s="78" t="b">
        <v>0</v>
      </c>
      <c r="AS131" s="78" t="b">
        <v>0</v>
      </c>
      <c r="AT131" s="78" t="s">
        <v>1676</v>
      </c>
      <c r="AU131" s="78">
        <v>693</v>
      </c>
      <c r="AV131" s="82" t="s">
        <v>1678</v>
      </c>
      <c r="AW131" s="78" t="b">
        <v>0</v>
      </c>
      <c r="AX131" s="78" t="s">
        <v>1724</v>
      </c>
      <c r="AY131" s="82" t="s">
        <v>1853</v>
      </c>
      <c r="AZ131" s="78" t="s">
        <v>66</v>
      </c>
      <c r="BA131" s="78" t="str">
        <f>REPLACE(INDEX(GroupVertices[Group],MATCH(Vertices[[#This Row],[Vertex]],GroupVertices[Vertex],0)),1,1,"")</f>
        <v>4</v>
      </c>
      <c r="BB131" s="48" t="s">
        <v>461</v>
      </c>
      <c r="BC131" s="48" t="s">
        <v>461</v>
      </c>
      <c r="BD131" s="48" t="s">
        <v>469</v>
      </c>
      <c r="BE131" s="48" t="s">
        <v>469</v>
      </c>
      <c r="BF131" s="48" t="s">
        <v>475</v>
      </c>
      <c r="BG131" s="48" t="s">
        <v>475</v>
      </c>
      <c r="BH131" s="121" t="s">
        <v>2452</v>
      </c>
      <c r="BI131" s="121" t="s">
        <v>2452</v>
      </c>
      <c r="BJ131" s="121" t="s">
        <v>2526</v>
      </c>
      <c r="BK131" s="121" t="s">
        <v>2526</v>
      </c>
      <c r="BL131" s="121">
        <v>0</v>
      </c>
      <c r="BM131" s="124">
        <v>0</v>
      </c>
      <c r="BN131" s="121">
        <v>0</v>
      </c>
      <c r="BO131" s="124">
        <v>0</v>
      </c>
      <c r="BP131" s="121">
        <v>0</v>
      </c>
      <c r="BQ131" s="124">
        <v>0</v>
      </c>
      <c r="BR131" s="121">
        <v>16</v>
      </c>
      <c r="BS131" s="124">
        <v>100</v>
      </c>
      <c r="BT131" s="121">
        <v>16</v>
      </c>
      <c r="BU131" s="2"/>
      <c r="BV131" s="3"/>
      <c r="BW131" s="3"/>
      <c r="BX131" s="3"/>
      <c r="BY131" s="3"/>
    </row>
    <row r="132" spans="1:77" ht="41.45" customHeight="1">
      <c r="A132" s="64" t="s">
        <v>312</v>
      </c>
      <c r="C132" s="65"/>
      <c r="D132" s="65" t="s">
        <v>64</v>
      </c>
      <c r="E132" s="66">
        <v>162.0975477011481</v>
      </c>
      <c r="F132" s="68">
        <v>99.99971802229678</v>
      </c>
      <c r="G132" s="100" t="s">
        <v>615</v>
      </c>
      <c r="H132" s="65"/>
      <c r="I132" s="69" t="s">
        <v>312</v>
      </c>
      <c r="J132" s="70"/>
      <c r="K132" s="70"/>
      <c r="L132" s="69" t="s">
        <v>1996</v>
      </c>
      <c r="M132" s="73">
        <v>1.09397376922646</v>
      </c>
      <c r="N132" s="74">
        <v>6383.30859375</v>
      </c>
      <c r="O132" s="74">
        <v>9193.318359375</v>
      </c>
      <c r="P132" s="75"/>
      <c r="Q132" s="76"/>
      <c r="R132" s="76"/>
      <c r="S132" s="86"/>
      <c r="T132" s="48">
        <v>0</v>
      </c>
      <c r="U132" s="48">
        <v>1</v>
      </c>
      <c r="V132" s="49">
        <v>0</v>
      </c>
      <c r="W132" s="49">
        <v>0.004762</v>
      </c>
      <c r="X132" s="49">
        <v>0.003504</v>
      </c>
      <c r="Y132" s="49">
        <v>0.460248</v>
      </c>
      <c r="Z132" s="49">
        <v>0</v>
      </c>
      <c r="AA132" s="49">
        <v>0</v>
      </c>
      <c r="AB132" s="71">
        <v>132</v>
      </c>
      <c r="AC132" s="71"/>
      <c r="AD132" s="72"/>
      <c r="AE132" s="78" t="s">
        <v>1214</v>
      </c>
      <c r="AF132" s="78">
        <v>636</v>
      </c>
      <c r="AG132" s="78">
        <v>158</v>
      </c>
      <c r="AH132" s="78">
        <v>2671</v>
      </c>
      <c r="AI132" s="78">
        <v>8103</v>
      </c>
      <c r="AJ132" s="78"/>
      <c r="AK132" s="78" t="s">
        <v>1347</v>
      </c>
      <c r="AL132" s="78" t="s">
        <v>1441</v>
      </c>
      <c r="AM132" s="78"/>
      <c r="AN132" s="78"/>
      <c r="AO132" s="80">
        <v>41047.829930555556</v>
      </c>
      <c r="AP132" s="82" t="s">
        <v>1661</v>
      </c>
      <c r="AQ132" s="78" t="b">
        <v>0</v>
      </c>
      <c r="AR132" s="78" t="b">
        <v>0</v>
      </c>
      <c r="AS132" s="78" t="b">
        <v>0</v>
      </c>
      <c r="AT132" s="78" t="s">
        <v>1030</v>
      </c>
      <c r="AU132" s="78">
        <v>4</v>
      </c>
      <c r="AV132" s="82" t="s">
        <v>1678</v>
      </c>
      <c r="AW132" s="78" t="b">
        <v>0</v>
      </c>
      <c r="AX132" s="78" t="s">
        <v>1724</v>
      </c>
      <c r="AY132" s="82" t="s">
        <v>1854</v>
      </c>
      <c r="AZ132" s="78" t="s">
        <v>66</v>
      </c>
      <c r="BA132" s="78" t="str">
        <f>REPLACE(INDEX(GroupVertices[Group],MATCH(Vertices[[#This Row],[Vertex]],GroupVertices[Vertex],0)),1,1,"")</f>
        <v>4</v>
      </c>
      <c r="BB132" s="48" t="s">
        <v>461</v>
      </c>
      <c r="BC132" s="48" t="s">
        <v>461</v>
      </c>
      <c r="BD132" s="48" t="s">
        <v>469</v>
      </c>
      <c r="BE132" s="48" t="s">
        <v>469</v>
      </c>
      <c r="BF132" s="48" t="s">
        <v>475</v>
      </c>
      <c r="BG132" s="48" t="s">
        <v>475</v>
      </c>
      <c r="BH132" s="121" t="s">
        <v>2452</v>
      </c>
      <c r="BI132" s="121" t="s">
        <v>2452</v>
      </c>
      <c r="BJ132" s="121" t="s">
        <v>2526</v>
      </c>
      <c r="BK132" s="121" t="s">
        <v>2526</v>
      </c>
      <c r="BL132" s="121">
        <v>0</v>
      </c>
      <c r="BM132" s="124">
        <v>0</v>
      </c>
      <c r="BN132" s="121">
        <v>0</v>
      </c>
      <c r="BO132" s="124">
        <v>0</v>
      </c>
      <c r="BP132" s="121">
        <v>0</v>
      </c>
      <c r="BQ132" s="124">
        <v>0</v>
      </c>
      <c r="BR132" s="121">
        <v>16</v>
      </c>
      <c r="BS132" s="124">
        <v>100</v>
      </c>
      <c r="BT132" s="121">
        <v>16</v>
      </c>
      <c r="BU132" s="2"/>
      <c r="BV132" s="3"/>
      <c r="BW132" s="3"/>
      <c r="BX132" s="3"/>
      <c r="BY132" s="3"/>
    </row>
    <row r="133" spans="1:77" ht="41.45" customHeight="1">
      <c r="A133" s="64" t="s">
        <v>313</v>
      </c>
      <c r="C133" s="65"/>
      <c r="D133" s="65" t="s">
        <v>64</v>
      </c>
      <c r="E133" s="66">
        <v>162.60595856739678</v>
      </c>
      <c r="F133" s="68">
        <v>99.99824837691642</v>
      </c>
      <c r="G133" s="100" t="s">
        <v>616</v>
      </c>
      <c r="H133" s="65"/>
      <c r="I133" s="69" t="s">
        <v>313</v>
      </c>
      <c r="J133" s="70"/>
      <c r="K133" s="70"/>
      <c r="L133" s="69" t="s">
        <v>1997</v>
      </c>
      <c r="M133" s="73">
        <v>1.5837575863206577</v>
      </c>
      <c r="N133" s="74">
        <v>6834.923828125</v>
      </c>
      <c r="O133" s="74">
        <v>4393.67822265625</v>
      </c>
      <c r="P133" s="75"/>
      <c r="Q133" s="76"/>
      <c r="R133" s="76"/>
      <c r="S133" s="86"/>
      <c r="T133" s="48">
        <v>1</v>
      </c>
      <c r="U133" s="48">
        <v>1</v>
      </c>
      <c r="V133" s="49">
        <v>0</v>
      </c>
      <c r="W133" s="49">
        <v>0</v>
      </c>
      <c r="X133" s="49">
        <v>0</v>
      </c>
      <c r="Y133" s="49">
        <v>0.999996</v>
      </c>
      <c r="Z133" s="49">
        <v>0</v>
      </c>
      <c r="AA133" s="49" t="s">
        <v>2767</v>
      </c>
      <c r="AB133" s="71">
        <v>133</v>
      </c>
      <c r="AC133" s="71"/>
      <c r="AD133" s="72"/>
      <c r="AE133" s="78" t="s">
        <v>1215</v>
      </c>
      <c r="AF133" s="78">
        <v>57</v>
      </c>
      <c r="AG133" s="78">
        <v>945</v>
      </c>
      <c r="AH133" s="78">
        <v>553</v>
      </c>
      <c r="AI133" s="78">
        <v>26</v>
      </c>
      <c r="AJ133" s="78"/>
      <c r="AK133" s="78"/>
      <c r="AL133" s="78" t="s">
        <v>1442</v>
      </c>
      <c r="AM133" s="78"/>
      <c r="AN133" s="78"/>
      <c r="AO133" s="80">
        <v>41980.359351851854</v>
      </c>
      <c r="AP133" s="78"/>
      <c r="AQ133" s="78" t="b">
        <v>1</v>
      </c>
      <c r="AR133" s="78" t="b">
        <v>0</v>
      </c>
      <c r="AS133" s="78" t="b">
        <v>0</v>
      </c>
      <c r="AT133" s="78" t="s">
        <v>1032</v>
      </c>
      <c r="AU133" s="78">
        <v>3</v>
      </c>
      <c r="AV133" s="82" t="s">
        <v>1678</v>
      </c>
      <c r="AW133" s="78" t="b">
        <v>0</v>
      </c>
      <c r="AX133" s="78" t="s">
        <v>1724</v>
      </c>
      <c r="AY133" s="82" t="s">
        <v>1855</v>
      </c>
      <c r="AZ133" s="78" t="s">
        <v>66</v>
      </c>
      <c r="BA133" s="78" t="str">
        <f>REPLACE(INDEX(GroupVertices[Group],MATCH(Vertices[[#This Row],[Vertex]],GroupVertices[Vertex],0)),1,1,"")</f>
        <v>6</v>
      </c>
      <c r="BB133" s="48" t="s">
        <v>463</v>
      </c>
      <c r="BC133" s="48" t="s">
        <v>463</v>
      </c>
      <c r="BD133" s="48" t="s">
        <v>469</v>
      </c>
      <c r="BE133" s="48" t="s">
        <v>469</v>
      </c>
      <c r="BF133" s="48" t="s">
        <v>475</v>
      </c>
      <c r="BG133" s="48" t="s">
        <v>475</v>
      </c>
      <c r="BH133" s="121" t="s">
        <v>2453</v>
      </c>
      <c r="BI133" s="121" t="s">
        <v>2453</v>
      </c>
      <c r="BJ133" s="121" t="s">
        <v>2527</v>
      </c>
      <c r="BK133" s="121" t="s">
        <v>2527</v>
      </c>
      <c r="BL133" s="121">
        <v>0</v>
      </c>
      <c r="BM133" s="124">
        <v>0</v>
      </c>
      <c r="BN133" s="121">
        <v>0</v>
      </c>
      <c r="BO133" s="124">
        <v>0</v>
      </c>
      <c r="BP133" s="121">
        <v>0</v>
      </c>
      <c r="BQ133" s="124">
        <v>0</v>
      </c>
      <c r="BR133" s="121">
        <v>4</v>
      </c>
      <c r="BS133" s="124">
        <v>100</v>
      </c>
      <c r="BT133" s="121">
        <v>4</v>
      </c>
      <c r="BU133" s="2"/>
      <c r="BV133" s="3"/>
      <c r="BW133" s="3"/>
      <c r="BX133" s="3"/>
      <c r="BY133" s="3"/>
    </row>
    <row r="134" spans="1:77" ht="41.45" customHeight="1">
      <c r="A134" s="64" t="s">
        <v>314</v>
      </c>
      <c r="C134" s="65"/>
      <c r="D134" s="65" t="s">
        <v>64</v>
      </c>
      <c r="E134" s="66">
        <v>162.70738233614017</v>
      </c>
      <c r="F134" s="68">
        <v>99.99795519480115</v>
      </c>
      <c r="G134" s="100" t="s">
        <v>617</v>
      </c>
      <c r="H134" s="65"/>
      <c r="I134" s="69" t="s">
        <v>314</v>
      </c>
      <c r="J134" s="70"/>
      <c r="K134" s="70"/>
      <c r="L134" s="69" t="s">
        <v>1998</v>
      </c>
      <c r="M134" s="73">
        <v>1.6814654126024737</v>
      </c>
      <c r="N134" s="74">
        <v>1869.543701171875</v>
      </c>
      <c r="O134" s="74">
        <v>2911.7197265625</v>
      </c>
      <c r="P134" s="75"/>
      <c r="Q134" s="76"/>
      <c r="R134" s="76"/>
      <c r="S134" s="86"/>
      <c r="T134" s="48">
        <v>0</v>
      </c>
      <c r="U134" s="48">
        <v>2</v>
      </c>
      <c r="V134" s="49">
        <v>0</v>
      </c>
      <c r="W134" s="49">
        <v>0.006098</v>
      </c>
      <c r="X134" s="49">
        <v>0.019016</v>
      </c>
      <c r="Y134" s="49">
        <v>0.736544</v>
      </c>
      <c r="Z134" s="49">
        <v>1</v>
      </c>
      <c r="AA134" s="49">
        <v>0</v>
      </c>
      <c r="AB134" s="71">
        <v>134</v>
      </c>
      <c r="AC134" s="71"/>
      <c r="AD134" s="72"/>
      <c r="AE134" s="78" t="s">
        <v>1216</v>
      </c>
      <c r="AF134" s="78">
        <v>4291</v>
      </c>
      <c r="AG134" s="78">
        <v>1102</v>
      </c>
      <c r="AH134" s="78">
        <v>5947</v>
      </c>
      <c r="AI134" s="78">
        <v>18114</v>
      </c>
      <c r="AJ134" s="78"/>
      <c r="AK134" s="78" t="s">
        <v>1348</v>
      </c>
      <c r="AL134" s="78" t="s">
        <v>1443</v>
      </c>
      <c r="AM134" s="78"/>
      <c r="AN134" s="78"/>
      <c r="AO134" s="80">
        <v>40918.1565625</v>
      </c>
      <c r="AP134" s="82" t="s">
        <v>1662</v>
      </c>
      <c r="AQ134" s="78" t="b">
        <v>0</v>
      </c>
      <c r="AR134" s="78" t="b">
        <v>0</v>
      </c>
      <c r="AS134" s="78" t="b">
        <v>1</v>
      </c>
      <c r="AT134" s="78" t="s">
        <v>1030</v>
      </c>
      <c r="AU134" s="78">
        <v>42</v>
      </c>
      <c r="AV134" s="82" t="s">
        <v>1678</v>
      </c>
      <c r="AW134" s="78" t="b">
        <v>0</v>
      </c>
      <c r="AX134" s="78" t="s">
        <v>1724</v>
      </c>
      <c r="AY134" s="82" t="s">
        <v>1856</v>
      </c>
      <c r="AZ134" s="78" t="s">
        <v>66</v>
      </c>
      <c r="BA134" s="78" t="str">
        <f>REPLACE(INDEX(GroupVertices[Group],MATCH(Vertices[[#This Row],[Vertex]],GroupVertices[Vertex],0)),1,1,"")</f>
        <v>1</v>
      </c>
      <c r="BB134" s="48"/>
      <c r="BC134" s="48"/>
      <c r="BD134" s="48"/>
      <c r="BE134" s="48"/>
      <c r="BF134" s="48"/>
      <c r="BG134" s="48"/>
      <c r="BH134" s="121" t="s">
        <v>2449</v>
      </c>
      <c r="BI134" s="121" t="s">
        <v>2449</v>
      </c>
      <c r="BJ134" s="121" t="s">
        <v>2524</v>
      </c>
      <c r="BK134" s="121" t="s">
        <v>2524</v>
      </c>
      <c r="BL134" s="121">
        <v>2</v>
      </c>
      <c r="BM134" s="124">
        <v>7.142857142857143</v>
      </c>
      <c r="BN134" s="121">
        <v>0</v>
      </c>
      <c r="BO134" s="124">
        <v>0</v>
      </c>
      <c r="BP134" s="121">
        <v>0</v>
      </c>
      <c r="BQ134" s="124">
        <v>0</v>
      </c>
      <c r="BR134" s="121">
        <v>26</v>
      </c>
      <c r="BS134" s="124">
        <v>92.85714285714286</v>
      </c>
      <c r="BT134" s="121">
        <v>28</v>
      </c>
      <c r="BU134" s="2"/>
      <c r="BV134" s="3"/>
      <c r="BW134" s="3"/>
      <c r="BX134" s="3"/>
      <c r="BY134" s="3"/>
    </row>
    <row r="135" spans="1:77" ht="41.45" customHeight="1">
      <c r="A135" s="64" t="s">
        <v>315</v>
      </c>
      <c r="C135" s="65"/>
      <c r="D135" s="65" t="s">
        <v>64</v>
      </c>
      <c r="E135" s="66">
        <v>162.38502271446532</v>
      </c>
      <c r="F135" s="68">
        <v>99.99888702840319</v>
      </c>
      <c r="G135" s="100" t="s">
        <v>618</v>
      </c>
      <c r="H135" s="65"/>
      <c r="I135" s="69" t="s">
        <v>315</v>
      </c>
      <c r="J135" s="70"/>
      <c r="K135" s="70"/>
      <c r="L135" s="69" t="s">
        <v>1999</v>
      </c>
      <c r="M135" s="73">
        <v>1.3709163341653647</v>
      </c>
      <c r="N135" s="74">
        <v>1455.0191650390625</v>
      </c>
      <c r="O135" s="74">
        <v>1903.1566162109375</v>
      </c>
      <c r="P135" s="75"/>
      <c r="Q135" s="76"/>
      <c r="R135" s="76"/>
      <c r="S135" s="86"/>
      <c r="T135" s="48">
        <v>0</v>
      </c>
      <c r="U135" s="48">
        <v>2</v>
      </c>
      <c r="V135" s="49">
        <v>0</v>
      </c>
      <c r="W135" s="49">
        <v>0.006098</v>
      </c>
      <c r="X135" s="49">
        <v>0.019016</v>
      </c>
      <c r="Y135" s="49">
        <v>0.736544</v>
      </c>
      <c r="Z135" s="49">
        <v>1</v>
      </c>
      <c r="AA135" s="49">
        <v>0</v>
      </c>
      <c r="AB135" s="71">
        <v>135</v>
      </c>
      <c r="AC135" s="71"/>
      <c r="AD135" s="72"/>
      <c r="AE135" s="78" t="s">
        <v>1217</v>
      </c>
      <c r="AF135" s="78">
        <v>3647</v>
      </c>
      <c r="AG135" s="78">
        <v>603</v>
      </c>
      <c r="AH135" s="78">
        <v>2652</v>
      </c>
      <c r="AI135" s="78">
        <v>8557</v>
      </c>
      <c r="AJ135" s="78"/>
      <c r="AK135" s="78" t="s">
        <v>1349</v>
      </c>
      <c r="AL135" s="78" t="s">
        <v>1444</v>
      </c>
      <c r="AM135" s="82" t="s">
        <v>1540</v>
      </c>
      <c r="AN135" s="78"/>
      <c r="AO135" s="80">
        <v>40452.94149305556</v>
      </c>
      <c r="AP135" s="82" t="s">
        <v>1663</v>
      </c>
      <c r="AQ135" s="78" t="b">
        <v>0</v>
      </c>
      <c r="AR135" s="78" t="b">
        <v>0</v>
      </c>
      <c r="AS135" s="78" t="b">
        <v>1</v>
      </c>
      <c r="AT135" s="78" t="s">
        <v>1030</v>
      </c>
      <c r="AU135" s="78">
        <v>12</v>
      </c>
      <c r="AV135" s="82" t="s">
        <v>1687</v>
      </c>
      <c r="AW135" s="78" t="b">
        <v>0</v>
      </c>
      <c r="AX135" s="78" t="s">
        <v>1724</v>
      </c>
      <c r="AY135" s="82" t="s">
        <v>1857</v>
      </c>
      <c r="AZ135" s="78" t="s">
        <v>66</v>
      </c>
      <c r="BA135" s="78" t="str">
        <f>REPLACE(INDEX(GroupVertices[Group],MATCH(Vertices[[#This Row],[Vertex]],GroupVertices[Vertex],0)),1,1,"")</f>
        <v>1</v>
      </c>
      <c r="BB135" s="48"/>
      <c r="BC135" s="48"/>
      <c r="BD135" s="48"/>
      <c r="BE135" s="48"/>
      <c r="BF135" s="48"/>
      <c r="BG135" s="48"/>
      <c r="BH135" s="121" t="s">
        <v>2449</v>
      </c>
      <c r="BI135" s="121" t="s">
        <v>2449</v>
      </c>
      <c r="BJ135" s="121" t="s">
        <v>2524</v>
      </c>
      <c r="BK135" s="121" t="s">
        <v>2524</v>
      </c>
      <c r="BL135" s="121">
        <v>2</v>
      </c>
      <c r="BM135" s="124">
        <v>7.142857142857143</v>
      </c>
      <c r="BN135" s="121">
        <v>0</v>
      </c>
      <c r="BO135" s="124">
        <v>0</v>
      </c>
      <c r="BP135" s="121">
        <v>0</v>
      </c>
      <c r="BQ135" s="124">
        <v>0</v>
      </c>
      <c r="BR135" s="121">
        <v>26</v>
      </c>
      <c r="BS135" s="124">
        <v>92.85714285714286</v>
      </c>
      <c r="BT135" s="121">
        <v>28</v>
      </c>
      <c r="BU135" s="2"/>
      <c r="BV135" s="3"/>
      <c r="BW135" s="3"/>
      <c r="BX135" s="3"/>
      <c r="BY135" s="3"/>
    </row>
    <row r="136" spans="1:77" ht="41.45" customHeight="1">
      <c r="A136" s="64" t="s">
        <v>316</v>
      </c>
      <c r="C136" s="65"/>
      <c r="D136" s="65" t="s">
        <v>64</v>
      </c>
      <c r="E136" s="66">
        <v>162.0206723605082</v>
      </c>
      <c r="F136" s="68">
        <v>99.99994024313574</v>
      </c>
      <c r="G136" s="100" t="s">
        <v>619</v>
      </c>
      <c r="H136" s="65"/>
      <c r="I136" s="69" t="s">
        <v>316</v>
      </c>
      <c r="J136" s="70"/>
      <c r="K136" s="70"/>
      <c r="L136" s="69" t="s">
        <v>2000</v>
      </c>
      <c r="M136" s="73">
        <v>1.0199149709618989</v>
      </c>
      <c r="N136" s="74">
        <v>8782.5625</v>
      </c>
      <c r="O136" s="74">
        <v>5752.36572265625</v>
      </c>
      <c r="P136" s="75"/>
      <c r="Q136" s="76"/>
      <c r="R136" s="76"/>
      <c r="S136" s="86"/>
      <c r="T136" s="48">
        <v>0</v>
      </c>
      <c r="U136" s="48">
        <v>1</v>
      </c>
      <c r="V136" s="49">
        <v>0</v>
      </c>
      <c r="W136" s="49">
        <v>0.142857</v>
      </c>
      <c r="X136" s="49">
        <v>0</v>
      </c>
      <c r="Y136" s="49">
        <v>0.595236</v>
      </c>
      <c r="Z136" s="49">
        <v>0</v>
      </c>
      <c r="AA136" s="49">
        <v>0</v>
      </c>
      <c r="AB136" s="71">
        <v>136</v>
      </c>
      <c r="AC136" s="71"/>
      <c r="AD136" s="72"/>
      <c r="AE136" s="78" t="s">
        <v>1218</v>
      </c>
      <c r="AF136" s="78">
        <v>40</v>
      </c>
      <c r="AG136" s="78">
        <v>39</v>
      </c>
      <c r="AH136" s="78">
        <v>330</v>
      </c>
      <c r="AI136" s="78">
        <v>112</v>
      </c>
      <c r="AJ136" s="78"/>
      <c r="AK136" s="78" t="s">
        <v>1350</v>
      </c>
      <c r="AL136" s="78" t="s">
        <v>1445</v>
      </c>
      <c r="AM136" s="78"/>
      <c r="AN136" s="78"/>
      <c r="AO136" s="80">
        <v>41671.49653935185</v>
      </c>
      <c r="AP136" s="82" t="s">
        <v>1664</v>
      </c>
      <c r="AQ136" s="78" t="b">
        <v>0</v>
      </c>
      <c r="AR136" s="78" t="b">
        <v>0</v>
      </c>
      <c r="AS136" s="78" t="b">
        <v>0</v>
      </c>
      <c r="AT136" s="78" t="s">
        <v>1030</v>
      </c>
      <c r="AU136" s="78">
        <v>1</v>
      </c>
      <c r="AV136" s="82" t="s">
        <v>1678</v>
      </c>
      <c r="AW136" s="78" t="b">
        <v>0</v>
      </c>
      <c r="AX136" s="78" t="s">
        <v>1724</v>
      </c>
      <c r="AY136" s="82" t="s">
        <v>1858</v>
      </c>
      <c r="AZ136" s="78" t="s">
        <v>66</v>
      </c>
      <c r="BA136" s="78" t="str">
        <f>REPLACE(INDEX(GroupVertices[Group],MATCH(Vertices[[#This Row],[Vertex]],GroupVertices[Vertex],0)),1,1,"")</f>
        <v>8</v>
      </c>
      <c r="BB136" s="48"/>
      <c r="BC136" s="48"/>
      <c r="BD136" s="48"/>
      <c r="BE136" s="48"/>
      <c r="BF136" s="48" t="s">
        <v>491</v>
      </c>
      <c r="BG136" s="48" t="s">
        <v>491</v>
      </c>
      <c r="BH136" s="121" t="s">
        <v>2454</v>
      </c>
      <c r="BI136" s="121" t="s">
        <v>2454</v>
      </c>
      <c r="BJ136" s="121" t="s">
        <v>2528</v>
      </c>
      <c r="BK136" s="121" t="s">
        <v>2528</v>
      </c>
      <c r="BL136" s="121">
        <v>1</v>
      </c>
      <c r="BM136" s="124">
        <v>5.2631578947368425</v>
      </c>
      <c r="BN136" s="121">
        <v>0</v>
      </c>
      <c r="BO136" s="124">
        <v>0</v>
      </c>
      <c r="BP136" s="121">
        <v>0</v>
      </c>
      <c r="BQ136" s="124">
        <v>0</v>
      </c>
      <c r="BR136" s="121">
        <v>18</v>
      </c>
      <c r="BS136" s="124">
        <v>94.73684210526316</v>
      </c>
      <c r="BT136" s="121">
        <v>19</v>
      </c>
      <c r="BU136" s="2"/>
      <c r="BV136" s="3"/>
      <c r="BW136" s="3"/>
      <c r="BX136" s="3"/>
      <c r="BY136" s="3"/>
    </row>
    <row r="137" spans="1:77" ht="41.45" customHeight="1">
      <c r="A137" s="64" t="s">
        <v>329</v>
      </c>
      <c r="C137" s="65"/>
      <c r="D137" s="65" t="s">
        <v>64</v>
      </c>
      <c r="E137" s="66">
        <v>162.25194439369375</v>
      </c>
      <c r="F137" s="68">
        <v>99.99927171321684</v>
      </c>
      <c r="G137" s="100" t="s">
        <v>1720</v>
      </c>
      <c r="H137" s="65"/>
      <c r="I137" s="69" t="s">
        <v>329</v>
      </c>
      <c r="J137" s="70"/>
      <c r="K137" s="70"/>
      <c r="L137" s="69" t="s">
        <v>2001</v>
      </c>
      <c r="M137" s="73">
        <v>1.2427137085981412</v>
      </c>
      <c r="N137" s="74">
        <v>8316.2568359375</v>
      </c>
      <c r="O137" s="74">
        <v>4564.24951171875</v>
      </c>
      <c r="P137" s="75"/>
      <c r="Q137" s="76"/>
      <c r="R137" s="76"/>
      <c r="S137" s="86"/>
      <c r="T137" s="48">
        <v>5</v>
      </c>
      <c r="U137" s="48">
        <v>1</v>
      </c>
      <c r="V137" s="49">
        <v>12</v>
      </c>
      <c r="W137" s="49">
        <v>0.25</v>
      </c>
      <c r="X137" s="49">
        <v>0</v>
      </c>
      <c r="Y137" s="49">
        <v>2.619037</v>
      </c>
      <c r="Z137" s="49">
        <v>0</v>
      </c>
      <c r="AA137" s="49">
        <v>0</v>
      </c>
      <c r="AB137" s="71">
        <v>137</v>
      </c>
      <c r="AC137" s="71"/>
      <c r="AD137" s="72"/>
      <c r="AE137" s="78" t="s">
        <v>1219</v>
      </c>
      <c r="AF137" s="78">
        <v>79</v>
      </c>
      <c r="AG137" s="78">
        <v>397</v>
      </c>
      <c r="AH137" s="78">
        <v>1343</v>
      </c>
      <c r="AI137" s="78">
        <v>347</v>
      </c>
      <c r="AJ137" s="78"/>
      <c r="AK137" s="78" t="s">
        <v>1351</v>
      </c>
      <c r="AL137" s="78" t="s">
        <v>1445</v>
      </c>
      <c r="AM137" s="82" t="s">
        <v>1541</v>
      </c>
      <c r="AN137" s="78"/>
      <c r="AO137" s="80">
        <v>41320.83925925926</v>
      </c>
      <c r="AP137" s="82" t="s">
        <v>1665</v>
      </c>
      <c r="AQ137" s="78" t="b">
        <v>0</v>
      </c>
      <c r="AR137" s="78" t="b">
        <v>0</v>
      </c>
      <c r="AS137" s="78" t="b">
        <v>0</v>
      </c>
      <c r="AT137" s="78" t="s">
        <v>1030</v>
      </c>
      <c r="AU137" s="78">
        <v>3</v>
      </c>
      <c r="AV137" s="82" t="s">
        <v>1686</v>
      </c>
      <c r="AW137" s="78" t="b">
        <v>0</v>
      </c>
      <c r="AX137" s="78" t="s">
        <v>1724</v>
      </c>
      <c r="AY137" s="82" t="s">
        <v>1859</v>
      </c>
      <c r="AZ137" s="78" t="s">
        <v>66</v>
      </c>
      <c r="BA137" s="78" t="str">
        <f>REPLACE(INDEX(GroupVertices[Group],MATCH(Vertices[[#This Row],[Vertex]],GroupVertices[Vertex],0)),1,1,"")</f>
        <v>8</v>
      </c>
      <c r="BB137" s="48"/>
      <c r="BC137" s="48"/>
      <c r="BD137" s="48"/>
      <c r="BE137" s="48"/>
      <c r="BF137" s="48" t="s">
        <v>493</v>
      </c>
      <c r="BG137" s="48" t="s">
        <v>493</v>
      </c>
      <c r="BH137" s="121" t="s">
        <v>2455</v>
      </c>
      <c r="BI137" s="121" t="s">
        <v>2478</v>
      </c>
      <c r="BJ137" s="121" t="s">
        <v>2529</v>
      </c>
      <c r="BK137" s="121" t="s">
        <v>2540</v>
      </c>
      <c r="BL137" s="121">
        <v>4</v>
      </c>
      <c r="BM137" s="124">
        <v>3.7735849056603774</v>
      </c>
      <c r="BN137" s="121">
        <v>0</v>
      </c>
      <c r="BO137" s="124">
        <v>0</v>
      </c>
      <c r="BP137" s="121">
        <v>0</v>
      </c>
      <c r="BQ137" s="124">
        <v>0</v>
      </c>
      <c r="BR137" s="121">
        <v>102</v>
      </c>
      <c r="BS137" s="124">
        <v>96.22641509433963</v>
      </c>
      <c r="BT137" s="121">
        <v>106</v>
      </c>
      <c r="BU137" s="2"/>
      <c r="BV137" s="3"/>
      <c r="BW137" s="3"/>
      <c r="BX137" s="3"/>
      <c r="BY137" s="3"/>
    </row>
    <row r="138" spans="1:77" ht="41.45" customHeight="1">
      <c r="A138" s="64" t="s">
        <v>317</v>
      </c>
      <c r="C138" s="65"/>
      <c r="D138" s="65" t="s">
        <v>64</v>
      </c>
      <c r="E138" s="66">
        <v>167.72042975938007</v>
      </c>
      <c r="F138" s="68">
        <v>99.98346415521846</v>
      </c>
      <c r="G138" s="100" t="s">
        <v>620</v>
      </c>
      <c r="H138" s="65"/>
      <c r="I138" s="69" t="s">
        <v>317</v>
      </c>
      <c r="J138" s="70"/>
      <c r="K138" s="70"/>
      <c r="L138" s="69" t="s">
        <v>2002</v>
      </c>
      <c r="M138" s="73">
        <v>6.510845870862926</v>
      </c>
      <c r="N138" s="74">
        <v>7802.98828125</v>
      </c>
      <c r="O138" s="74">
        <v>5643.65478515625</v>
      </c>
      <c r="P138" s="75"/>
      <c r="Q138" s="76"/>
      <c r="R138" s="76"/>
      <c r="S138" s="86"/>
      <c r="T138" s="48">
        <v>0</v>
      </c>
      <c r="U138" s="48">
        <v>1</v>
      </c>
      <c r="V138" s="49">
        <v>0</v>
      </c>
      <c r="W138" s="49">
        <v>0.142857</v>
      </c>
      <c r="X138" s="49">
        <v>0</v>
      </c>
      <c r="Y138" s="49">
        <v>0.595236</v>
      </c>
      <c r="Z138" s="49">
        <v>0</v>
      </c>
      <c r="AA138" s="49">
        <v>0</v>
      </c>
      <c r="AB138" s="71">
        <v>138</v>
      </c>
      <c r="AC138" s="71"/>
      <c r="AD138" s="72"/>
      <c r="AE138" s="78" t="s">
        <v>1220</v>
      </c>
      <c r="AF138" s="78">
        <v>465</v>
      </c>
      <c r="AG138" s="78">
        <v>8862</v>
      </c>
      <c r="AH138" s="78">
        <v>5055</v>
      </c>
      <c r="AI138" s="78">
        <v>11713</v>
      </c>
      <c r="AJ138" s="78"/>
      <c r="AK138" s="78"/>
      <c r="AL138" s="78" t="s">
        <v>1445</v>
      </c>
      <c r="AM138" s="82" t="s">
        <v>1542</v>
      </c>
      <c r="AN138" s="78"/>
      <c r="AO138" s="80">
        <v>40366.913831018515</v>
      </c>
      <c r="AP138" s="78"/>
      <c r="AQ138" s="78" t="b">
        <v>1</v>
      </c>
      <c r="AR138" s="78" t="b">
        <v>0</v>
      </c>
      <c r="AS138" s="78" t="b">
        <v>1</v>
      </c>
      <c r="AT138" s="78" t="s">
        <v>1030</v>
      </c>
      <c r="AU138" s="78">
        <v>32</v>
      </c>
      <c r="AV138" s="82" t="s">
        <v>1678</v>
      </c>
      <c r="AW138" s="78" t="b">
        <v>0</v>
      </c>
      <c r="AX138" s="78" t="s">
        <v>1724</v>
      </c>
      <c r="AY138" s="82" t="s">
        <v>1860</v>
      </c>
      <c r="AZ138" s="78" t="s">
        <v>66</v>
      </c>
      <c r="BA138" s="78" t="str">
        <f>REPLACE(INDEX(GroupVertices[Group],MATCH(Vertices[[#This Row],[Vertex]],GroupVertices[Vertex],0)),1,1,"")</f>
        <v>8</v>
      </c>
      <c r="BB138" s="48"/>
      <c r="BC138" s="48"/>
      <c r="BD138" s="48"/>
      <c r="BE138" s="48"/>
      <c r="BF138" s="48"/>
      <c r="BG138" s="48"/>
      <c r="BH138" s="121" t="s">
        <v>2456</v>
      </c>
      <c r="BI138" s="121" t="s">
        <v>2456</v>
      </c>
      <c r="BJ138" s="121" t="s">
        <v>2530</v>
      </c>
      <c r="BK138" s="121" t="s">
        <v>2530</v>
      </c>
      <c r="BL138" s="121">
        <v>0</v>
      </c>
      <c r="BM138" s="124">
        <v>0</v>
      </c>
      <c r="BN138" s="121">
        <v>0</v>
      </c>
      <c r="BO138" s="124">
        <v>0</v>
      </c>
      <c r="BP138" s="121">
        <v>0</v>
      </c>
      <c r="BQ138" s="124">
        <v>0</v>
      </c>
      <c r="BR138" s="121">
        <v>26</v>
      </c>
      <c r="BS138" s="124">
        <v>100</v>
      </c>
      <c r="BT138" s="121">
        <v>26</v>
      </c>
      <c r="BU138" s="2"/>
      <c r="BV138" s="3"/>
      <c r="BW138" s="3"/>
      <c r="BX138" s="3"/>
      <c r="BY138" s="3"/>
    </row>
    <row r="139" spans="1:77" ht="41.45" customHeight="1">
      <c r="A139" s="64" t="s">
        <v>323</v>
      </c>
      <c r="C139" s="65"/>
      <c r="D139" s="65" t="s">
        <v>64</v>
      </c>
      <c r="E139" s="66">
        <v>163.87407868232202</v>
      </c>
      <c r="F139" s="68">
        <v>99.99458266677456</v>
      </c>
      <c r="G139" s="100" t="s">
        <v>1721</v>
      </c>
      <c r="H139" s="65"/>
      <c r="I139" s="69" t="s">
        <v>323</v>
      </c>
      <c r="J139" s="70"/>
      <c r="K139" s="70"/>
      <c r="L139" s="69" t="s">
        <v>2003</v>
      </c>
      <c r="M139" s="73">
        <v>2.805416586264636</v>
      </c>
      <c r="N139" s="74">
        <v>471.6699523925781</v>
      </c>
      <c r="O139" s="74">
        <v>4035.180908203125</v>
      </c>
      <c r="P139" s="75"/>
      <c r="Q139" s="76"/>
      <c r="R139" s="76"/>
      <c r="S139" s="86"/>
      <c r="T139" s="48">
        <v>0</v>
      </c>
      <c r="U139" s="48">
        <v>1</v>
      </c>
      <c r="V139" s="49">
        <v>0</v>
      </c>
      <c r="W139" s="49">
        <v>0.006061</v>
      </c>
      <c r="X139" s="49">
        <v>0.014502</v>
      </c>
      <c r="Y139" s="49">
        <v>0.461207</v>
      </c>
      <c r="Z139" s="49">
        <v>0</v>
      </c>
      <c r="AA139" s="49">
        <v>0</v>
      </c>
      <c r="AB139" s="71">
        <v>139</v>
      </c>
      <c r="AC139" s="71"/>
      <c r="AD139" s="72"/>
      <c r="AE139" s="78" t="s">
        <v>1221</v>
      </c>
      <c r="AF139" s="78">
        <v>2915</v>
      </c>
      <c r="AG139" s="78">
        <v>2908</v>
      </c>
      <c r="AH139" s="78">
        <v>18345</v>
      </c>
      <c r="AI139" s="78">
        <v>3683</v>
      </c>
      <c r="AJ139" s="78"/>
      <c r="AK139" s="78" t="s">
        <v>1352</v>
      </c>
      <c r="AL139" s="78" t="s">
        <v>1446</v>
      </c>
      <c r="AM139" s="78"/>
      <c r="AN139" s="78"/>
      <c r="AO139" s="80">
        <v>41063.49550925926</v>
      </c>
      <c r="AP139" s="82" t="s">
        <v>1666</v>
      </c>
      <c r="AQ139" s="78" t="b">
        <v>0</v>
      </c>
      <c r="AR139" s="78" t="b">
        <v>0</v>
      </c>
      <c r="AS139" s="78" t="b">
        <v>0</v>
      </c>
      <c r="AT139" s="78" t="s">
        <v>1030</v>
      </c>
      <c r="AU139" s="78">
        <v>2</v>
      </c>
      <c r="AV139" s="82" t="s">
        <v>1691</v>
      </c>
      <c r="AW139" s="78" t="b">
        <v>0</v>
      </c>
      <c r="AX139" s="78" t="s">
        <v>1724</v>
      </c>
      <c r="AY139" s="82" t="s">
        <v>1861</v>
      </c>
      <c r="AZ139" s="78" t="s">
        <v>66</v>
      </c>
      <c r="BA139" s="78" t="str">
        <f>REPLACE(INDEX(GroupVertices[Group],MATCH(Vertices[[#This Row],[Vertex]],GroupVertices[Vertex],0)),1,1,"")</f>
        <v>1</v>
      </c>
      <c r="BB139" s="48"/>
      <c r="BC139" s="48"/>
      <c r="BD139" s="48"/>
      <c r="BE139" s="48"/>
      <c r="BF139" s="48" t="s">
        <v>475</v>
      </c>
      <c r="BG139" s="48" t="s">
        <v>475</v>
      </c>
      <c r="BH139" s="121" t="s">
        <v>2457</v>
      </c>
      <c r="BI139" s="121" t="s">
        <v>2457</v>
      </c>
      <c r="BJ139" s="121" t="s">
        <v>2531</v>
      </c>
      <c r="BK139" s="121" t="s">
        <v>2531</v>
      </c>
      <c r="BL139" s="121">
        <v>0</v>
      </c>
      <c r="BM139" s="124">
        <v>0</v>
      </c>
      <c r="BN139" s="121">
        <v>0</v>
      </c>
      <c r="BO139" s="124">
        <v>0</v>
      </c>
      <c r="BP139" s="121">
        <v>0</v>
      </c>
      <c r="BQ139" s="124">
        <v>0</v>
      </c>
      <c r="BR139" s="121">
        <v>4</v>
      </c>
      <c r="BS139" s="124">
        <v>100</v>
      </c>
      <c r="BT139" s="121">
        <v>4</v>
      </c>
      <c r="BU139" s="2"/>
      <c r="BV139" s="3"/>
      <c r="BW139" s="3"/>
      <c r="BX139" s="3"/>
      <c r="BY139" s="3"/>
    </row>
    <row r="140" spans="1:77" ht="41.45" customHeight="1">
      <c r="A140" s="64" t="s">
        <v>324</v>
      </c>
      <c r="C140" s="65"/>
      <c r="D140" s="65" t="s">
        <v>64</v>
      </c>
      <c r="E140" s="66">
        <v>162.99033527059623</v>
      </c>
      <c r="F140" s="68">
        <v>99.99713727272162</v>
      </c>
      <c r="G140" s="100" t="s">
        <v>1722</v>
      </c>
      <c r="H140" s="65"/>
      <c r="I140" s="69" t="s">
        <v>324</v>
      </c>
      <c r="J140" s="70"/>
      <c r="K140" s="70"/>
      <c r="L140" s="69" t="s">
        <v>2004</v>
      </c>
      <c r="M140" s="73">
        <v>1.954051577643463</v>
      </c>
      <c r="N140" s="74">
        <v>308.43048095703125</v>
      </c>
      <c r="O140" s="74">
        <v>3048.12060546875</v>
      </c>
      <c r="P140" s="75"/>
      <c r="Q140" s="76"/>
      <c r="R140" s="76"/>
      <c r="S140" s="86"/>
      <c r="T140" s="48">
        <v>0</v>
      </c>
      <c r="U140" s="48">
        <v>1</v>
      </c>
      <c r="V140" s="49">
        <v>0</v>
      </c>
      <c r="W140" s="49">
        <v>0.006061</v>
      </c>
      <c r="X140" s="49">
        <v>0.014502</v>
      </c>
      <c r="Y140" s="49">
        <v>0.461207</v>
      </c>
      <c r="Z140" s="49">
        <v>0</v>
      </c>
      <c r="AA140" s="49">
        <v>0</v>
      </c>
      <c r="AB140" s="71">
        <v>140</v>
      </c>
      <c r="AC140" s="71"/>
      <c r="AD140" s="72"/>
      <c r="AE140" s="78" t="s">
        <v>1222</v>
      </c>
      <c r="AF140" s="78">
        <v>487</v>
      </c>
      <c r="AG140" s="78">
        <v>1540</v>
      </c>
      <c r="AH140" s="78">
        <v>8894</v>
      </c>
      <c r="AI140" s="78">
        <v>17526</v>
      </c>
      <c r="AJ140" s="78"/>
      <c r="AK140" s="78" t="s">
        <v>1353</v>
      </c>
      <c r="AL140" s="78" t="s">
        <v>1447</v>
      </c>
      <c r="AM140" s="78"/>
      <c r="AN140" s="78"/>
      <c r="AO140" s="80">
        <v>39895.81930555555</v>
      </c>
      <c r="AP140" s="82" t="s">
        <v>1667</v>
      </c>
      <c r="AQ140" s="78" t="b">
        <v>1</v>
      </c>
      <c r="AR140" s="78" t="b">
        <v>0</v>
      </c>
      <c r="AS140" s="78" t="b">
        <v>1</v>
      </c>
      <c r="AT140" s="78" t="s">
        <v>1030</v>
      </c>
      <c r="AU140" s="78">
        <v>13</v>
      </c>
      <c r="AV140" s="82" t="s">
        <v>1678</v>
      </c>
      <c r="AW140" s="78" t="b">
        <v>0</v>
      </c>
      <c r="AX140" s="78" t="s">
        <v>1724</v>
      </c>
      <c r="AY140" s="82" t="s">
        <v>1862</v>
      </c>
      <c r="AZ140" s="78" t="s">
        <v>66</v>
      </c>
      <c r="BA140" s="78" t="str">
        <f>REPLACE(INDEX(GroupVertices[Group],MATCH(Vertices[[#This Row],[Vertex]],GroupVertices[Vertex],0)),1,1,"")</f>
        <v>1</v>
      </c>
      <c r="BB140" s="48"/>
      <c r="BC140" s="48"/>
      <c r="BD140" s="48"/>
      <c r="BE140" s="48"/>
      <c r="BF140" s="48" t="s">
        <v>475</v>
      </c>
      <c r="BG140" s="48" t="s">
        <v>475</v>
      </c>
      <c r="BH140" s="121" t="s">
        <v>2457</v>
      </c>
      <c r="BI140" s="121" t="s">
        <v>2457</v>
      </c>
      <c r="BJ140" s="121" t="s">
        <v>2531</v>
      </c>
      <c r="BK140" s="121" t="s">
        <v>2531</v>
      </c>
      <c r="BL140" s="121">
        <v>0</v>
      </c>
      <c r="BM140" s="124">
        <v>0</v>
      </c>
      <c r="BN140" s="121">
        <v>0</v>
      </c>
      <c r="BO140" s="124">
        <v>0</v>
      </c>
      <c r="BP140" s="121">
        <v>0</v>
      </c>
      <c r="BQ140" s="124">
        <v>0</v>
      </c>
      <c r="BR140" s="121">
        <v>4</v>
      </c>
      <c r="BS140" s="124">
        <v>100</v>
      </c>
      <c r="BT140" s="121">
        <v>4</v>
      </c>
      <c r="BU140" s="2"/>
      <c r="BV140" s="3"/>
      <c r="BW140" s="3"/>
      <c r="BX140" s="3"/>
      <c r="BY140" s="3"/>
    </row>
    <row r="141" spans="1:77" ht="41.45" customHeight="1">
      <c r="A141" s="64" t="s">
        <v>325</v>
      </c>
      <c r="C141" s="65"/>
      <c r="D141" s="65" t="s">
        <v>64</v>
      </c>
      <c r="E141" s="66">
        <v>162.57171997030505</v>
      </c>
      <c r="F141" s="68">
        <v>99.99834734922285</v>
      </c>
      <c r="G141" s="100" t="s">
        <v>626</v>
      </c>
      <c r="H141" s="65"/>
      <c r="I141" s="69" t="s">
        <v>325</v>
      </c>
      <c r="J141" s="70"/>
      <c r="K141" s="70"/>
      <c r="L141" s="69" t="s">
        <v>2005</v>
      </c>
      <c r="M141" s="73">
        <v>1.550773415665013</v>
      </c>
      <c r="N141" s="74">
        <v>6319.4892578125</v>
      </c>
      <c r="O141" s="74">
        <v>4393.67822265625</v>
      </c>
      <c r="P141" s="75"/>
      <c r="Q141" s="76"/>
      <c r="R141" s="76"/>
      <c r="S141" s="86"/>
      <c r="T141" s="48">
        <v>1</v>
      </c>
      <c r="U141" s="48">
        <v>1</v>
      </c>
      <c r="V141" s="49">
        <v>0</v>
      </c>
      <c r="W141" s="49">
        <v>0</v>
      </c>
      <c r="X141" s="49">
        <v>0</v>
      </c>
      <c r="Y141" s="49">
        <v>0.999996</v>
      </c>
      <c r="Z141" s="49">
        <v>0</v>
      </c>
      <c r="AA141" s="49" t="s">
        <v>2767</v>
      </c>
      <c r="AB141" s="71">
        <v>141</v>
      </c>
      <c r="AC141" s="71"/>
      <c r="AD141" s="72"/>
      <c r="AE141" s="78" t="s">
        <v>1223</v>
      </c>
      <c r="AF141" s="78">
        <v>669</v>
      </c>
      <c r="AG141" s="78">
        <v>892</v>
      </c>
      <c r="AH141" s="78">
        <v>20246</v>
      </c>
      <c r="AI141" s="78">
        <v>6698</v>
      </c>
      <c r="AJ141" s="78"/>
      <c r="AK141" s="78" t="s">
        <v>1354</v>
      </c>
      <c r="AL141" s="78" t="s">
        <v>1448</v>
      </c>
      <c r="AM141" s="82" t="s">
        <v>1543</v>
      </c>
      <c r="AN141" s="78"/>
      <c r="AO141" s="80">
        <v>39412.4734375</v>
      </c>
      <c r="AP141" s="82" t="s">
        <v>1668</v>
      </c>
      <c r="AQ141" s="78" t="b">
        <v>0</v>
      </c>
      <c r="AR141" s="78" t="b">
        <v>0</v>
      </c>
      <c r="AS141" s="78" t="b">
        <v>1</v>
      </c>
      <c r="AT141" s="78" t="s">
        <v>1032</v>
      </c>
      <c r="AU141" s="78">
        <v>118</v>
      </c>
      <c r="AV141" s="82" t="s">
        <v>1681</v>
      </c>
      <c r="AW141" s="78" t="b">
        <v>0</v>
      </c>
      <c r="AX141" s="78" t="s">
        <v>1724</v>
      </c>
      <c r="AY141" s="82" t="s">
        <v>1863</v>
      </c>
      <c r="AZ141" s="78" t="s">
        <v>66</v>
      </c>
      <c r="BA141" s="78" t="str">
        <f>REPLACE(INDEX(GroupVertices[Group],MATCH(Vertices[[#This Row],[Vertex]],GroupVertices[Vertex],0)),1,1,"")</f>
        <v>6</v>
      </c>
      <c r="BB141" s="48" t="s">
        <v>466</v>
      </c>
      <c r="BC141" s="48" t="s">
        <v>466</v>
      </c>
      <c r="BD141" s="48" t="s">
        <v>469</v>
      </c>
      <c r="BE141" s="48" t="s">
        <v>469</v>
      </c>
      <c r="BF141" s="48" t="s">
        <v>492</v>
      </c>
      <c r="BG141" s="48" t="s">
        <v>492</v>
      </c>
      <c r="BH141" s="121" t="s">
        <v>2458</v>
      </c>
      <c r="BI141" s="121" t="s">
        <v>2458</v>
      </c>
      <c r="BJ141" s="121" t="s">
        <v>2532</v>
      </c>
      <c r="BK141" s="121" t="s">
        <v>2532</v>
      </c>
      <c r="BL141" s="121">
        <v>1</v>
      </c>
      <c r="BM141" s="124">
        <v>5.555555555555555</v>
      </c>
      <c r="BN141" s="121">
        <v>0</v>
      </c>
      <c r="BO141" s="124">
        <v>0</v>
      </c>
      <c r="BP141" s="121">
        <v>0</v>
      </c>
      <c r="BQ141" s="124">
        <v>0</v>
      </c>
      <c r="BR141" s="121">
        <v>17</v>
      </c>
      <c r="BS141" s="124">
        <v>94.44444444444444</v>
      </c>
      <c r="BT141" s="121">
        <v>18</v>
      </c>
      <c r="BU141" s="2"/>
      <c r="BV141" s="3"/>
      <c r="BW141" s="3"/>
      <c r="BX141" s="3"/>
      <c r="BY141" s="3"/>
    </row>
    <row r="142" spans="1:77" ht="41.45" customHeight="1">
      <c r="A142" s="64" t="s">
        <v>326</v>
      </c>
      <c r="C142" s="65"/>
      <c r="D142" s="65" t="s">
        <v>64</v>
      </c>
      <c r="E142" s="66">
        <v>162.61306469132148</v>
      </c>
      <c r="F142" s="68">
        <v>99.99822783549433</v>
      </c>
      <c r="G142" s="100" t="s">
        <v>627</v>
      </c>
      <c r="H142" s="65"/>
      <c r="I142" s="69" t="s">
        <v>326</v>
      </c>
      <c r="J142" s="70"/>
      <c r="K142" s="70"/>
      <c r="L142" s="69" t="s">
        <v>2006</v>
      </c>
      <c r="M142" s="73">
        <v>1.5906033575888106</v>
      </c>
      <c r="N142" s="74">
        <v>8829.5263671875</v>
      </c>
      <c r="O142" s="74">
        <v>3484.844482421875</v>
      </c>
      <c r="P142" s="75"/>
      <c r="Q142" s="76"/>
      <c r="R142" s="76"/>
      <c r="S142" s="86"/>
      <c r="T142" s="48">
        <v>0</v>
      </c>
      <c r="U142" s="48">
        <v>1</v>
      </c>
      <c r="V142" s="49">
        <v>0</v>
      </c>
      <c r="W142" s="49">
        <v>0.142857</v>
      </c>
      <c r="X142" s="49">
        <v>0</v>
      </c>
      <c r="Y142" s="49">
        <v>0.595236</v>
      </c>
      <c r="Z142" s="49">
        <v>0</v>
      </c>
      <c r="AA142" s="49">
        <v>0</v>
      </c>
      <c r="AB142" s="71">
        <v>142</v>
      </c>
      <c r="AC142" s="71"/>
      <c r="AD142" s="72"/>
      <c r="AE142" s="78" t="s">
        <v>1224</v>
      </c>
      <c r="AF142" s="78">
        <v>104</v>
      </c>
      <c r="AG142" s="78">
        <v>956</v>
      </c>
      <c r="AH142" s="78">
        <v>6092</v>
      </c>
      <c r="AI142" s="78">
        <v>1846</v>
      </c>
      <c r="AJ142" s="78"/>
      <c r="AK142" s="78" t="s">
        <v>1355</v>
      </c>
      <c r="AL142" s="78" t="s">
        <v>1445</v>
      </c>
      <c r="AM142" s="82" t="s">
        <v>1544</v>
      </c>
      <c r="AN142" s="78"/>
      <c r="AO142" s="80">
        <v>41310.79116898148</v>
      </c>
      <c r="AP142" s="82" t="s">
        <v>1669</v>
      </c>
      <c r="AQ142" s="78" t="b">
        <v>1</v>
      </c>
      <c r="AR142" s="78" t="b">
        <v>0</v>
      </c>
      <c r="AS142" s="78" t="b">
        <v>1</v>
      </c>
      <c r="AT142" s="78" t="s">
        <v>1030</v>
      </c>
      <c r="AU142" s="78">
        <v>2</v>
      </c>
      <c r="AV142" s="82" t="s">
        <v>1678</v>
      </c>
      <c r="AW142" s="78" t="b">
        <v>0</v>
      </c>
      <c r="AX142" s="78" t="s">
        <v>1724</v>
      </c>
      <c r="AY142" s="82" t="s">
        <v>1864</v>
      </c>
      <c r="AZ142" s="78" t="s">
        <v>66</v>
      </c>
      <c r="BA142" s="78" t="str">
        <f>REPLACE(INDEX(GroupVertices[Group],MATCH(Vertices[[#This Row],[Vertex]],GroupVertices[Vertex],0)),1,1,"")</f>
        <v>8</v>
      </c>
      <c r="BB142" s="48"/>
      <c r="BC142" s="48"/>
      <c r="BD142" s="48"/>
      <c r="BE142" s="48"/>
      <c r="BF142" s="48" t="s">
        <v>491</v>
      </c>
      <c r="BG142" s="48" t="s">
        <v>491</v>
      </c>
      <c r="BH142" s="121" t="s">
        <v>2459</v>
      </c>
      <c r="BI142" s="121" t="s">
        <v>2479</v>
      </c>
      <c r="BJ142" s="121" t="s">
        <v>2533</v>
      </c>
      <c r="BK142" s="121" t="s">
        <v>2541</v>
      </c>
      <c r="BL142" s="121">
        <v>1</v>
      </c>
      <c r="BM142" s="124">
        <v>1.408450704225352</v>
      </c>
      <c r="BN142" s="121">
        <v>0</v>
      </c>
      <c r="BO142" s="124">
        <v>0</v>
      </c>
      <c r="BP142" s="121">
        <v>0</v>
      </c>
      <c r="BQ142" s="124">
        <v>0</v>
      </c>
      <c r="BR142" s="121">
        <v>70</v>
      </c>
      <c r="BS142" s="124">
        <v>98.59154929577464</v>
      </c>
      <c r="BT142" s="121">
        <v>71</v>
      </c>
      <c r="BU142" s="2"/>
      <c r="BV142" s="3"/>
      <c r="BW142" s="3"/>
      <c r="BX142" s="3"/>
      <c r="BY142" s="3"/>
    </row>
    <row r="143" spans="1:77" ht="41.45" customHeight="1">
      <c r="A143" s="87" t="s">
        <v>330</v>
      </c>
      <c r="C143" s="88"/>
      <c r="D143" s="88" t="s">
        <v>64</v>
      </c>
      <c r="E143" s="89">
        <v>162.1292022531763</v>
      </c>
      <c r="F143" s="90">
        <v>99.99962651959838</v>
      </c>
      <c r="G143" s="101" t="s">
        <v>630</v>
      </c>
      <c r="H143" s="88"/>
      <c r="I143" s="91" t="s">
        <v>330</v>
      </c>
      <c r="J143" s="92"/>
      <c r="K143" s="92"/>
      <c r="L143" s="91" t="s">
        <v>2007</v>
      </c>
      <c r="M143" s="93">
        <v>1.1244685685118674</v>
      </c>
      <c r="N143" s="94">
        <v>7849.9521484375</v>
      </c>
      <c r="O143" s="94">
        <v>3376.133056640625</v>
      </c>
      <c r="P143" s="95"/>
      <c r="Q143" s="96"/>
      <c r="R143" s="96"/>
      <c r="S143" s="97"/>
      <c r="T143" s="48">
        <v>0</v>
      </c>
      <c r="U143" s="48">
        <v>1</v>
      </c>
      <c r="V143" s="49">
        <v>0</v>
      </c>
      <c r="W143" s="49">
        <v>0.142857</v>
      </c>
      <c r="X143" s="49">
        <v>0</v>
      </c>
      <c r="Y143" s="49">
        <v>0.595236</v>
      </c>
      <c r="Z143" s="49">
        <v>0</v>
      </c>
      <c r="AA143" s="49">
        <v>0</v>
      </c>
      <c r="AB143" s="98">
        <v>143</v>
      </c>
      <c r="AC143" s="98"/>
      <c r="AD143" s="99"/>
      <c r="AE143" s="78" t="s">
        <v>1225</v>
      </c>
      <c r="AF143" s="78">
        <v>147</v>
      </c>
      <c r="AG143" s="78">
        <v>207</v>
      </c>
      <c r="AH143" s="78">
        <v>498</v>
      </c>
      <c r="AI143" s="78">
        <v>293</v>
      </c>
      <c r="AJ143" s="78"/>
      <c r="AK143" s="78"/>
      <c r="AL143" s="78"/>
      <c r="AM143" s="78"/>
      <c r="AN143" s="78"/>
      <c r="AO143" s="80">
        <v>43286.713229166664</v>
      </c>
      <c r="AP143" s="82" t="s">
        <v>1670</v>
      </c>
      <c r="AQ143" s="78" t="b">
        <v>1</v>
      </c>
      <c r="AR143" s="78" t="b">
        <v>0</v>
      </c>
      <c r="AS143" s="78" t="b">
        <v>0</v>
      </c>
      <c r="AT143" s="78" t="s">
        <v>1030</v>
      </c>
      <c r="AU143" s="78">
        <v>1</v>
      </c>
      <c r="AV143" s="78"/>
      <c r="AW143" s="78" t="b">
        <v>0</v>
      </c>
      <c r="AX143" s="78" t="s">
        <v>1724</v>
      </c>
      <c r="AY143" s="82" t="s">
        <v>1865</v>
      </c>
      <c r="AZ143" s="78" t="s">
        <v>66</v>
      </c>
      <c r="BA143" s="78" t="str">
        <f>REPLACE(INDEX(GroupVertices[Group],MATCH(Vertices[[#This Row],[Vertex]],GroupVertices[Vertex],0)),1,1,"")</f>
        <v>8</v>
      </c>
      <c r="BB143" s="48"/>
      <c r="BC143" s="48"/>
      <c r="BD143" s="48"/>
      <c r="BE143" s="48"/>
      <c r="BF143" s="48" t="s">
        <v>493</v>
      </c>
      <c r="BG143" s="48" t="s">
        <v>493</v>
      </c>
      <c r="BH143" s="121" t="s">
        <v>2460</v>
      </c>
      <c r="BI143" s="121" t="s">
        <v>2480</v>
      </c>
      <c r="BJ143" s="121" t="s">
        <v>2534</v>
      </c>
      <c r="BK143" s="121" t="s">
        <v>2542</v>
      </c>
      <c r="BL143" s="121">
        <v>3</v>
      </c>
      <c r="BM143" s="124">
        <v>2.912621359223301</v>
      </c>
      <c r="BN143" s="121">
        <v>0</v>
      </c>
      <c r="BO143" s="124">
        <v>0</v>
      </c>
      <c r="BP143" s="121">
        <v>0</v>
      </c>
      <c r="BQ143" s="124">
        <v>0</v>
      </c>
      <c r="BR143" s="121">
        <v>100</v>
      </c>
      <c r="BS143" s="124">
        <v>97.0873786407767</v>
      </c>
      <c r="BT143" s="121">
        <v>103</v>
      </c>
      <c r="BU143" s="2"/>
      <c r="BV143" s="3"/>
      <c r="BW143" s="3"/>
      <c r="BX143" s="3"/>
      <c r="BY143" s="3"/>
    </row>
    <row r="144" spans="1:77" ht="41.45" customHeight="1">
      <c r="A144" s="87" t="s">
        <v>1067</v>
      </c>
      <c r="C144" s="88"/>
      <c r="D144" s="88" t="s">
        <v>64</v>
      </c>
      <c r="E144" s="89">
        <v>243.0240249893809</v>
      </c>
      <c r="F144" s="90">
        <v>99.76578670534263</v>
      </c>
      <c r="G144" s="101" t="s">
        <v>1723</v>
      </c>
      <c r="H144" s="88" t="s">
        <v>51</v>
      </c>
      <c r="I144" s="91" t="s">
        <v>1067</v>
      </c>
      <c r="J144" s="92"/>
      <c r="K144" s="92"/>
      <c r="L144" s="91" t="s">
        <v>2008</v>
      </c>
      <c r="M144" s="93">
        <v>79.05548399947713</v>
      </c>
      <c r="N144" s="94">
        <v>6834.923828125</v>
      </c>
      <c r="O144" s="94">
        <v>3487.886474609375</v>
      </c>
      <c r="P144" s="95"/>
      <c r="Q144" s="96"/>
      <c r="R144" s="96"/>
      <c r="S144" s="97"/>
      <c r="T144" s="48">
        <v>0</v>
      </c>
      <c r="U144" s="48">
        <v>0</v>
      </c>
      <c r="V144" s="49">
        <v>0</v>
      </c>
      <c r="W144" s="49">
        <v>0</v>
      </c>
      <c r="X144" s="49">
        <v>0</v>
      </c>
      <c r="Y144" s="49">
        <v>0</v>
      </c>
      <c r="Z144" s="49">
        <v>0</v>
      </c>
      <c r="AA144" s="49" t="s">
        <v>2767</v>
      </c>
      <c r="AB144" s="98">
        <v>144</v>
      </c>
      <c r="AC144" s="98"/>
      <c r="AD144" s="99"/>
      <c r="AE144" s="78" t="s">
        <v>1226</v>
      </c>
      <c r="AF144" s="78">
        <v>220</v>
      </c>
      <c r="AG144" s="78">
        <v>125429</v>
      </c>
      <c r="AH144" s="78">
        <v>71665</v>
      </c>
      <c r="AI144" s="78">
        <v>2</v>
      </c>
      <c r="AJ144" s="78"/>
      <c r="AK144" s="78" t="s">
        <v>1356</v>
      </c>
      <c r="AL144" s="78" t="s">
        <v>1449</v>
      </c>
      <c r="AM144" s="82" t="s">
        <v>1545</v>
      </c>
      <c r="AN144" s="78"/>
      <c r="AO144" s="80">
        <v>39847.70579861111</v>
      </c>
      <c r="AP144" s="82" t="s">
        <v>1671</v>
      </c>
      <c r="AQ144" s="78" t="b">
        <v>0</v>
      </c>
      <c r="AR144" s="78" t="b">
        <v>0</v>
      </c>
      <c r="AS144" s="78" t="b">
        <v>1</v>
      </c>
      <c r="AT144" s="78" t="s">
        <v>1030</v>
      </c>
      <c r="AU144" s="78">
        <v>2612</v>
      </c>
      <c r="AV144" s="82" t="s">
        <v>1678</v>
      </c>
      <c r="AW144" s="78" t="b">
        <v>1</v>
      </c>
      <c r="AX144" s="78" t="s">
        <v>1724</v>
      </c>
      <c r="AY144" s="82" t="s">
        <v>1866</v>
      </c>
      <c r="AZ144" s="78" t="s">
        <v>65</v>
      </c>
      <c r="BA144" s="78" t="str">
        <f>REPLACE(INDEX(GroupVertices[Group],MATCH(Vertices[[#This Row],[Vertex]],GroupVertices[Vertex],0)),1,1,"")</f>
        <v>6</v>
      </c>
      <c r="BB144" s="48"/>
      <c r="BC144" s="48"/>
      <c r="BD144" s="48"/>
      <c r="BE144" s="48"/>
      <c r="BF144" s="48"/>
      <c r="BG144" s="48"/>
      <c r="BH144" s="48"/>
      <c r="BI144" s="48"/>
      <c r="BJ144" s="48"/>
      <c r="BK144" s="48"/>
      <c r="BL144" s="48"/>
      <c r="BM144" s="49"/>
      <c r="BN144" s="48"/>
      <c r="BO144" s="49"/>
      <c r="BP144" s="48"/>
      <c r="BQ144" s="49"/>
      <c r="BR144" s="48"/>
      <c r="BS144" s="49"/>
      <c r="BT144" s="48"/>
      <c r="BU144" s="2"/>
      <c r="BV144" s="3"/>
      <c r="BW144" s="3"/>
      <c r="BX144" s="3"/>
      <c r="BY1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44"/>
    <dataValidation allowBlank="1" showInputMessage="1" promptTitle="Vertex Tooltip" prompt="Enter optional text that will pop up when the mouse is hovered over the vertex." errorTitle="Invalid Vertex Image Key" sqref="L3:L14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44"/>
    <dataValidation allowBlank="1" showInputMessage="1" promptTitle="Vertex Label Fill Color" prompt="To select an optional fill color for the Label shape, right-click and select Select Color on the right-click menu." sqref="J3:J144"/>
    <dataValidation allowBlank="1" showInputMessage="1" promptTitle="Vertex Image File" prompt="Enter the path to an image file.  Hover over the column header for examples." errorTitle="Invalid Vertex Image Key" sqref="G3:G144"/>
    <dataValidation allowBlank="1" showInputMessage="1" promptTitle="Vertex Color" prompt="To select an optional vertex color, right-click and select Select Color on the right-click menu." sqref="C3:C144"/>
    <dataValidation allowBlank="1" showInputMessage="1" promptTitle="Vertex Opacity" prompt="Enter an optional vertex opacity between 0 (transparent) and 100 (opaque)." errorTitle="Invalid Vertex Opacity" error="The optional vertex opacity must be a whole number between 0 and 10." sqref="F3:F144"/>
    <dataValidation type="list" allowBlank="1" showInputMessage="1" showErrorMessage="1" promptTitle="Vertex Shape" prompt="Select an optional vertex shape." errorTitle="Invalid Vertex Shape" error="You have entered an invalid vertex shape.  Try selecting from the drop-down list instead." sqref="D3:D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44">
      <formula1>ValidVertexLabelPositions</formula1>
    </dataValidation>
    <dataValidation allowBlank="1" showInputMessage="1" showErrorMessage="1" promptTitle="Vertex Name" prompt="Enter the name of the vertex." sqref="A3:A144"/>
  </dataValidations>
  <hyperlinks>
    <hyperlink ref="AM3" r:id="rId1" display="https://t.co/gObuTj3NQd"/>
    <hyperlink ref="AM4" r:id="rId2" display="https://t.co/4HhPZR4lRD"/>
    <hyperlink ref="AM5" r:id="rId3" display="https://t.co/tnCNwhzs3G"/>
    <hyperlink ref="AM7" r:id="rId4" display="http://t.co/Rls8SoC45h"/>
    <hyperlink ref="AM9" r:id="rId5" display="https://t.co/3ceWxGKtJE"/>
    <hyperlink ref="AM10" r:id="rId6" display="https://t.co/5woK9s6O8a"/>
    <hyperlink ref="AM11" r:id="rId7" display="https://t.co/nEyDHXXLti"/>
    <hyperlink ref="AM12" r:id="rId8" display="https://t.co/e3RB2gHlMH"/>
    <hyperlink ref="AM13" r:id="rId9" display="https://t.co/RO0ERAupdh"/>
    <hyperlink ref="AM14" r:id="rId10" display="https://t.co/5j4PHz3cpv"/>
    <hyperlink ref="AM15" r:id="rId11" display="https://t.co/VQUmjPCKJt"/>
    <hyperlink ref="AM17" r:id="rId12" display="http://t.co/9WB0bTykmg"/>
    <hyperlink ref="AM18" r:id="rId13" display="https://t.co/IOO2hZltgT"/>
    <hyperlink ref="AM21" r:id="rId14" display="https://t.co/AwPCfBH1FN"/>
    <hyperlink ref="AM23" r:id="rId15" display="https://t.co/GhG0BfBHdg"/>
    <hyperlink ref="AM24" r:id="rId16" display="https://t.co/Lfq32acmId"/>
    <hyperlink ref="AM25" r:id="rId17" display="https://t.co/9jrS9dbQTv"/>
    <hyperlink ref="AM26" r:id="rId18" display="http://t.co/G3XmJdmwqm"/>
    <hyperlink ref="AM27" r:id="rId19" display="http://xn--koax284rdb0d.com"/>
    <hyperlink ref="AM30" r:id="rId20" display="http://t.co/NiDQU5Ze"/>
    <hyperlink ref="AM31" r:id="rId21" display="https://t.co/ae1pUbitaj"/>
    <hyperlink ref="AM32" r:id="rId22" display="https://t.co/x65kq7LEo1"/>
    <hyperlink ref="AM34" r:id="rId23" display="https://t.co/KWimj6VHsL"/>
    <hyperlink ref="AM36" r:id="rId24" display="https://t.co/qDmBCKaO6h"/>
    <hyperlink ref="AM37" r:id="rId25" display="https://t.co/WAha7A0KFS"/>
    <hyperlink ref="AM38" r:id="rId26" display="http://www.firepile.com/"/>
    <hyperlink ref="AM39" r:id="rId27" display="https://t.co/WXZqKOfuOi"/>
    <hyperlink ref="AM41" r:id="rId28" display="https://t.co/zW0FaNkjfG"/>
    <hyperlink ref="AM42" r:id="rId29" display="https://t.co/yDB9FAZS6n"/>
    <hyperlink ref="AM43" r:id="rId30" display="http://www2.mtroyal.ca/~mmacmillan"/>
    <hyperlink ref="AM44" r:id="rId31" display="https://t.co/1GqPf9fOvS"/>
    <hyperlink ref="AM45" r:id="rId32" display="https://t.co/XQhMFmxkR3"/>
    <hyperlink ref="AM46" r:id="rId33" display="http://lawrencelanahan.com/"/>
    <hyperlink ref="AM47" r:id="rId34" display="https://t.co/QJ7a152Bn8"/>
    <hyperlink ref="AM48" r:id="rId35" display="https://t.co/yHlNjjNr2x"/>
    <hyperlink ref="AM50" r:id="rId36" display="https://t.co/bri7NJ2HQW"/>
    <hyperlink ref="AM51" r:id="rId37" display="http://www.jamon.digital/"/>
    <hyperlink ref="AM52" r:id="rId38" display="https://t.co/cYhsEfNtqf"/>
    <hyperlink ref="AM53" r:id="rId39" display="http://t.co/phas71paWe"/>
    <hyperlink ref="AM55" r:id="rId40" display="https://www.playstation.com/"/>
    <hyperlink ref="AM56" r:id="rId41" display="https://t.co/NzVfzgzvgi"/>
    <hyperlink ref="AM57" r:id="rId42" display="https://t.co/FWDgftbpJ0"/>
    <hyperlink ref="AM60" r:id="rId43" display="http://makeymakey.com/"/>
    <hyperlink ref="AM61" r:id="rId44" display="https://t.co/iylEKcjtHl"/>
    <hyperlink ref="AM62" r:id="rId45" display="https://t.co/AmCzCNRhoS"/>
    <hyperlink ref="AM63" r:id="rId46" display="http://mashable.com/"/>
    <hyperlink ref="AM64" r:id="rId47" display="http://hubweek.org/"/>
    <hyperlink ref="AM68" r:id="rId48" display="https://t.co/Ns26sKQsiI"/>
    <hyperlink ref="AM70" r:id="rId49" display="http://t.co/cYeEylcXoJ"/>
    <hyperlink ref="AM71" r:id="rId50" display="https://t.co/hDemN1qDlO"/>
    <hyperlink ref="AM72" r:id="rId51" display="http://communicated.ca/"/>
    <hyperlink ref="AM73" r:id="rId52" display="https://t.co/bIM6SadsES"/>
    <hyperlink ref="AM78" r:id="rId53" display="https://t.co/KALQsIwgiQ"/>
    <hyperlink ref="AM79" r:id="rId54" display="https://t.co/bNVhTeYweD"/>
    <hyperlink ref="AM81" r:id="rId55" display="https://t.co/ZvBSbn4DNs"/>
    <hyperlink ref="AM82" r:id="rId56" display="https://t.co/EOvSqhc9e9"/>
    <hyperlink ref="AM83" r:id="rId57" display="https://t.co/Dj0cSqmC3U"/>
    <hyperlink ref="AM84" r:id="rId58" display="https://t.co/bMnBa63egP"/>
    <hyperlink ref="AM85" r:id="rId59" display="https://t.co/gypwbji5pb"/>
    <hyperlink ref="AM86" r:id="rId60" display="https://t.co/PmZBqRLEo5"/>
    <hyperlink ref="AM87" r:id="rId61" display="https://t.co/0fslqLDkp1"/>
    <hyperlink ref="AM88" r:id="rId62" display="http://www.ala.org/yalsa"/>
    <hyperlink ref="AM89" r:id="rId63" display="http://t.co/yDBGCtUO"/>
    <hyperlink ref="AM90" r:id="rId64" display="http://t.co/dRXuTP14n7"/>
    <hyperlink ref="AM91" r:id="rId65" display="https://t.co/QSH5Juk0eB"/>
    <hyperlink ref="AM92" r:id="rId66" display="https://t.co/rXpn18Rsr4"/>
    <hyperlink ref="AM93" r:id="rId67" display="https://t.co/3as9z6vf3u"/>
    <hyperlink ref="AM94" r:id="rId68" display="http://t.co/QQHyCsY9Rj"/>
    <hyperlink ref="AM96" r:id="rId69" display="https://t.co/0cPiHH0s3R"/>
    <hyperlink ref="AM99" r:id="rId70" display="https://t.co/a2o3OIPkeQ"/>
    <hyperlink ref="AM102" r:id="rId71" display="https://t.co/Z0lvh2KSOn"/>
    <hyperlink ref="AM103" r:id="rId72" display="https://t.co/shEtlmg8pH"/>
    <hyperlink ref="AM104" r:id="rId73" display="http://timcowlishaw.co.uk/"/>
    <hyperlink ref="AM107" r:id="rId74" display="http://correlatedcontents.com/"/>
    <hyperlink ref="AM108" r:id="rId75" display="https://t.co/dN5ruL51q4"/>
    <hyperlink ref="AM110" r:id="rId76" display="https://t.co/2crKT6g1Tp"/>
    <hyperlink ref="AM111" r:id="rId77" display="https://t.co/95Tf3S1j3h"/>
    <hyperlink ref="AM112" r:id="rId78" display="https://t.co/TfhBj2qBSC"/>
    <hyperlink ref="AM114" r:id="rId79" display="http://www.barelyconcealednarcissism.com/"/>
    <hyperlink ref="AM115" r:id="rId80" display="https://t.co/vkS6ucqAhU"/>
    <hyperlink ref="AM116" r:id="rId81" display="https://t.co/mDwNKDz2wV"/>
    <hyperlink ref="AM117" r:id="rId82" display="http://t.co/1thU9SImnb"/>
    <hyperlink ref="AM118" r:id="rId83" display="https://t.co/USfBAxWDMa"/>
    <hyperlink ref="AM121" r:id="rId84" display="https://t.co/soij4aIkEn"/>
    <hyperlink ref="AM123" r:id="rId85" display="https://t.co/B5wfH5SGAC"/>
    <hyperlink ref="AM124" r:id="rId86" display="http://t.co/1ID0rByByJ"/>
    <hyperlink ref="AM125" r:id="rId87" display="https://t.co/H6yVEwrC42"/>
    <hyperlink ref="AM126" r:id="rId88" display="https://t.co/mx7EmSe2b7"/>
    <hyperlink ref="AM130" r:id="rId89" display="https://www.patreon.com/wolven"/>
    <hyperlink ref="AM131" r:id="rId90" display="https://t.co/yxc3dQlHPk"/>
    <hyperlink ref="AM135" r:id="rId91" display="https://t.co/Pyrfdp5eT5"/>
    <hyperlink ref="AM137" r:id="rId92" display="http://t.co/OIIOwq5j2W"/>
    <hyperlink ref="AM138" r:id="rId93" display="http://t.co/eGgvjTeP5j"/>
    <hyperlink ref="AM141" r:id="rId94" display="https://t.co/2hiKcXrwlg"/>
    <hyperlink ref="AM142" r:id="rId95" display="https://t.co/TfZ1K3q7Me"/>
    <hyperlink ref="AM144" r:id="rId96" display="http://www.pressassociation.com/"/>
    <hyperlink ref="AP3" r:id="rId97" display="https://pbs.twimg.com/profile_banners/22237831/1406877759"/>
    <hyperlink ref="AP4" r:id="rId98" display="https://pbs.twimg.com/profile_banners/66025575/1549290715"/>
    <hyperlink ref="AP5" r:id="rId99" display="https://pbs.twimg.com/profile_banners/27594541/1488859308"/>
    <hyperlink ref="AP6" r:id="rId100" display="https://pbs.twimg.com/profile_banners/1547091/1516416535"/>
    <hyperlink ref="AP7" r:id="rId101" display="https://pbs.twimg.com/profile_banners/216140356/1545065098"/>
    <hyperlink ref="AP8" r:id="rId102" display="https://pbs.twimg.com/profile_banners/50310262/1552440451"/>
    <hyperlink ref="AP9" r:id="rId103" display="https://pbs.twimg.com/profile_banners/14453995/1528466684"/>
    <hyperlink ref="AP10" r:id="rId104" display="https://pbs.twimg.com/profile_banners/108441652/1436081719"/>
    <hyperlink ref="AP12" r:id="rId105" display="https://pbs.twimg.com/profile_banners/109098207/1398702829"/>
    <hyperlink ref="AP13" r:id="rId106" display="https://pbs.twimg.com/profile_banners/10034972/1398284995"/>
    <hyperlink ref="AP14" r:id="rId107" display="https://pbs.twimg.com/profile_banners/322845727/1432031917"/>
    <hyperlink ref="AP15" r:id="rId108" display="https://pbs.twimg.com/profile_banners/1050449054/1492615045"/>
    <hyperlink ref="AP17" r:id="rId109" display="https://pbs.twimg.com/profile_banners/296515429/1413897421"/>
    <hyperlink ref="AP18" r:id="rId110" display="https://pbs.twimg.com/profile_banners/2945289374/1552586639"/>
    <hyperlink ref="AP19" r:id="rId111" display="https://pbs.twimg.com/profile_banners/14289596/1485371652"/>
    <hyperlink ref="AP20" r:id="rId112" display="https://pbs.twimg.com/profile_banners/1017232362453848064/1539568798"/>
    <hyperlink ref="AP21" r:id="rId113" display="https://pbs.twimg.com/profile_banners/480513378/1514671876"/>
    <hyperlink ref="AP22" r:id="rId114" display="https://pbs.twimg.com/profile_banners/24275647/1520027689"/>
    <hyperlink ref="AP23" r:id="rId115" display="https://pbs.twimg.com/profile_banners/14179278/1486317175"/>
    <hyperlink ref="AP25" r:id="rId116" display="https://pbs.twimg.com/profile_banners/254865613/1530147765"/>
    <hyperlink ref="AP26" r:id="rId117" display="https://pbs.twimg.com/profile_banners/3345915310/1522353415"/>
    <hyperlink ref="AP27" r:id="rId118" display="https://pbs.twimg.com/profile_banners/15300655/1521140496"/>
    <hyperlink ref="AP28" r:id="rId119" display="https://pbs.twimg.com/profile_banners/3043863951/1426289450"/>
    <hyperlink ref="AP29" r:id="rId120" display="https://pbs.twimg.com/profile_banners/122111410/1545100516"/>
    <hyperlink ref="AP30" r:id="rId121" display="https://pbs.twimg.com/profile_banners/1080494257/1357930704"/>
    <hyperlink ref="AP31" r:id="rId122" display="https://pbs.twimg.com/profile_banners/292027515/1524958896"/>
    <hyperlink ref="AP32" r:id="rId123" display="https://pbs.twimg.com/profile_banners/3325959395/1470868798"/>
    <hyperlink ref="AP35" r:id="rId124" display="https://pbs.twimg.com/profile_banners/69009034/1458314710"/>
    <hyperlink ref="AP36" r:id="rId125" display="https://pbs.twimg.com/profile_banners/13179392/1396574863"/>
    <hyperlink ref="AP37" r:id="rId126" display="https://pbs.twimg.com/profile_banners/1010335242/1412234145"/>
    <hyperlink ref="AP38" r:id="rId127" display="https://pbs.twimg.com/profile_banners/14156317/1429331129"/>
    <hyperlink ref="AP39" r:id="rId128" display="https://pbs.twimg.com/profile_banners/5644762/1549563222"/>
    <hyperlink ref="AP40" r:id="rId129" display="https://pbs.twimg.com/profile_banners/12922462/1549195080"/>
    <hyperlink ref="AP41" r:id="rId130" display="https://pbs.twimg.com/profile_banners/436886909/1550892275"/>
    <hyperlink ref="AP42" r:id="rId131" display="https://pbs.twimg.com/profile_banners/1711281463/1524887721"/>
    <hyperlink ref="AP44" r:id="rId132" display="https://pbs.twimg.com/profile_banners/1859194130/1546659609"/>
    <hyperlink ref="AP45" r:id="rId133" display="https://pbs.twimg.com/profile_banners/190881605/1526161393"/>
    <hyperlink ref="AP46" r:id="rId134" display="https://pbs.twimg.com/profile_banners/15814703/1543266508"/>
    <hyperlink ref="AP47" r:id="rId135" display="https://pbs.twimg.com/profile_banners/847513883661131776/1492096669"/>
    <hyperlink ref="AP48" r:id="rId136" display="https://pbs.twimg.com/profile_banners/134768419/1466897519"/>
    <hyperlink ref="AP49" r:id="rId137" display="https://pbs.twimg.com/profile_banners/856540460214603776/1543095226"/>
    <hyperlink ref="AP50" r:id="rId138" display="https://pbs.twimg.com/profile_banners/41746542/1545085930"/>
    <hyperlink ref="AP51" r:id="rId139" display="https://pbs.twimg.com/profile_banners/1908411/1530711320"/>
    <hyperlink ref="AP52" r:id="rId140" display="https://pbs.twimg.com/profile_banners/783029804002148353/1488078112"/>
    <hyperlink ref="AP53" r:id="rId141" display="https://pbs.twimg.com/profile_banners/14317438/1440887550"/>
    <hyperlink ref="AP54" r:id="rId142" display="https://pbs.twimg.com/profile_banners/3326894778/1440354178"/>
    <hyperlink ref="AP55" r:id="rId143" display="https://pbs.twimg.com/profile_banners/10671602/1549922669"/>
    <hyperlink ref="AP56" r:id="rId144" display="https://pbs.twimg.com/profile_banners/316060711/1538020576"/>
    <hyperlink ref="AP57" r:id="rId145" display="https://pbs.twimg.com/profile_banners/794168561983836161/1523382395"/>
    <hyperlink ref="AP58" r:id="rId146" display="https://pbs.twimg.com/profile_banners/3322727779/1507653142"/>
    <hyperlink ref="AP59" r:id="rId147" display="https://pbs.twimg.com/profile_banners/404528239/1416845442"/>
    <hyperlink ref="AP60" r:id="rId148" display="https://pbs.twimg.com/profile_banners/884738184/1471442242"/>
    <hyperlink ref="AP61" r:id="rId149" display="https://pbs.twimg.com/profile_banners/763154731925643264/1484058620"/>
    <hyperlink ref="AP62" r:id="rId150" display="https://pbs.twimg.com/profile_banners/50318149/1552306722"/>
    <hyperlink ref="AP63" r:id="rId151" display="https://pbs.twimg.com/profile_banners/972651/1401484849"/>
    <hyperlink ref="AP64" r:id="rId152" display="https://pbs.twimg.com/profile_banners/2884533627/1545257263"/>
    <hyperlink ref="AP65" r:id="rId153" display="https://pbs.twimg.com/profile_banners/134978871/1361993746"/>
    <hyperlink ref="AP66" r:id="rId154" display="https://pbs.twimg.com/profile_banners/13563352/1504133014"/>
    <hyperlink ref="AP68" r:id="rId155" display="https://pbs.twimg.com/profile_banners/71263219/1449175297"/>
    <hyperlink ref="AP70" r:id="rId156" display="https://pbs.twimg.com/profile_banners/2289471510/1511972307"/>
    <hyperlink ref="AP71" r:id="rId157" display="https://pbs.twimg.com/profile_banners/918447102149234688/1518724633"/>
    <hyperlink ref="AP72" r:id="rId158" display="https://pbs.twimg.com/profile_banners/15011114/1552776191"/>
    <hyperlink ref="AP73" r:id="rId159" display="https://pbs.twimg.com/profile_banners/1103585770894475264/1551952895"/>
    <hyperlink ref="AP74" r:id="rId160" display="https://pbs.twimg.com/profile_banners/840566713812963329/1519484392"/>
    <hyperlink ref="AP75" r:id="rId161" display="https://pbs.twimg.com/profile_banners/3341944743/1544792636"/>
    <hyperlink ref="AP76" r:id="rId162" display="https://pbs.twimg.com/profile_banners/3003737297/1545101256"/>
    <hyperlink ref="AP78" r:id="rId163" display="https://pbs.twimg.com/profile_banners/910884354053820416/1537321810"/>
    <hyperlink ref="AP79" r:id="rId164" display="https://pbs.twimg.com/profile_banners/830166781041971202/1521313411"/>
    <hyperlink ref="AP81" r:id="rId165" display="https://pbs.twimg.com/profile_banners/2467726476/1550243447"/>
    <hyperlink ref="AP82" r:id="rId166" display="https://pbs.twimg.com/profile_banners/18906097/1515015567"/>
    <hyperlink ref="AP83" r:id="rId167" display="https://pbs.twimg.com/profile_banners/19834403/1549305438"/>
    <hyperlink ref="AP84" r:id="rId168" display="https://pbs.twimg.com/profile_banners/14323863/1541100144"/>
    <hyperlink ref="AP85" r:id="rId169" display="https://pbs.twimg.com/profile_banners/308552033/1457238944"/>
    <hyperlink ref="AP86" r:id="rId170" display="https://pbs.twimg.com/profile_banners/771361727166423044/1496841631"/>
    <hyperlink ref="AP87" r:id="rId171" display="https://pbs.twimg.com/profile_banners/844556598697709568/1546568081"/>
    <hyperlink ref="AP88" r:id="rId172" display="https://pbs.twimg.com/profile_banners/5843012/1552423029"/>
    <hyperlink ref="AP89" r:id="rId173" display="https://pbs.twimg.com/profile_banners/1161601404/1548359770"/>
    <hyperlink ref="AP91" r:id="rId174" display="https://pbs.twimg.com/profile_banners/992453117965815808/1530310710"/>
    <hyperlink ref="AP92" r:id="rId175" display="https://pbs.twimg.com/profile_banners/496397866/1409263001"/>
    <hyperlink ref="AP93" r:id="rId176" display="https://pbs.twimg.com/profile_banners/21799699/1550438349"/>
    <hyperlink ref="AP94" r:id="rId177" display="https://pbs.twimg.com/profile_banners/2366076650/1456424154"/>
    <hyperlink ref="AP96" r:id="rId178" display="https://pbs.twimg.com/profile_banners/1490346848/1469436103"/>
    <hyperlink ref="AP97" r:id="rId179" display="https://pbs.twimg.com/profile_banners/823151424/1535395069"/>
    <hyperlink ref="AP98" r:id="rId180" display="https://pbs.twimg.com/profile_banners/886615377781936128/1550679088"/>
    <hyperlink ref="AP99" r:id="rId181" display="https://pbs.twimg.com/profile_banners/52185260/1552175048"/>
    <hyperlink ref="AP100" r:id="rId182" display="https://pbs.twimg.com/profile_banners/960874737760161792/1529614286"/>
    <hyperlink ref="AP101" r:id="rId183" display="https://pbs.twimg.com/profile_banners/102602316/1441058645"/>
    <hyperlink ref="AP102" r:id="rId184" display="https://pbs.twimg.com/profile_banners/102930967/1400838705"/>
    <hyperlink ref="AP103" r:id="rId185" display="https://pbs.twimg.com/profile_banners/14244544/1473668850"/>
    <hyperlink ref="AP104" r:id="rId186" display="https://pbs.twimg.com/profile_banners/17853/1412702091"/>
    <hyperlink ref="AP105" r:id="rId187" display="https://pbs.twimg.com/profile_banners/2497982234/1551296585"/>
    <hyperlink ref="AP106" r:id="rId188" display="https://pbs.twimg.com/profile_banners/318844899/1518509037"/>
    <hyperlink ref="AP107" r:id="rId189" display="https://pbs.twimg.com/profile_banners/86442557/1475688785"/>
    <hyperlink ref="AP108" r:id="rId190" display="https://pbs.twimg.com/profile_banners/45487007/1401645335"/>
    <hyperlink ref="AP109" r:id="rId191" display="https://pbs.twimg.com/profile_banners/106910588/1539443045"/>
    <hyperlink ref="AP110" r:id="rId192" display="https://pbs.twimg.com/profile_banners/85546740/1525257239"/>
    <hyperlink ref="AP111" r:id="rId193" display="https://pbs.twimg.com/profile_banners/17721883/1512420402"/>
    <hyperlink ref="AP112" r:id="rId194" display="https://pbs.twimg.com/profile_banners/3013935194/1542143209"/>
    <hyperlink ref="AP114" r:id="rId195" display="https://pbs.twimg.com/profile_banners/21026429/1426529418"/>
    <hyperlink ref="AP115" r:id="rId196" display="https://pbs.twimg.com/profile_banners/201409450/1552480896"/>
    <hyperlink ref="AP116" r:id="rId197" display="https://pbs.twimg.com/profile_banners/582489901/1521059994"/>
    <hyperlink ref="AP117" r:id="rId198" display="https://pbs.twimg.com/profile_banners/83757126/1543954558"/>
    <hyperlink ref="AP118" r:id="rId199" display="https://pbs.twimg.com/profile_banners/240746179/1488779266"/>
    <hyperlink ref="AP120" r:id="rId200" display="https://pbs.twimg.com/profile_banners/4538381/1537497930"/>
    <hyperlink ref="AP121" r:id="rId201" display="https://pbs.twimg.com/profile_banners/2334389841/1393371163"/>
    <hyperlink ref="AP123" r:id="rId202" display="https://pbs.twimg.com/profile_banners/123591532/1348915073"/>
    <hyperlink ref="AP124" r:id="rId203" display="https://pbs.twimg.com/profile_banners/59860452/1431126968"/>
    <hyperlink ref="AP125" r:id="rId204" display="https://pbs.twimg.com/profile_banners/918175316874530816/1550100038"/>
    <hyperlink ref="AP126" r:id="rId205" display="https://pbs.twimg.com/profile_banners/2494206019/1547452480"/>
    <hyperlink ref="AP127" r:id="rId206" display="https://pbs.twimg.com/profile_banners/596104769/1379408303"/>
    <hyperlink ref="AP128" r:id="rId207" display="https://pbs.twimg.com/profile_banners/1007158076/1359568753"/>
    <hyperlink ref="AP129" r:id="rId208" display="https://pbs.twimg.com/profile_banners/20917156/1548876889"/>
    <hyperlink ref="AP130" r:id="rId209" display="https://pbs.twimg.com/profile_banners/8715542/1422410188"/>
    <hyperlink ref="AP131" r:id="rId210" display="https://pbs.twimg.com/profile_banners/2835027759/1548953478"/>
    <hyperlink ref="AP132" r:id="rId211" display="https://pbs.twimg.com/profile_banners/584190726/1481593321"/>
    <hyperlink ref="AP134" r:id="rId212" display="https://pbs.twimg.com/profile_banners/459851311/1431869684"/>
    <hyperlink ref="AP135" r:id="rId213" display="https://pbs.twimg.com/profile_banners/197590525/1480994760"/>
    <hyperlink ref="AP136" r:id="rId214" display="https://pbs.twimg.com/profile_banners/2322213390/1475689054"/>
    <hyperlink ref="AP137" r:id="rId215" display="https://pbs.twimg.com/profile_banners/1183673113/1551456250"/>
    <hyperlink ref="AP139" r:id="rId216" display="https://pbs.twimg.com/profile_banners/598356585/1548047983"/>
    <hyperlink ref="AP140" r:id="rId217" display="https://pbs.twimg.com/profile_banners/26072386/1550894181"/>
    <hyperlink ref="AP141" r:id="rId218" display="https://pbs.twimg.com/profile_banners/10602772/1431283383"/>
    <hyperlink ref="AP142" r:id="rId219" display="https://pbs.twimg.com/profile_banners/1151718812/1548097543"/>
    <hyperlink ref="AP143" r:id="rId220" display="https://pbs.twimg.com/profile_banners/1014918589705580546/1530817488"/>
    <hyperlink ref="AP144" r:id="rId221" display="https://pbs.twimg.com/profile_banners/19983221/1546960250"/>
    <hyperlink ref="AV3" r:id="rId222" display="http://abs.twimg.com/images/themes/theme5/bg.gif"/>
    <hyperlink ref="AV4" r:id="rId223" display="http://abs.twimg.com/images/themes/theme1/bg.png"/>
    <hyperlink ref="AV5" r:id="rId224" display="http://abs.twimg.com/images/themes/theme14/bg.gif"/>
    <hyperlink ref="AV6" r:id="rId225" display="http://abs.twimg.com/images/themes/theme1/bg.png"/>
    <hyperlink ref="AV7" r:id="rId226" display="http://abs.twimg.com/images/themes/theme1/bg.png"/>
    <hyperlink ref="AV8" r:id="rId227" display="http://abs.twimg.com/images/themes/theme7/bg.gif"/>
    <hyperlink ref="AV9" r:id="rId228" display="http://abs.twimg.com/images/themes/theme9/bg.gif"/>
    <hyperlink ref="AV10" r:id="rId229" display="http://abs.twimg.com/images/themes/theme1/bg.png"/>
    <hyperlink ref="AV11" r:id="rId230" display="http://abs.twimg.com/images/themes/theme1/bg.png"/>
    <hyperlink ref="AV12" r:id="rId231" display="http://abs.twimg.com/images/themes/theme9/bg.gif"/>
    <hyperlink ref="AV13" r:id="rId232" display="http://abs.twimg.com/images/themes/theme5/bg.gif"/>
    <hyperlink ref="AV14" r:id="rId233" display="http://abs.twimg.com/images/themes/theme14/bg.gif"/>
    <hyperlink ref="AV15" r:id="rId234" display="http://abs.twimg.com/images/themes/theme1/bg.png"/>
    <hyperlink ref="AV16" r:id="rId235" display="http://abs.twimg.com/images/themes/theme1/bg.png"/>
    <hyperlink ref="AV17" r:id="rId236" display="http://abs.twimg.com/images/themes/theme1/bg.png"/>
    <hyperlink ref="AV18" r:id="rId237" display="http://abs.twimg.com/images/themes/theme1/bg.png"/>
    <hyperlink ref="AV19" r:id="rId238" display="http://abs.twimg.com/images/themes/theme1/bg.png"/>
    <hyperlink ref="AV21" r:id="rId239" display="http://abs.twimg.com/images/themes/theme13/bg.gif"/>
    <hyperlink ref="AV22" r:id="rId240" display="http://abs.twimg.com/images/themes/theme17/bg.gif"/>
    <hyperlink ref="AV23" r:id="rId241" display="http://abs.twimg.com/images/themes/theme11/bg.gif"/>
    <hyperlink ref="AV24" r:id="rId242" display="http://abs.twimg.com/images/themes/theme9/bg.gif"/>
    <hyperlink ref="AV25" r:id="rId243" display="http://abs.twimg.com/images/themes/theme1/bg.png"/>
    <hyperlink ref="AV26" r:id="rId244" display="http://abs.twimg.com/images/themes/theme1/bg.png"/>
    <hyperlink ref="AV27" r:id="rId245" display="http://abs.twimg.com/images/themes/theme17/bg.gif"/>
    <hyperlink ref="AV28" r:id="rId246" display="http://abs.twimg.com/images/themes/theme1/bg.png"/>
    <hyperlink ref="AV29" r:id="rId247" display="http://abs.twimg.com/images/themes/theme1/bg.png"/>
    <hyperlink ref="AV30" r:id="rId248" display="http://abs.twimg.com/images/themes/theme19/bg.gif"/>
    <hyperlink ref="AV31" r:id="rId249" display="http://abs.twimg.com/images/themes/theme4/bg.gif"/>
    <hyperlink ref="AV32" r:id="rId250" display="http://abs.twimg.com/images/themes/theme1/bg.png"/>
    <hyperlink ref="AV33" r:id="rId251" display="http://abs.twimg.com/images/themes/theme1/bg.png"/>
    <hyperlink ref="AV34" r:id="rId252" display="http://abs.twimg.com/images/themes/theme1/bg.png"/>
    <hyperlink ref="AV35" r:id="rId253" display="http://abs.twimg.com/images/themes/theme1/bg.png"/>
    <hyperlink ref="AV36" r:id="rId254" display="http://abs.twimg.com/images/themes/theme7/bg.gif"/>
    <hyperlink ref="AV37" r:id="rId255" display="http://abs.twimg.com/images/themes/theme1/bg.png"/>
    <hyperlink ref="AV38" r:id="rId256" display="http://abs.twimg.com/images/themes/theme1/bg.png"/>
    <hyperlink ref="AV39" r:id="rId257" display="http://abs.twimg.com/images/themes/theme3/bg.gif"/>
    <hyperlink ref="AV40" r:id="rId258" display="http://abs.twimg.com/images/themes/theme1/bg.png"/>
    <hyperlink ref="AV41" r:id="rId259" display="http://abs.twimg.com/images/themes/theme13/bg.gif"/>
    <hyperlink ref="AV42" r:id="rId260" display="http://abs.twimg.com/images/themes/theme1/bg.png"/>
    <hyperlink ref="AV43" r:id="rId261" display="http://abs.twimg.com/images/themes/theme1/bg.png"/>
    <hyperlink ref="AV44" r:id="rId262" display="http://abs.twimg.com/images/themes/theme12/bg.gif"/>
    <hyperlink ref="AV45" r:id="rId263" display="http://abs.twimg.com/images/themes/theme15/bg.png"/>
    <hyperlink ref="AV46" r:id="rId264" display="http://abs.twimg.com/images/themes/theme1/bg.png"/>
    <hyperlink ref="AV47" r:id="rId265" display="http://abs.twimg.com/images/themes/theme1/bg.png"/>
    <hyperlink ref="AV48" r:id="rId266" display="http://abs.twimg.com/images/themes/theme17/bg.gif"/>
    <hyperlink ref="AV50" r:id="rId267" display="http://abs.twimg.com/images/themes/theme7/bg.gif"/>
    <hyperlink ref="AV51" r:id="rId268" display="http://abs.twimg.com/images/themes/theme1/bg.png"/>
    <hyperlink ref="AV52" r:id="rId269" display="http://abs.twimg.com/images/themes/theme1/bg.png"/>
    <hyperlink ref="AV53" r:id="rId270" display="http://abs.twimg.com/images/themes/theme1/bg.png"/>
    <hyperlink ref="AV54" r:id="rId271" display="http://abs.twimg.com/images/themes/theme1/bg.png"/>
    <hyperlink ref="AV55" r:id="rId272" display="http://abs.twimg.com/images/themes/theme1/bg.png"/>
    <hyperlink ref="AV56" r:id="rId273" display="http://abs.twimg.com/images/themes/theme1/bg.png"/>
    <hyperlink ref="AV58" r:id="rId274" display="http://abs.twimg.com/images/themes/theme1/bg.png"/>
    <hyperlink ref="AV59" r:id="rId275" display="http://abs.twimg.com/images/themes/theme1/bg.png"/>
    <hyperlink ref="AV60" r:id="rId276" display="http://abs.twimg.com/images/themes/theme1/bg.png"/>
    <hyperlink ref="AV61" r:id="rId277" display="http://abs.twimg.com/images/themes/theme1/bg.png"/>
    <hyperlink ref="AV62" r:id="rId278" display="http://abs.twimg.com/images/themes/theme1/bg.png"/>
    <hyperlink ref="AV63" r:id="rId279" display="http://abs.twimg.com/images/themes/theme1/bg.png"/>
    <hyperlink ref="AV64" r:id="rId280" display="http://abs.twimg.com/images/themes/theme1/bg.png"/>
    <hyperlink ref="AV65" r:id="rId281" display="http://abs.twimg.com/images/themes/theme16/bg.gif"/>
    <hyperlink ref="AV66" r:id="rId282" display="http://abs.twimg.com/images/themes/theme1/bg.png"/>
    <hyperlink ref="AV67" r:id="rId283" display="http://abs.twimg.com/images/themes/theme10/bg.gif"/>
    <hyperlink ref="AV68" r:id="rId284" display="http://abs.twimg.com/images/themes/theme1/bg.png"/>
    <hyperlink ref="AV69" r:id="rId285" display="http://abs.twimg.com/images/themes/theme1/bg.png"/>
    <hyperlink ref="AV70" r:id="rId286" display="http://abs.twimg.com/images/themes/theme15/bg.png"/>
    <hyperlink ref="AV71" r:id="rId287" display="http://abs.twimg.com/images/themes/theme1/bg.png"/>
    <hyperlink ref="AV72" r:id="rId288" display="http://abs.twimg.com/images/themes/theme5/bg.gif"/>
    <hyperlink ref="AV75" r:id="rId289" display="http://abs.twimg.com/images/themes/theme1/bg.png"/>
    <hyperlink ref="AV76" r:id="rId290" display="http://abs.twimg.com/images/themes/theme1/bg.png"/>
    <hyperlink ref="AV77" r:id="rId291" display="http://abs.twimg.com/images/themes/theme1/bg.png"/>
    <hyperlink ref="AV81" r:id="rId292" display="http://abs.twimg.com/images/themes/theme1/bg.png"/>
    <hyperlink ref="AV82" r:id="rId293" display="http://abs.twimg.com/images/themes/theme12/bg.gif"/>
    <hyperlink ref="AV83" r:id="rId294" display="http://abs.twimg.com/images/themes/theme15/bg.png"/>
    <hyperlink ref="AV84" r:id="rId295" display="http://abs.twimg.com/images/themes/theme7/bg.gif"/>
    <hyperlink ref="AV85" r:id="rId296" display="http://abs.twimg.com/images/themes/theme1/bg.png"/>
    <hyperlink ref="AV87" r:id="rId297" display="http://abs.twimg.com/images/themes/theme1/bg.png"/>
    <hyperlink ref="AV88" r:id="rId298" display="http://abs.twimg.com/images/themes/theme1/bg.png"/>
    <hyperlink ref="AV89" r:id="rId299" display="http://abs.twimg.com/images/themes/theme1/bg.png"/>
    <hyperlink ref="AV90" r:id="rId300" display="http://abs.twimg.com/images/themes/theme1/bg.png"/>
    <hyperlink ref="AV91" r:id="rId301" display="http://abs.twimg.com/images/themes/theme1/bg.png"/>
    <hyperlink ref="AV92" r:id="rId302" display="http://pbs.twimg.com/profile_background_images/441698563/twitter_bg.jpg"/>
    <hyperlink ref="AV93" r:id="rId303" display="http://abs.twimg.com/images/themes/theme1/bg.png"/>
    <hyperlink ref="AV94" r:id="rId304" display="http://abs.twimg.com/images/themes/theme1/bg.png"/>
    <hyperlink ref="AV96" r:id="rId305" display="http://abs.twimg.com/images/themes/theme1/bg.png"/>
    <hyperlink ref="AV97" r:id="rId306" display="http://abs.twimg.com/images/themes/theme6/bg.gif"/>
    <hyperlink ref="AV99" r:id="rId307" display="http://abs.twimg.com/images/themes/theme9/bg.gif"/>
    <hyperlink ref="AV101" r:id="rId308" display="http://abs.twimg.com/images/themes/theme1/bg.png"/>
    <hyperlink ref="AV102" r:id="rId309" display="http://abs.twimg.com/images/themes/theme1/bg.png"/>
    <hyperlink ref="AV103" r:id="rId310" display="http://abs.twimg.com/images/themes/theme14/bg.gif"/>
    <hyperlink ref="AV104" r:id="rId311" display="http://abs.twimg.com/images/themes/theme1/bg.png"/>
    <hyperlink ref="AV105" r:id="rId312" display="http://abs.twimg.com/images/themes/theme1/bg.png"/>
    <hyperlink ref="AV106" r:id="rId313" display="http://abs.twimg.com/images/themes/theme14/bg.gif"/>
    <hyperlink ref="AV107" r:id="rId314" display="http://abs.twimg.com/images/themes/theme14/bg.gif"/>
    <hyperlink ref="AV108" r:id="rId315" display="http://abs.twimg.com/images/themes/theme4/bg.gif"/>
    <hyperlink ref="AV109" r:id="rId316" display="http://abs.twimg.com/images/themes/theme1/bg.png"/>
    <hyperlink ref="AV110" r:id="rId317" display="http://abs.twimg.com/images/themes/theme8/bg.gif"/>
    <hyperlink ref="AV111" r:id="rId318" display="http://abs.twimg.com/images/themes/theme14/bg.gif"/>
    <hyperlink ref="AV112" r:id="rId319" display="http://abs.twimg.com/images/themes/theme1/bg.png"/>
    <hyperlink ref="AV113" r:id="rId320" display="http://abs.twimg.com/images/themes/theme1/bg.png"/>
    <hyperlink ref="AV114" r:id="rId321" display="http://abs.twimg.com/images/themes/theme7/bg.gif"/>
    <hyperlink ref="AV115" r:id="rId322" display="http://abs.twimg.com/images/themes/theme18/bg.gif"/>
    <hyperlink ref="AV116" r:id="rId323" display="http://abs.twimg.com/images/themes/theme1/bg.png"/>
    <hyperlink ref="AV117" r:id="rId324" display="http://abs.twimg.com/images/themes/theme14/bg.gif"/>
    <hyperlink ref="AV118" r:id="rId325" display="http://abs.twimg.com/images/themes/theme9/bg.gif"/>
    <hyperlink ref="AV119" r:id="rId326" display="http://abs.twimg.com/images/themes/theme1/bg.png"/>
    <hyperlink ref="AV120" r:id="rId327" display="http://abs.twimg.com/images/themes/theme14/bg.gif"/>
    <hyperlink ref="AV121" r:id="rId328" display="http://abs.twimg.com/images/themes/theme1/bg.png"/>
    <hyperlink ref="AV123" r:id="rId329" display="http://abs.twimg.com/images/themes/theme4/bg.gif"/>
    <hyperlink ref="AV124" r:id="rId330" display="http://abs.twimg.com/images/themes/theme1/bg.png"/>
    <hyperlink ref="AV126" r:id="rId331" display="http://abs.twimg.com/images/themes/theme1/bg.png"/>
    <hyperlink ref="AV127" r:id="rId332" display="http://abs.twimg.com/images/themes/theme3/bg.gif"/>
    <hyperlink ref="AV128" r:id="rId333" display="http://abs.twimg.com/images/themes/theme9/bg.gif"/>
    <hyperlink ref="AV129" r:id="rId334" display="http://abs.twimg.com/images/themes/theme9/bg.gif"/>
    <hyperlink ref="AV130" r:id="rId335" display="http://abs.twimg.com/images/themes/theme1/bg.png"/>
    <hyperlink ref="AV131" r:id="rId336" display="http://abs.twimg.com/images/themes/theme1/bg.png"/>
    <hyperlink ref="AV132" r:id="rId337" display="http://abs.twimg.com/images/themes/theme1/bg.png"/>
    <hyperlink ref="AV133" r:id="rId338" display="http://abs.twimg.com/images/themes/theme1/bg.png"/>
    <hyperlink ref="AV134" r:id="rId339" display="http://abs.twimg.com/images/themes/theme1/bg.png"/>
    <hyperlink ref="AV135" r:id="rId340" display="http://abs.twimg.com/images/themes/theme3/bg.gif"/>
    <hyperlink ref="AV136" r:id="rId341" display="http://abs.twimg.com/images/themes/theme1/bg.png"/>
    <hyperlink ref="AV137" r:id="rId342" display="http://abs.twimg.com/images/themes/theme4/bg.gif"/>
    <hyperlink ref="AV138" r:id="rId343" display="http://abs.twimg.com/images/themes/theme1/bg.png"/>
    <hyperlink ref="AV139" r:id="rId344" display="http://abs.twimg.com/images/themes/theme10/bg.gif"/>
    <hyperlink ref="AV140" r:id="rId345" display="http://abs.twimg.com/images/themes/theme1/bg.png"/>
    <hyperlink ref="AV141" r:id="rId346" display="http://abs.twimg.com/images/themes/theme9/bg.gif"/>
    <hyperlink ref="AV142" r:id="rId347" display="http://abs.twimg.com/images/themes/theme1/bg.png"/>
    <hyperlink ref="AV144" r:id="rId348" display="http://abs.twimg.com/images/themes/theme1/bg.png"/>
    <hyperlink ref="G3" r:id="rId349" display="http://pbs.twimg.com/profile_images/811747527649161216/lwNLpUYm_normal.jpg"/>
    <hyperlink ref="G4" r:id="rId350" display="http://pbs.twimg.com/profile_images/1092430489552449537/NfN2MdA6_normal.jpg"/>
    <hyperlink ref="G5" r:id="rId351" display="http://pbs.twimg.com/profile_images/843668125233041408/GxZma2aY_normal.jpg"/>
    <hyperlink ref="G6" r:id="rId352" display="http://pbs.twimg.com/profile_images/1040038400127119360/nyYfwc7b_normal.jpg"/>
    <hyperlink ref="G7" r:id="rId353" display="http://pbs.twimg.com/profile_images/1075020956224040961/FO5QUBO8_normal.jpg"/>
    <hyperlink ref="G8" r:id="rId354" display="http://pbs.twimg.com/profile_images/1105639245472063494/Y4mNtcQy_normal.png"/>
    <hyperlink ref="G9" r:id="rId355" display="http://pbs.twimg.com/profile_images/993481386379104256/MC658lKY_normal.jpg"/>
    <hyperlink ref="G10" r:id="rId356" display="http://pbs.twimg.com/profile_images/903175161897115649/6i4MO3Uf_normal.jpg"/>
    <hyperlink ref="G11" r:id="rId357" display="http://pbs.twimg.com/profile_images/781208132836089856/qImWEQwf_normal.jpg"/>
    <hyperlink ref="G12" r:id="rId358" display="http://pbs.twimg.com/profile_images/807631804/Foto_8_normal.jpg"/>
    <hyperlink ref="G13" r:id="rId359" display="http://pbs.twimg.com/profile_images/934185401547460609/4ptVSPHr_normal.jpg"/>
    <hyperlink ref="G14" r:id="rId360" display="http://pbs.twimg.com/profile_images/1071276361896132608/fjyiGVNy_normal.jpg"/>
    <hyperlink ref="G15" r:id="rId361" display="http://pbs.twimg.com/profile_images/3046340934/3421a3d349dcf72a6197e8b9f58cdf09_normal.jpeg"/>
    <hyperlink ref="G16" r:id="rId362" display="http://pbs.twimg.com/profile_images/3652512674/da3b95e1574ab5adcb48d5d598e74788_normal.jpeg"/>
    <hyperlink ref="G17" r:id="rId363" display="http://pbs.twimg.com/profile_images/1347822488/eye_block_normal.jpg"/>
    <hyperlink ref="G18" r:id="rId364" display="http://pbs.twimg.com/profile_images/1087846917759852544/S7SUHWX7_normal.jpg"/>
    <hyperlink ref="G19" r:id="rId365" display="http://pbs.twimg.com/profile_images/880435129633710080/D3wV52rx_normal.jpg"/>
    <hyperlink ref="G20" r:id="rId366" display="http://pbs.twimg.com/profile_images/1082180899926507520/1K4xoij0_normal.jpg"/>
    <hyperlink ref="G21" r:id="rId367" display="http://pbs.twimg.com/profile_images/1072222469094805504/HsFiBmUl_normal.jpg"/>
    <hyperlink ref="G22" r:id="rId368" display="http://pbs.twimg.com/profile_images/791767074989285376/OsQxwhQx_normal.jpg"/>
    <hyperlink ref="G23" r:id="rId369" display="http://pbs.twimg.com/profile_images/802837466512236544/UiursIr__normal.jpg"/>
    <hyperlink ref="G24" r:id="rId370" display="http://pbs.twimg.com/profile_images/1212259280/erz_Avatar_normal.jpg"/>
    <hyperlink ref="G25" r:id="rId371" display="http://pbs.twimg.com/profile_images/1023958188239011840/TDZSRNgL_normal.jpg"/>
    <hyperlink ref="G26" r:id="rId372" display="http://pbs.twimg.com/profile_images/979446126712508417/MPsTKSQY_normal.jpg"/>
    <hyperlink ref="G27" r:id="rId373" display="http://pbs.twimg.com/profile_images/1039560999823654912/pvj8gp0X_normal.jpg"/>
    <hyperlink ref="G28" r:id="rId374" display="http://pbs.twimg.com/profile_images/804331883546951680/Yf1Nm8je_normal.jpg"/>
    <hyperlink ref="G29" r:id="rId375" display="http://pbs.twimg.com/profile_images/1079574243434786818/Hg3JqsiA_normal.jpg"/>
    <hyperlink ref="G30" r:id="rId376" display="http://pbs.twimg.com/profile_images/3095548693/53a2c68dfef1179faf279650e2166f4d_normal.jpeg"/>
    <hyperlink ref="G31" r:id="rId377" display="http://pbs.twimg.com/profile_images/1086816672793706496/2pqf7rjP_normal.jpg"/>
    <hyperlink ref="G32" r:id="rId378" display="http://pbs.twimg.com/profile_images/635519777302188037/_usBiZmn_normal.png"/>
    <hyperlink ref="G33" r:id="rId379" display="http://pbs.twimg.com/profile_images/989097746870059010/aDvwq9RV_normal.jpg"/>
    <hyperlink ref="G34" r:id="rId380" display="http://pbs.twimg.com/profile_images/1087075875646914561/JLm4olRZ_normal.jpg"/>
    <hyperlink ref="G35" r:id="rId381" display="http://pbs.twimg.com/profile_images/1014910237923393536/lqgzZVDq_normal.jpg"/>
    <hyperlink ref="G36" r:id="rId382" display="http://pbs.twimg.com/profile_images/1039176624418123776/w3CA3CSe_normal.jpg"/>
    <hyperlink ref="G37" r:id="rId383" display="http://pbs.twimg.com/profile_images/1107022533243666435/ija2HwFv_normal.jpg"/>
    <hyperlink ref="G38" r:id="rId384" display="http://pbs.twimg.com/profile_images/1070144513304227841/OTQMEHuD_normal.jpg"/>
    <hyperlink ref="G39" r:id="rId385" display="http://pbs.twimg.com/profile_images/1102556153190539264/y7Sg-m-f_normal.jpg"/>
    <hyperlink ref="G40" r:id="rId386" display="http://pbs.twimg.com/profile_images/1086942621493190656/0BGPJ16O_normal.jpg"/>
    <hyperlink ref="G41" r:id="rId387" display="http://pbs.twimg.com/profile_images/1052076374532349957/UbLHqy-F_normal.jpg"/>
    <hyperlink ref="G42" r:id="rId388" display="http://pbs.twimg.com/profile_images/1058548424549662721/QFQbPyPq_normal.jpg"/>
    <hyperlink ref="G43" r:id="rId389" display="http://pbs.twimg.com/profile_images/1564365669/margyphoto_normal.JPG"/>
    <hyperlink ref="G44" r:id="rId390" display="http://pbs.twimg.com/profile_images/912859375026368513/pJ4YCwEU_normal.jpg"/>
    <hyperlink ref="G45" r:id="rId391" display="http://pbs.twimg.com/profile_images/1018262471059165185/O4VXqJ5s_normal.jpg"/>
    <hyperlink ref="G46" r:id="rId392" display="http://pbs.twimg.com/profile_images/1067808998928392193/B62ub-J1_normal.jpg"/>
    <hyperlink ref="G47" r:id="rId393" display="http://pbs.twimg.com/profile_images/992580011667410944/la7vY2sv_normal.jpg"/>
    <hyperlink ref="G48" r:id="rId394" display="http://pbs.twimg.com/profile_images/820829511155531776/YF6B4YY__normal.jpg"/>
    <hyperlink ref="G49" r:id="rId395" display="http://pbs.twimg.com/profile_images/1066443434565623808/zsYulu52_normal.jpg"/>
    <hyperlink ref="G50" r:id="rId396" display="http://pbs.twimg.com/profile_images/1079380620449583104/aYcwJsI3_normal.jpg"/>
    <hyperlink ref="G51" r:id="rId397" display="http://pbs.twimg.com/profile_images/971368917322125312/SmTdg27__normal.jpg"/>
    <hyperlink ref="G52" r:id="rId398" display="http://pbs.twimg.com/profile_images/836700198093086721/Fk2rc4Ix_normal.jpg"/>
    <hyperlink ref="G53" r:id="rId399" display="http://pbs.twimg.com/profile_images/637752515677675520/PlFOtLHp_normal.jpg"/>
    <hyperlink ref="G54" r:id="rId400" display="http://pbs.twimg.com/profile_images/635520371941183488/gNGCMlOr_normal.jpg"/>
    <hyperlink ref="G55" r:id="rId401" display="http://pbs.twimg.com/profile_images/1053286293793173505/_oPZ-pqF_normal.jpg"/>
    <hyperlink ref="G56" r:id="rId402" display="http://pbs.twimg.com/profile_images/995928158179332096/-2DF5wCX_normal.jpg"/>
    <hyperlink ref="G57" r:id="rId403" display="http://pbs.twimg.com/profile_images/794547547171745792/Px3oXnG7_normal.jpg"/>
    <hyperlink ref="G58" r:id="rId404" display="http://pbs.twimg.com/profile_images/917786884692099072/7UkY-VV6_normal.jpg"/>
    <hyperlink ref="G59" r:id="rId405" display="http://pbs.twimg.com/profile_images/548949514917117952/l7w7C20q_normal.jpeg"/>
    <hyperlink ref="G60" r:id="rId406" display="http://pbs.twimg.com/profile_images/1096470486131699712/-PLBNXzI_normal.png"/>
    <hyperlink ref="G61" r:id="rId407" display="http://pbs.twimg.com/profile_images/962540569821097984/KEnyy7ff_normal.jpg"/>
    <hyperlink ref="G62" r:id="rId408" display="http://pbs.twimg.com/profile_images/691596244527878144/Cy_zy7hJ_normal.jpg"/>
    <hyperlink ref="G63" r:id="rId409" display="http://pbs.twimg.com/profile_images/1013772445243895808/jk7SUWdn_normal.jpg"/>
    <hyperlink ref="G64" r:id="rId410" display="http://pbs.twimg.com/profile_images/898976352694652928/wFXUUcPX_normal.jpg"/>
    <hyperlink ref="G65" r:id="rId411" display="http://pbs.twimg.com/profile_images/999053663195746304/kMaBdsLB_normal.jpg"/>
    <hyperlink ref="G66" r:id="rId412" display="http://pbs.twimg.com/profile_images/1074252756972683264/2BWD-zhE_normal.jpg"/>
    <hyperlink ref="G67" r:id="rId413" display="http://pbs.twimg.com/profile_images/825536742224756738/YVyZIeAa_normal.jpg"/>
    <hyperlink ref="G68" r:id="rId414" display="http://pbs.twimg.com/profile_images/378800000115385134/288b6c78aff0ac0440563586f5b9af96_normal.jpeg"/>
    <hyperlink ref="G69" r:id="rId415" display="http://pbs.twimg.com/profile_images/1079393546321313793/B9AoJrmy_normal.jpg"/>
    <hyperlink ref="G70" r:id="rId416" display="http://pbs.twimg.com/profile_images/579980751518765056/aIEyrukI_normal.jpg"/>
    <hyperlink ref="G71" r:id="rId417" display="http://pbs.twimg.com/profile_images/964226852691890176/A8DwhriX_normal.jpg"/>
    <hyperlink ref="G72" r:id="rId418" display="http://pbs.twimg.com/profile_images/1107049880659415043/0c_ZZ5sW_normal.png"/>
    <hyperlink ref="G73" r:id="rId419" display="http://pbs.twimg.com/profile_images/1103586423591055360/3vlU5TZC_normal.jpg"/>
    <hyperlink ref="G74" r:id="rId420" display="http://pbs.twimg.com/profile_images/954882075445923840/v5EYL6Qi_normal.jpg"/>
    <hyperlink ref="G75" r:id="rId421" display="http://pbs.twimg.com/profile_images/656647246562201600/pu2r5NY5_normal.jpg"/>
    <hyperlink ref="G76" r:id="rId422" display="http://pbs.twimg.com/profile_images/1045132576149721088/7IG183GY_normal.jpg"/>
    <hyperlink ref="G77" r:id="rId423" display="http://pbs.twimg.com/profile_images/923334352783794178/yiUCsf5s_normal.jpg"/>
    <hyperlink ref="G78" r:id="rId424" display="http://pbs.twimg.com/profile_images/1105320310159552512/1O3f0iuM_normal.jpg"/>
    <hyperlink ref="G79" r:id="rId425" display="http://pbs.twimg.com/profile_images/975085231278579713/Hoo5Zqo__normal.jpg"/>
    <hyperlink ref="G80" r:id="rId426" display="http://abs.twimg.com/sticky/default_profile_images/default_profile_normal.png"/>
    <hyperlink ref="G81" r:id="rId427" display="http://pbs.twimg.com/profile_images/461074520422350848/CXXEbbg9_normal.jpeg"/>
    <hyperlink ref="G82" r:id="rId428" display="http://pbs.twimg.com/profile_images/948228096020189184/UKMZ_5At_normal.jpg"/>
    <hyperlink ref="G83" r:id="rId429" display="http://pbs.twimg.com/profile_images/1091318907527405568/nYTeUNgU_normal.jpg"/>
    <hyperlink ref="G84" r:id="rId430" display="http://pbs.twimg.com/profile_images/1027600764036771840/qDh7oXS0_normal.jpg"/>
    <hyperlink ref="G85" r:id="rId431" display="http://pbs.twimg.com/profile_images/706336167608778752/y1byjCul_normal.jpg"/>
    <hyperlink ref="G86" r:id="rId432" display="http://pbs.twimg.com/profile_images/774051059777974272/6AZgncjO_normal.jpg"/>
    <hyperlink ref="G87" r:id="rId433" display="http://pbs.twimg.com/profile_images/991090662866063360/7xNPbUCe_normal.jpg"/>
    <hyperlink ref="G88" r:id="rId434" display="http://pbs.twimg.com/profile_images/846394342830858240/ebx5Kthf_normal.jpg"/>
    <hyperlink ref="G89" r:id="rId435" display="http://pbs.twimg.com/profile_images/778957762193600515/xM508iSy_normal.jpg"/>
    <hyperlink ref="G90" r:id="rId436" display="http://pbs.twimg.com/profile_images/3458883612/13501121168bdbcea957d8451fbe482b_normal.png"/>
    <hyperlink ref="G91" r:id="rId437" display="http://pbs.twimg.com/profile_images/992456031144837120/fTDqWVnW_normal.jpg"/>
    <hyperlink ref="G92" r:id="rId438" display="http://pbs.twimg.com/profile_images/1874057516/twitter_icon_normal.png"/>
    <hyperlink ref="G93" r:id="rId439" display="http://pbs.twimg.com/profile_images/889295739783925761/3byjEK3P_normal.jpg"/>
    <hyperlink ref="G94" r:id="rId440" display="http://pbs.twimg.com/profile_images/700817097857740804/MBr3TQso_normal.png"/>
    <hyperlink ref="G95" r:id="rId441" display="http://pbs.twimg.com/profile_images/1045929050370260992/TU0C1S5W_normal.jpg"/>
    <hyperlink ref="G96" r:id="rId442" display="http://pbs.twimg.com/profile_images/687308312749191168/ndEjPS46_normal.png"/>
    <hyperlink ref="G97" r:id="rId443" display="http://pbs.twimg.com/profile_images/1073922491695927296/lHPzTLjG_normal.jpg"/>
    <hyperlink ref="G98" r:id="rId444" display="http://pbs.twimg.com/profile_images/1012909606035771392/xYJMKILX_normal.jpg"/>
    <hyperlink ref="G99" r:id="rId445" display="http://pbs.twimg.com/profile_images/1086599860718051328/R5U6h8ul_normal.jpg"/>
    <hyperlink ref="G100" r:id="rId446" display="http://pbs.twimg.com/profile_images/960877119235649536/uAGc4mW1_normal.jpg"/>
    <hyperlink ref="G101" r:id="rId447" display="http://pbs.twimg.com/profile_images/949312228989190144/iBt7qxiO_normal.jpg"/>
    <hyperlink ref="G102" r:id="rId448" display="http://pbs.twimg.com/profile_images/2634835816/8d4618045e230ddf5e85cbd3ccdfccb5_normal.jpeg"/>
    <hyperlink ref="G103" r:id="rId449" display="http://pbs.twimg.com/profile_images/1052892368477843457/GtBiMDtd_normal.jpg"/>
    <hyperlink ref="G104" r:id="rId450" display="http://pbs.twimg.com/profile_images/934429795865292801/tMN_CmoO_normal.jpg"/>
    <hyperlink ref="G105" r:id="rId451" display="http://pbs.twimg.com/profile_images/1071043848699342854/Macop4f9_normal.jpg"/>
    <hyperlink ref="G106" r:id="rId452" display="http://pbs.twimg.com/profile_images/891214985090740224/0trHOHbv_normal.jpg"/>
    <hyperlink ref="G107" r:id="rId453" display="http://pbs.twimg.com/profile_images/914678192794939392/VOiGG8eU_normal.jpg"/>
    <hyperlink ref="G108" r:id="rId454" display="http://pbs.twimg.com/profile_images/1060939754261274624/IwSCne6M_normal.jpg"/>
    <hyperlink ref="G109" r:id="rId455" display="http://pbs.twimg.com/profile_images/1052305068287057920/6k2Wd5wI_normal.jpg"/>
    <hyperlink ref="G110" r:id="rId456" display="http://pbs.twimg.com/profile_images/990672413850451968/OYbQfUCY_normal.jpg"/>
    <hyperlink ref="G111" r:id="rId457" display="http://pbs.twimg.com/profile_images/1095718208361816066/WNOthOJJ_normal.png"/>
    <hyperlink ref="G112" r:id="rId458" display="http://pbs.twimg.com/profile_images/1095809482284621824/7upKamMA_normal.jpg"/>
    <hyperlink ref="G113" r:id="rId459" display="http://pbs.twimg.com/profile_images/609509300642279424/UIObgGT1_normal.jpg"/>
    <hyperlink ref="G114" r:id="rId460" display="http://pbs.twimg.com/profile_images/923995615465324545/x4_4y-HU_normal.jpg"/>
    <hyperlink ref="G115" r:id="rId461" display="http://pbs.twimg.com/profile_images/1105811144705564678/uNsY0LO-_normal.jpg"/>
    <hyperlink ref="G116" r:id="rId462" display="http://pbs.twimg.com/profile_images/973654632198057984/AchQ6TfI_normal.jpg"/>
    <hyperlink ref="G117" r:id="rId463" display="http://pbs.twimg.com/profile_images/484114623574982657/bLjYQwXM_normal.png"/>
    <hyperlink ref="G118" r:id="rId464" display="http://pbs.twimg.com/profile_images/643894777373720576/ljq82fSP_normal.jpg"/>
    <hyperlink ref="G119" r:id="rId465" display="http://pbs.twimg.com/profile_images/1007119516868853760/LN6WeXei_normal.jpg"/>
    <hyperlink ref="G120" r:id="rId466" display="http://pbs.twimg.com/profile_images/1092561192277762048/1QXVZ5Hk_normal.jpg"/>
    <hyperlink ref="G121" r:id="rId467" display="http://pbs.twimg.com/profile_images/437303339588395009/2sA_gR3R_normal.jpeg"/>
    <hyperlink ref="G122" r:id="rId468" display="http://abs.twimg.com/sticky/default_profile_images/default_profile_normal.png"/>
    <hyperlink ref="G123" r:id="rId469" display="http://pbs.twimg.com/profile_images/1231680130/693cb17d-a113-432c-968e-b9c43faa6cb0_normal.png"/>
    <hyperlink ref="G124" r:id="rId470" display="http://pbs.twimg.com/profile_images/337865780/graphic_nott_normal.jpg"/>
    <hyperlink ref="G125" r:id="rId471" display="http://pbs.twimg.com/profile_images/1095822579821174785/hvDhsQy0_normal.jpg"/>
    <hyperlink ref="G126" r:id="rId472" display="http://pbs.twimg.com/profile_images/1107295341764902913/08WOwcJc_normal.png"/>
    <hyperlink ref="G127" r:id="rId473" display="http://pbs.twimg.com/profile_images/1059618992556519424/ylSAl-4i_normal.jpg"/>
    <hyperlink ref="G128" r:id="rId474" display="http://pbs.twimg.com/profile_images/1058086805432614912/oKcB9vSp_normal.jpg"/>
    <hyperlink ref="G129" r:id="rId475" display="http://pbs.twimg.com/profile_images/1088156221876523008/ZFNYZwRh_normal.jpg"/>
    <hyperlink ref="G130" r:id="rId476" display="http://pbs.twimg.com/profile_images/1073822351924580353/H8Iswv-F_normal.jpg"/>
    <hyperlink ref="G131" r:id="rId477" display="http://pbs.twimg.com/profile_images/1108429755882319872/n1hXWBhO_normal.png"/>
    <hyperlink ref="G132" r:id="rId478" display="http://pbs.twimg.com/profile_images/946016409179406336/lB-gislc_normal.jpg"/>
    <hyperlink ref="G133" r:id="rId479" display="http://pbs.twimg.com/profile_images/987793651832107009/brYnU9c9_normal.jpg"/>
    <hyperlink ref="G134" r:id="rId480" display="http://pbs.twimg.com/profile_images/866445679648010241/nxgqS4iH_normal.jpg"/>
    <hyperlink ref="G135" r:id="rId481" display="http://pbs.twimg.com/profile_images/1002733507657990144/g84HIIxn_normal.jpg"/>
    <hyperlink ref="G136" r:id="rId482" display="http://pbs.twimg.com/profile_images/783723736780247040/XGYMM_Tz_normal.jpg"/>
    <hyperlink ref="G137" r:id="rId483" display="http://pbs.twimg.com/profile_images/1098977421360066560/VtFymVvT_normal.png"/>
    <hyperlink ref="G138" r:id="rId484" display="http://pbs.twimg.com/profile_images/1233739691/WSD_LOGO_-_FULL_COLOR_normal.png"/>
    <hyperlink ref="G139" r:id="rId485" display="http://pbs.twimg.com/profile_images/1078349589718224898/tZq1gDyS_normal.jpg"/>
    <hyperlink ref="G140" r:id="rId486" display="http://pbs.twimg.com/profile_images/641274525368328193/Eq0ikqPs_normal.jpg"/>
    <hyperlink ref="G141" r:id="rId487" display="http://pbs.twimg.com/profile_images/1083613640647938048/lEvz7phK_normal.jpg"/>
    <hyperlink ref="G142" r:id="rId488" display="http://pbs.twimg.com/profile_images/1087426024172859393/tDN_UI5r_normal.jpg"/>
    <hyperlink ref="G143" r:id="rId489" display="http://pbs.twimg.com/profile_images/1014947580307001345/02wPAaKf_normal.jpg"/>
    <hyperlink ref="G144" r:id="rId490" display="http://pbs.twimg.com/profile_images/919964816848179201/rWhrS8om_normal.jpg"/>
    <hyperlink ref="AY3" r:id="rId491" display="https://twitter.com/benhanckel"/>
    <hyperlink ref="AY4" r:id="rId492" display="https://twitter.com/nathanjurgenson"/>
    <hyperlink ref="AY5" r:id="rId493" display="https://twitter.com/alixlangone"/>
    <hyperlink ref="AY6" r:id="rId494" display="https://twitter.com/joesutton"/>
    <hyperlink ref="AY7" r:id="rId495" display="https://twitter.com/ttw_conf"/>
    <hyperlink ref="AY8" r:id="rId496" display="https://twitter.com/jeansgallo"/>
    <hyperlink ref="AY9" r:id="rId497" display="https://twitter.com/beerbergman"/>
    <hyperlink ref="AY10" r:id="rId498" display="https://twitter.com/ayeshaasiddiqi"/>
    <hyperlink ref="AY11" r:id="rId499" display="https://twitter.com/lizbarry"/>
    <hyperlink ref="AY12" r:id="rId500" display="https://twitter.com/kilolo_"/>
    <hyperlink ref="AY13" r:id="rId501" display="https://twitter.com/tjowens"/>
    <hyperlink ref="AY14" r:id="rId502" display="https://twitter.com/cleogirl2525"/>
    <hyperlink ref="AY15" r:id="rId503" display="https://twitter.com/ataman_aysenur"/>
    <hyperlink ref="AY16" r:id="rId504" display="https://twitter.com/binonbi"/>
    <hyperlink ref="AY17" r:id="rId505" display="https://twitter.com/cyborgology"/>
    <hyperlink ref="AY18" r:id="rId506" display="https://twitter.com/bdyhax"/>
    <hyperlink ref="AY19" r:id="rId507" display="https://twitter.com/everyartisugly"/>
    <hyperlink ref="AY20" r:id="rId508" display="https://twitter.com/socialist_spice"/>
    <hyperlink ref="AY21" r:id="rId509" display="https://twitter.com/j_taylor_foster"/>
    <hyperlink ref="AY22" r:id="rId510" display="https://twitter.com/hypothesiss"/>
    <hyperlink ref="AY23" r:id="rId511" display="https://twitter.com/tante"/>
    <hyperlink ref="AY24" r:id="rId512" display="https://twitter.com/jochmann"/>
    <hyperlink ref="AY25" r:id="rId513" display="https://twitter.com/alexwermercolan"/>
    <hyperlink ref="AY26" r:id="rId514" display="https://twitter.com/templedsc"/>
    <hyperlink ref="AY27" r:id="rId515" display="https://twitter.com/round"/>
    <hyperlink ref="AY28" r:id="rId516" display="https://twitter.com/non_sequential"/>
    <hyperlink ref="AY29" r:id="rId517" display="https://twitter.com/bostonjoan"/>
    <hyperlink ref="AY30" r:id="rId518" display="https://twitter.com/cybrsalon"/>
    <hyperlink ref="AY31" r:id="rId519" display="https://twitter.com/aprylw"/>
    <hyperlink ref="AY32" r:id="rId520" display="https://twitter.com/citams_asa"/>
    <hyperlink ref="AY33" r:id="rId521" display="https://twitter.com/gemkillen"/>
    <hyperlink ref="AY34" r:id="rId522" display="https://twitter.com/jenny_l_davis"/>
    <hyperlink ref="AY35" r:id="rId523" display="https://twitter.com/realdrruth"/>
    <hyperlink ref="AY36" r:id="rId524" display="https://twitter.com/hello_skyler"/>
    <hyperlink ref="AY37" r:id="rId525" display="https://twitter.com/zehra_m56"/>
    <hyperlink ref="AY38" r:id="rId526" display="https://twitter.com/firepile"/>
    <hyperlink ref="AY39" r:id="rId527" display="https://twitter.com/da_banks"/>
    <hyperlink ref="AY40" r:id="rId528" display="https://twitter.com/xinjeisan"/>
    <hyperlink ref="AY41" r:id="rId529" display="https://twitter.com/donnalanclos"/>
    <hyperlink ref="AY42" r:id="rId530" display="https://twitter.com/clancynewyork"/>
    <hyperlink ref="AY43" r:id="rId531" display="https://twitter.com/margymaclibrary"/>
    <hyperlink ref="AY44" r:id="rId532" display="https://twitter.com/sheishistoric"/>
    <hyperlink ref="AY45" r:id="rId533" display="https://twitter.com/jbrancha"/>
    <hyperlink ref="AY46" r:id="rId534" display="https://twitter.com/llanahan"/>
    <hyperlink ref="AY47" r:id="rId535" display="https://twitter.com/jbbrager"/>
    <hyperlink ref="AY48" r:id="rId536" display="https://twitter.com/kathalbury"/>
    <hyperlink ref="AY49" r:id="rId537" display="https://twitter.com/brtigerlib"/>
    <hyperlink ref="AY50" r:id="rId538" display="https://twitter.com/gonzaleztennant"/>
    <hyperlink ref="AY51" r:id="rId539" display="https://twitter.com/megaperl"/>
    <hyperlink ref="AY52" r:id="rId540" display="https://twitter.com/notabombbunke"/>
    <hyperlink ref="AY53" r:id="rId541" display="https://twitter.com/sherryhuss"/>
    <hyperlink ref="AY54" r:id="rId542" display="https://twitter.com/rbhsreads"/>
    <hyperlink ref="AY55" r:id="rId543" display="https://twitter.com/playstation"/>
    <hyperlink ref="AY56" r:id="rId544" display="https://twitter.com/plvmedia"/>
    <hyperlink ref="AY57" r:id="rId545" display="https://twitter.com/monarchsread"/>
    <hyperlink ref="AY58" r:id="rId546" display="https://twitter.com/yourdhslibrary"/>
    <hyperlink ref="AY59" r:id="rId547" display="https://twitter.com/franktla"/>
    <hyperlink ref="AY60" r:id="rId548" display="https://twitter.com/makeymakey"/>
    <hyperlink ref="AY61" r:id="rId549" display="https://twitter.com/andystechgarage"/>
    <hyperlink ref="AY62" r:id="rId550" display="https://twitter.com/lego_education"/>
    <hyperlink ref="AY63" r:id="rId551" display="https://twitter.com/mashable"/>
    <hyperlink ref="AY64" r:id="rId552" display="https://twitter.com/hubweek"/>
    <hyperlink ref="AY65" r:id="rId553" display="https://twitter.com/lilmztkk"/>
    <hyperlink ref="AY66" r:id="rId554" display="https://twitter.com/viralber"/>
    <hyperlink ref="AY67" r:id="rId555" display="https://twitter.com/4sislemonade"/>
    <hyperlink ref="AY68" r:id="rId556" display="https://twitter.com/hopcoach"/>
    <hyperlink ref="AY69" r:id="rId557" display="https://twitter.com/iluvwinter"/>
    <hyperlink ref="AY70" r:id="rId558" display="https://twitter.com/bishopshighs"/>
    <hyperlink ref="AY71" r:id="rId559" display="https://twitter.com/bricks4kidzsthd"/>
    <hyperlink ref="AY72" r:id="rId560" display="https://twitter.com/communicatedpro"/>
    <hyperlink ref="AY73" r:id="rId561" display="https://twitter.com/ucantootech"/>
    <hyperlink ref="AY74" r:id="rId562" display="https://twitter.com/ciraposo45"/>
    <hyperlink ref="AY75" r:id="rId563" display="https://twitter.com/makey_maryland"/>
    <hyperlink ref="AY76" r:id="rId564" display="https://twitter.com/mrs_kling_tech"/>
    <hyperlink ref="AY77" r:id="rId565" display="https://twitter.com/petergedwards1"/>
    <hyperlink ref="AY78" r:id="rId566" display="https://twitter.com/calirobotgirl"/>
    <hyperlink ref="AY79" r:id="rId567" display="https://twitter.com/mrminutemaths"/>
    <hyperlink ref="AY80" r:id="rId568" display="https://twitter.com/robertm71592387"/>
    <hyperlink ref="AY81" r:id="rId569" display="https://twitter.com/ffoodinstitute"/>
    <hyperlink ref="AY82" r:id="rId570" display="https://twitter.com/nyccouncil"/>
    <hyperlink ref="AY83" r:id="rId571" display="https://twitter.com/nycmayor"/>
    <hyperlink ref="AY84" r:id="rId572" display="https://twitter.com/ahanewyorkcity"/>
    <hyperlink ref="AY85" r:id="rId573" display="https://twitter.com/greenbxmachine"/>
    <hyperlink ref="AY86" r:id="rId574" display="https://twitter.com/stephenritz"/>
    <hyperlink ref="AY87" r:id="rId575" display="https://twitter.com/phslobos"/>
    <hyperlink ref="AY88" r:id="rId576" display="https://twitter.com/yalsa"/>
    <hyperlink ref="AY89" r:id="rId577" display="https://twitter.com/sonomacolibrary"/>
    <hyperlink ref="AY90" r:id="rId578" display="https://twitter.com/chimeraartspace"/>
    <hyperlink ref="AY91" r:id="rId579" display="https://twitter.com/gerardspaella"/>
    <hyperlink ref="AY92" r:id="rId580" display="https://twitter.com/makefashionca"/>
    <hyperlink ref="AY93" r:id="rId581" display="https://twitter.com/alalibrary"/>
    <hyperlink ref="AY94" r:id="rId582" display="https://twitter.com/scoesonoma"/>
    <hyperlink ref="AY95" r:id="rId583" display="https://twitter.com/dogbone79514276"/>
    <hyperlink ref="AY96" r:id="rId584" display="https://twitter.com/stemalliance_eu"/>
    <hyperlink ref="AY97" r:id="rId585" display="https://twitter.com/justineipe"/>
    <hyperlink ref="AY98" r:id="rId586" display="https://twitter.com/chloe_p3rez"/>
    <hyperlink ref="AY99" r:id="rId587" display="https://twitter.com/maktub_training"/>
    <hyperlink ref="AY100" r:id="rId588" display="https://twitter.com/emsrobots"/>
    <hyperlink ref="AY101" r:id="rId589" display="https://twitter.com/klazykon"/>
    <hyperlink ref="AY102" r:id="rId590" display="https://twitter.com/annajobin"/>
    <hyperlink ref="AY103" r:id="rId591" display="https://twitter.com/tanyalokot"/>
    <hyperlink ref="AY104" r:id="rId592" display="https://twitter.com/mistertim"/>
    <hyperlink ref="AY105" r:id="rId593" display="https://twitter.com/chasewrites"/>
    <hyperlink ref="AY106" r:id="rId594" display="https://twitter.com/dialacina"/>
    <hyperlink ref="AY107" r:id="rId595" display="https://twitter.com/warrenisdead"/>
    <hyperlink ref="AY108" r:id="rId596" display="https://twitter.com/danielleri"/>
    <hyperlink ref="AY109" r:id="rId597" display="https://twitter.com/kaareeenah"/>
    <hyperlink ref="AY110" r:id="rId598" display="https://twitter.com/petitobjetb"/>
    <hyperlink ref="AY111" r:id="rId599" display="https://twitter.com/mattberan"/>
    <hyperlink ref="AY112" r:id="rId600" display="https://twitter.com/cgrrrrrrrr"/>
    <hyperlink ref="AY113" r:id="rId601" display="https://twitter.com/tronotized"/>
    <hyperlink ref="AY114" r:id="rId602" display="https://twitter.com/gabischaffzin"/>
    <hyperlink ref="AY115" r:id="rId603" display="https://twitter.com/siegarettes"/>
    <hyperlink ref="AY116" r:id="rId604" display="https://twitter.com/apndrgrst"/>
    <hyperlink ref="AY117" r:id="rId605" display="https://twitter.com/internetnz"/>
    <hyperlink ref="AY118" r:id="rId606" display="https://twitter.com/synodai"/>
    <hyperlink ref="AY119" r:id="rId607" display="https://twitter.com/vicwray"/>
    <hyperlink ref="AY120" r:id="rId608" display="https://twitter.com/spammm"/>
    <hyperlink ref="AY121" r:id="rId609" display="https://twitter.com/wboca_media"/>
    <hyperlink ref="AY122" r:id="rId610" display="https://twitter.com/osmoeducation"/>
    <hyperlink ref="AY123" r:id="rId611" display="https://twitter.com/yoehanee"/>
    <hyperlink ref="AY124" r:id="rId612" display="https://twitter.com/unioncollege"/>
    <hyperlink ref="AY125" r:id="rId613" display="https://twitter.com/rpi_sts"/>
    <hyperlink ref="AY126" r:id="rId614" display="https://twitter.com/allergyphd"/>
    <hyperlink ref="AY127" r:id="rId615" display="https://twitter.com/littleriddlez"/>
    <hyperlink ref="AY128" r:id="rId616" display="https://twitter.com/robotparking"/>
    <hyperlink ref="AY129" r:id="rId617" display="https://twitter.com/jsantley"/>
    <hyperlink ref="AY130" r:id="rId618" display="https://twitter.com/wolven"/>
    <hyperlink ref="AY131" r:id="rId619" display="https://twitter.com/datenassistance"/>
    <hyperlink ref="AY132" r:id="rId620" display="https://twitter.com/charshankredemp"/>
    <hyperlink ref="AY133" r:id="rId621" display="https://twitter.com/roccoschell"/>
    <hyperlink ref="AY134" r:id="rId622" display="https://twitter.com/ae_fernandes"/>
    <hyperlink ref="AY135" r:id="rId623" display="https://twitter.com/szekeresmelinda"/>
    <hyperlink ref="AY136" r:id="rId624" display="https://twitter.com/librarykristie"/>
    <hyperlink ref="AY137" r:id="rId625" display="https://twitter.com/holtlibrary"/>
    <hyperlink ref="AY138" r:id="rId626" display="https://twitter.com/wsdinfo"/>
    <hyperlink ref="AY139" r:id="rId627" display="https://twitter.com/itsabmok"/>
    <hyperlink ref="AY140" r:id="rId628" display="https://twitter.com/shengokai"/>
    <hyperlink ref="AY141" r:id="rId629" display="https://twitter.com/joakinen"/>
    <hyperlink ref="AY142" r:id="rId630" display="https://twitter.com/holt_jake_adams"/>
    <hyperlink ref="AY143" r:id="rId631" display="https://twitter.com/holt_jmoore"/>
    <hyperlink ref="AY144" r:id="rId632" display="https://twitter.com/pa"/>
  </hyperlinks>
  <printOptions/>
  <pageMargins left="0.7" right="0.7" top="0.75" bottom="0.75" header="0.3" footer="0.3"/>
  <pageSetup horizontalDpi="600" verticalDpi="600" orientation="portrait" r:id="rId637"/>
  <drawing r:id="rId636"/>
  <legacyDrawing r:id="rId634"/>
  <tableParts>
    <tablePart r:id="rId63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140625" style="0" bestFit="1" customWidth="1"/>
    <col min="26" max="26" width="14.57421875" style="0" bestFit="1" customWidth="1"/>
    <col min="27" max="27" width="14.7109375" style="0" bestFit="1" customWidth="1"/>
    <col min="28" max="28" width="12.57421875" style="0" bestFit="1" customWidth="1"/>
    <col min="29" max="29" width="15.7109375" style="0" bestFit="1" customWidth="1"/>
    <col min="30" max="30" width="13.7109375" style="0" bestFit="1" customWidth="1"/>
    <col min="31" max="31" width="16.8515625" style="0" bestFit="1" customWidth="1"/>
    <col min="32" max="32" width="11.421875" style="0" bestFit="1" customWidth="1"/>
    <col min="33" max="33" width="21.57421875" style="0" bestFit="1" customWidth="1"/>
    <col min="34" max="34" width="26.8515625" style="0" bestFit="1" customWidth="1"/>
    <col min="35" max="35" width="22.421875" style="0" bestFit="1" customWidth="1"/>
    <col min="36" max="36" width="27.8515625" style="0" bestFit="1" customWidth="1"/>
    <col min="37" max="37" width="27.140625" style="0" bestFit="1" customWidth="1"/>
    <col min="38" max="38" width="32.57421875" style="0" bestFit="1" customWidth="1"/>
    <col min="39" max="39" width="18.00390625" style="0" bestFit="1" customWidth="1"/>
    <col min="40" max="40" width="22.140625" style="0" bestFit="1" customWidth="1"/>
    <col min="41" max="41" width="16.2812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2108</v>
      </c>
      <c r="Z2" s="13" t="s">
        <v>2124</v>
      </c>
      <c r="AA2" s="13" t="s">
        <v>2151</v>
      </c>
      <c r="AB2" s="13" t="s">
        <v>2219</v>
      </c>
      <c r="AC2" s="13" t="s">
        <v>2314</v>
      </c>
      <c r="AD2" s="13" t="s">
        <v>2351</v>
      </c>
      <c r="AE2" s="13" t="s">
        <v>2352</v>
      </c>
      <c r="AF2" s="13" t="s">
        <v>2372</v>
      </c>
      <c r="AG2" s="118" t="s">
        <v>2756</v>
      </c>
      <c r="AH2" s="118" t="s">
        <v>2757</v>
      </c>
      <c r="AI2" s="118" t="s">
        <v>2758</v>
      </c>
      <c r="AJ2" s="118" t="s">
        <v>2759</v>
      </c>
      <c r="AK2" s="118" t="s">
        <v>2760</v>
      </c>
      <c r="AL2" s="118" t="s">
        <v>2761</v>
      </c>
      <c r="AM2" s="118" t="s">
        <v>2762</v>
      </c>
      <c r="AN2" s="118" t="s">
        <v>2763</v>
      </c>
      <c r="AO2" s="118" t="s">
        <v>2766</v>
      </c>
    </row>
    <row r="3" spans="1:41" ht="15">
      <c r="A3" s="87" t="s">
        <v>2048</v>
      </c>
      <c r="B3" s="65" t="s">
        <v>2061</v>
      </c>
      <c r="C3" s="65" t="s">
        <v>56</v>
      </c>
      <c r="D3" s="104"/>
      <c r="E3" s="103"/>
      <c r="F3" s="105" t="s">
        <v>2777</v>
      </c>
      <c r="G3" s="106"/>
      <c r="H3" s="106"/>
      <c r="I3" s="107">
        <v>3</v>
      </c>
      <c r="J3" s="108"/>
      <c r="K3" s="48">
        <v>41</v>
      </c>
      <c r="L3" s="48">
        <v>45</v>
      </c>
      <c r="M3" s="48">
        <v>17</v>
      </c>
      <c r="N3" s="48">
        <v>62</v>
      </c>
      <c r="O3" s="48">
        <v>10</v>
      </c>
      <c r="P3" s="49">
        <v>0.02127659574468085</v>
      </c>
      <c r="Q3" s="49">
        <v>0.041666666666666664</v>
      </c>
      <c r="R3" s="48">
        <v>1</v>
      </c>
      <c r="S3" s="48">
        <v>0</v>
      </c>
      <c r="T3" s="48">
        <v>41</v>
      </c>
      <c r="U3" s="48">
        <v>62</v>
      </c>
      <c r="V3" s="48">
        <v>2</v>
      </c>
      <c r="W3" s="49">
        <v>1.8953</v>
      </c>
      <c r="X3" s="49">
        <v>0.02926829268292683</v>
      </c>
      <c r="Y3" s="78" t="s">
        <v>2109</v>
      </c>
      <c r="Z3" s="78" t="s">
        <v>469</v>
      </c>
      <c r="AA3" s="78" t="s">
        <v>475</v>
      </c>
      <c r="AB3" s="84" t="s">
        <v>2220</v>
      </c>
      <c r="AC3" s="84" t="s">
        <v>2315</v>
      </c>
      <c r="AD3" s="84"/>
      <c r="AE3" s="84" t="s">
        <v>2353</v>
      </c>
      <c r="AF3" s="84" t="s">
        <v>2373</v>
      </c>
      <c r="AG3" s="121">
        <v>42</v>
      </c>
      <c r="AH3" s="124">
        <v>3.330689928628073</v>
      </c>
      <c r="AI3" s="121">
        <v>5</v>
      </c>
      <c r="AJ3" s="124">
        <v>0.3965107057890563</v>
      </c>
      <c r="AK3" s="121">
        <v>0</v>
      </c>
      <c r="AL3" s="124">
        <v>0</v>
      </c>
      <c r="AM3" s="121">
        <v>1214</v>
      </c>
      <c r="AN3" s="124">
        <v>96.27279936558287</v>
      </c>
      <c r="AO3" s="121">
        <v>1261</v>
      </c>
    </row>
    <row r="4" spans="1:41" ht="15">
      <c r="A4" s="87" t="s">
        <v>2049</v>
      </c>
      <c r="B4" s="65" t="s">
        <v>2062</v>
      </c>
      <c r="C4" s="65" t="s">
        <v>56</v>
      </c>
      <c r="D4" s="110"/>
      <c r="E4" s="109"/>
      <c r="F4" s="111" t="s">
        <v>2778</v>
      </c>
      <c r="G4" s="112"/>
      <c r="H4" s="112"/>
      <c r="I4" s="113">
        <v>4</v>
      </c>
      <c r="J4" s="114"/>
      <c r="K4" s="48">
        <v>25</v>
      </c>
      <c r="L4" s="48">
        <v>24</v>
      </c>
      <c r="M4" s="48">
        <v>0</v>
      </c>
      <c r="N4" s="48">
        <v>24</v>
      </c>
      <c r="O4" s="48">
        <v>0</v>
      </c>
      <c r="P4" s="49">
        <v>0</v>
      </c>
      <c r="Q4" s="49">
        <v>0</v>
      </c>
      <c r="R4" s="48">
        <v>1</v>
      </c>
      <c r="S4" s="48">
        <v>0</v>
      </c>
      <c r="T4" s="48">
        <v>25</v>
      </c>
      <c r="U4" s="48">
        <v>24</v>
      </c>
      <c r="V4" s="48">
        <v>2</v>
      </c>
      <c r="W4" s="49">
        <v>1.8432</v>
      </c>
      <c r="X4" s="49">
        <v>0.04</v>
      </c>
      <c r="Y4" s="78" t="s">
        <v>457</v>
      </c>
      <c r="Z4" s="78" t="s">
        <v>472</v>
      </c>
      <c r="AA4" s="78" t="s">
        <v>482</v>
      </c>
      <c r="AB4" s="84" t="s">
        <v>2221</v>
      </c>
      <c r="AC4" s="84" t="s">
        <v>2316</v>
      </c>
      <c r="AD4" s="84"/>
      <c r="AE4" s="84" t="s">
        <v>2354</v>
      </c>
      <c r="AF4" s="84" t="s">
        <v>2374</v>
      </c>
      <c r="AG4" s="121">
        <v>50</v>
      </c>
      <c r="AH4" s="124">
        <v>8.103727714748784</v>
      </c>
      <c r="AI4" s="121">
        <v>0</v>
      </c>
      <c r="AJ4" s="124">
        <v>0</v>
      </c>
      <c r="AK4" s="121">
        <v>0</v>
      </c>
      <c r="AL4" s="124">
        <v>0</v>
      </c>
      <c r="AM4" s="121">
        <v>567</v>
      </c>
      <c r="AN4" s="124">
        <v>91.89627228525121</v>
      </c>
      <c r="AO4" s="121">
        <v>617</v>
      </c>
    </row>
    <row r="5" spans="1:41" ht="15">
      <c r="A5" s="87" t="s">
        <v>2050</v>
      </c>
      <c r="B5" s="65" t="s">
        <v>2063</v>
      </c>
      <c r="C5" s="65" t="s">
        <v>56</v>
      </c>
      <c r="D5" s="110"/>
      <c r="E5" s="109"/>
      <c r="F5" s="111" t="s">
        <v>2779</v>
      </c>
      <c r="G5" s="112"/>
      <c r="H5" s="112"/>
      <c r="I5" s="113">
        <v>5</v>
      </c>
      <c r="J5" s="114"/>
      <c r="K5" s="48">
        <v>19</v>
      </c>
      <c r="L5" s="48">
        <v>14</v>
      </c>
      <c r="M5" s="48">
        <v>14</v>
      </c>
      <c r="N5" s="48">
        <v>28</v>
      </c>
      <c r="O5" s="48">
        <v>0</v>
      </c>
      <c r="P5" s="49">
        <v>0</v>
      </c>
      <c r="Q5" s="49">
        <v>0</v>
      </c>
      <c r="R5" s="48">
        <v>1</v>
      </c>
      <c r="S5" s="48">
        <v>0</v>
      </c>
      <c r="T5" s="48">
        <v>19</v>
      </c>
      <c r="U5" s="48">
        <v>28</v>
      </c>
      <c r="V5" s="48">
        <v>2</v>
      </c>
      <c r="W5" s="49">
        <v>1.789474</v>
      </c>
      <c r="X5" s="49">
        <v>0.05555555555555555</v>
      </c>
      <c r="Y5" s="78" t="s">
        <v>458</v>
      </c>
      <c r="Z5" s="78" t="s">
        <v>470</v>
      </c>
      <c r="AA5" s="78" t="s">
        <v>2152</v>
      </c>
      <c r="AB5" s="84" t="s">
        <v>2222</v>
      </c>
      <c r="AC5" s="84" t="s">
        <v>2317</v>
      </c>
      <c r="AD5" s="84" t="s">
        <v>339</v>
      </c>
      <c r="AE5" s="84" t="s">
        <v>2355</v>
      </c>
      <c r="AF5" s="84" t="s">
        <v>2375</v>
      </c>
      <c r="AG5" s="121">
        <v>12</v>
      </c>
      <c r="AH5" s="124">
        <v>4.528301886792453</v>
      </c>
      <c r="AI5" s="121">
        <v>2</v>
      </c>
      <c r="AJ5" s="124">
        <v>0.7547169811320755</v>
      </c>
      <c r="AK5" s="121">
        <v>0</v>
      </c>
      <c r="AL5" s="124">
        <v>0</v>
      </c>
      <c r="AM5" s="121">
        <v>251</v>
      </c>
      <c r="AN5" s="124">
        <v>94.71698113207547</v>
      </c>
      <c r="AO5" s="121">
        <v>265</v>
      </c>
    </row>
    <row r="6" spans="1:41" ht="15">
      <c r="A6" s="87" t="s">
        <v>2051</v>
      </c>
      <c r="B6" s="65" t="s">
        <v>2064</v>
      </c>
      <c r="C6" s="65" t="s">
        <v>56</v>
      </c>
      <c r="D6" s="110"/>
      <c r="E6" s="109"/>
      <c r="F6" s="111" t="s">
        <v>2780</v>
      </c>
      <c r="G6" s="112"/>
      <c r="H6" s="112"/>
      <c r="I6" s="113">
        <v>6</v>
      </c>
      <c r="J6" s="114"/>
      <c r="K6" s="48">
        <v>13</v>
      </c>
      <c r="L6" s="48">
        <v>14</v>
      </c>
      <c r="M6" s="48">
        <v>11</v>
      </c>
      <c r="N6" s="48">
        <v>25</v>
      </c>
      <c r="O6" s="48">
        <v>12</v>
      </c>
      <c r="P6" s="49">
        <v>0</v>
      </c>
      <c r="Q6" s="49">
        <v>0</v>
      </c>
      <c r="R6" s="48">
        <v>1</v>
      </c>
      <c r="S6" s="48">
        <v>0</v>
      </c>
      <c r="T6" s="48">
        <v>13</v>
      </c>
      <c r="U6" s="48">
        <v>25</v>
      </c>
      <c r="V6" s="48">
        <v>4</v>
      </c>
      <c r="W6" s="49">
        <v>2.130178</v>
      </c>
      <c r="X6" s="49">
        <v>0.08333333333333333</v>
      </c>
      <c r="Y6" s="78" t="s">
        <v>2110</v>
      </c>
      <c r="Z6" s="78" t="s">
        <v>473</v>
      </c>
      <c r="AA6" s="78" t="s">
        <v>475</v>
      </c>
      <c r="AB6" s="84" t="s">
        <v>2223</v>
      </c>
      <c r="AC6" s="84" t="s">
        <v>2318</v>
      </c>
      <c r="AD6" s="84" t="s">
        <v>319</v>
      </c>
      <c r="AE6" s="84" t="s">
        <v>2356</v>
      </c>
      <c r="AF6" s="84" t="s">
        <v>2376</v>
      </c>
      <c r="AG6" s="121">
        <v>23</v>
      </c>
      <c r="AH6" s="124">
        <v>3.0026109660574414</v>
      </c>
      <c r="AI6" s="121">
        <v>2</v>
      </c>
      <c r="AJ6" s="124">
        <v>0.26109660574412535</v>
      </c>
      <c r="AK6" s="121">
        <v>0</v>
      </c>
      <c r="AL6" s="124">
        <v>0</v>
      </c>
      <c r="AM6" s="121">
        <v>741</v>
      </c>
      <c r="AN6" s="124">
        <v>96.73629242819844</v>
      </c>
      <c r="AO6" s="121">
        <v>766</v>
      </c>
    </row>
    <row r="7" spans="1:41" ht="15">
      <c r="A7" s="87" t="s">
        <v>2052</v>
      </c>
      <c r="B7" s="65" t="s">
        <v>2065</v>
      </c>
      <c r="C7" s="65" t="s">
        <v>56</v>
      </c>
      <c r="D7" s="110"/>
      <c r="E7" s="109"/>
      <c r="F7" s="111" t="s">
        <v>2781</v>
      </c>
      <c r="G7" s="112"/>
      <c r="H7" s="112"/>
      <c r="I7" s="113">
        <v>7</v>
      </c>
      <c r="J7" s="114"/>
      <c r="K7" s="48">
        <v>10</v>
      </c>
      <c r="L7" s="48">
        <v>10</v>
      </c>
      <c r="M7" s="48">
        <v>0</v>
      </c>
      <c r="N7" s="48">
        <v>10</v>
      </c>
      <c r="O7" s="48">
        <v>1</v>
      </c>
      <c r="P7" s="49">
        <v>0</v>
      </c>
      <c r="Q7" s="49">
        <v>0</v>
      </c>
      <c r="R7" s="48">
        <v>1</v>
      </c>
      <c r="S7" s="48">
        <v>0</v>
      </c>
      <c r="T7" s="48">
        <v>10</v>
      </c>
      <c r="U7" s="48">
        <v>10</v>
      </c>
      <c r="V7" s="48">
        <v>2</v>
      </c>
      <c r="W7" s="49">
        <v>1.62</v>
      </c>
      <c r="X7" s="49">
        <v>0.1</v>
      </c>
      <c r="Y7" s="78" t="s">
        <v>461</v>
      </c>
      <c r="Z7" s="78" t="s">
        <v>469</v>
      </c>
      <c r="AA7" s="78" t="s">
        <v>475</v>
      </c>
      <c r="AB7" s="84" t="s">
        <v>2224</v>
      </c>
      <c r="AC7" s="84" t="s">
        <v>2319</v>
      </c>
      <c r="AD7" s="84"/>
      <c r="AE7" s="84" t="s">
        <v>2357</v>
      </c>
      <c r="AF7" s="84" t="s">
        <v>2377</v>
      </c>
      <c r="AG7" s="121">
        <v>1</v>
      </c>
      <c r="AH7" s="124">
        <v>0.6172839506172839</v>
      </c>
      <c r="AI7" s="121">
        <v>1</v>
      </c>
      <c r="AJ7" s="124">
        <v>0.6172839506172839</v>
      </c>
      <c r="AK7" s="121">
        <v>0</v>
      </c>
      <c r="AL7" s="124">
        <v>0</v>
      </c>
      <c r="AM7" s="121">
        <v>160</v>
      </c>
      <c r="AN7" s="124">
        <v>98.76543209876543</v>
      </c>
      <c r="AO7" s="121">
        <v>162</v>
      </c>
    </row>
    <row r="8" spans="1:41" ht="15">
      <c r="A8" s="87" t="s">
        <v>2053</v>
      </c>
      <c r="B8" s="65" t="s">
        <v>2066</v>
      </c>
      <c r="C8" s="65" t="s">
        <v>56</v>
      </c>
      <c r="D8" s="110"/>
      <c r="E8" s="109"/>
      <c r="F8" s="111" t="s">
        <v>2782</v>
      </c>
      <c r="G8" s="112"/>
      <c r="H8" s="112"/>
      <c r="I8" s="113">
        <v>8</v>
      </c>
      <c r="J8" s="114"/>
      <c r="K8" s="48">
        <v>7</v>
      </c>
      <c r="L8" s="48">
        <v>7</v>
      </c>
      <c r="M8" s="48">
        <v>0</v>
      </c>
      <c r="N8" s="48">
        <v>7</v>
      </c>
      <c r="O8" s="48">
        <v>7</v>
      </c>
      <c r="P8" s="49" t="s">
        <v>2767</v>
      </c>
      <c r="Q8" s="49" t="s">
        <v>2767</v>
      </c>
      <c r="R8" s="48">
        <v>7</v>
      </c>
      <c r="S8" s="48">
        <v>7</v>
      </c>
      <c r="T8" s="48">
        <v>1</v>
      </c>
      <c r="U8" s="48">
        <v>1</v>
      </c>
      <c r="V8" s="48">
        <v>0</v>
      </c>
      <c r="W8" s="49">
        <v>0</v>
      </c>
      <c r="X8" s="49">
        <v>0</v>
      </c>
      <c r="Y8" s="78" t="s">
        <v>2111</v>
      </c>
      <c r="Z8" s="78" t="s">
        <v>2125</v>
      </c>
      <c r="AA8" s="78" t="s">
        <v>2153</v>
      </c>
      <c r="AB8" s="84" t="s">
        <v>2225</v>
      </c>
      <c r="AC8" s="84" t="s">
        <v>2320</v>
      </c>
      <c r="AD8" s="84"/>
      <c r="AE8" s="84"/>
      <c r="AF8" s="84" t="s">
        <v>2378</v>
      </c>
      <c r="AG8" s="121">
        <v>7</v>
      </c>
      <c r="AH8" s="124">
        <v>4.57516339869281</v>
      </c>
      <c r="AI8" s="121">
        <v>3</v>
      </c>
      <c r="AJ8" s="124">
        <v>1.9607843137254901</v>
      </c>
      <c r="AK8" s="121">
        <v>0</v>
      </c>
      <c r="AL8" s="124">
        <v>0</v>
      </c>
      <c r="AM8" s="121">
        <v>143</v>
      </c>
      <c r="AN8" s="124">
        <v>93.4640522875817</v>
      </c>
      <c r="AO8" s="121">
        <v>153</v>
      </c>
    </row>
    <row r="9" spans="1:41" ht="15">
      <c r="A9" s="87" t="s">
        <v>2054</v>
      </c>
      <c r="B9" s="65" t="s">
        <v>2067</v>
      </c>
      <c r="C9" s="65" t="s">
        <v>56</v>
      </c>
      <c r="D9" s="110"/>
      <c r="E9" s="109"/>
      <c r="F9" s="111" t="s">
        <v>2783</v>
      </c>
      <c r="G9" s="112"/>
      <c r="H9" s="112"/>
      <c r="I9" s="113">
        <v>9</v>
      </c>
      <c r="J9" s="114"/>
      <c r="K9" s="48">
        <v>7</v>
      </c>
      <c r="L9" s="48">
        <v>8</v>
      </c>
      <c r="M9" s="48">
        <v>0</v>
      </c>
      <c r="N9" s="48">
        <v>8</v>
      </c>
      <c r="O9" s="48">
        <v>2</v>
      </c>
      <c r="P9" s="49">
        <v>0</v>
      </c>
      <c r="Q9" s="49">
        <v>0</v>
      </c>
      <c r="R9" s="48">
        <v>1</v>
      </c>
      <c r="S9" s="48">
        <v>0</v>
      </c>
      <c r="T9" s="48">
        <v>7</v>
      </c>
      <c r="U9" s="48">
        <v>8</v>
      </c>
      <c r="V9" s="48">
        <v>3</v>
      </c>
      <c r="W9" s="49">
        <v>1.714286</v>
      </c>
      <c r="X9" s="49">
        <v>0.14285714285714285</v>
      </c>
      <c r="Y9" s="78" t="s">
        <v>2112</v>
      </c>
      <c r="Z9" s="78" t="s">
        <v>469</v>
      </c>
      <c r="AA9" s="78" t="s">
        <v>475</v>
      </c>
      <c r="AB9" s="84" t="s">
        <v>2226</v>
      </c>
      <c r="AC9" s="84" t="s">
        <v>2321</v>
      </c>
      <c r="AD9" s="84"/>
      <c r="AE9" s="84" t="s">
        <v>2358</v>
      </c>
      <c r="AF9" s="84" t="s">
        <v>2379</v>
      </c>
      <c r="AG9" s="121">
        <v>6</v>
      </c>
      <c r="AH9" s="124">
        <v>1.8927444794952681</v>
      </c>
      <c r="AI9" s="121">
        <v>0</v>
      </c>
      <c r="AJ9" s="124">
        <v>0</v>
      </c>
      <c r="AK9" s="121">
        <v>0</v>
      </c>
      <c r="AL9" s="124">
        <v>0</v>
      </c>
      <c r="AM9" s="121">
        <v>311</v>
      </c>
      <c r="AN9" s="124">
        <v>98.10725552050474</v>
      </c>
      <c r="AO9" s="121">
        <v>317</v>
      </c>
    </row>
    <row r="10" spans="1:41" ht="14.25" customHeight="1">
      <c r="A10" s="87" t="s">
        <v>2055</v>
      </c>
      <c r="B10" s="65" t="s">
        <v>2068</v>
      </c>
      <c r="C10" s="65" t="s">
        <v>56</v>
      </c>
      <c r="D10" s="110"/>
      <c r="E10" s="109"/>
      <c r="F10" s="111" t="s">
        <v>2784</v>
      </c>
      <c r="G10" s="112"/>
      <c r="H10" s="112"/>
      <c r="I10" s="113">
        <v>10</v>
      </c>
      <c r="J10" s="114"/>
      <c r="K10" s="48">
        <v>5</v>
      </c>
      <c r="L10" s="48">
        <v>2</v>
      </c>
      <c r="M10" s="48">
        <v>13</v>
      </c>
      <c r="N10" s="48">
        <v>15</v>
      </c>
      <c r="O10" s="48">
        <v>5</v>
      </c>
      <c r="P10" s="49">
        <v>0</v>
      </c>
      <c r="Q10" s="49">
        <v>0</v>
      </c>
      <c r="R10" s="48">
        <v>1</v>
      </c>
      <c r="S10" s="48">
        <v>0</v>
      </c>
      <c r="T10" s="48">
        <v>5</v>
      </c>
      <c r="U10" s="48">
        <v>15</v>
      </c>
      <c r="V10" s="48">
        <v>2</v>
      </c>
      <c r="W10" s="49">
        <v>1.28</v>
      </c>
      <c r="X10" s="49">
        <v>0.2</v>
      </c>
      <c r="Y10" s="78"/>
      <c r="Z10" s="78"/>
      <c r="AA10" s="78" t="s">
        <v>493</v>
      </c>
      <c r="AB10" s="84" t="s">
        <v>2227</v>
      </c>
      <c r="AC10" s="84" t="s">
        <v>2322</v>
      </c>
      <c r="AD10" s="84"/>
      <c r="AE10" s="84" t="s">
        <v>329</v>
      </c>
      <c r="AF10" s="84" t="s">
        <v>2380</v>
      </c>
      <c r="AG10" s="121">
        <v>9</v>
      </c>
      <c r="AH10" s="124">
        <v>2.769230769230769</v>
      </c>
      <c r="AI10" s="121">
        <v>0</v>
      </c>
      <c r="AJ10" s="124">
        <v>0</v>
      </c>
      <c r="AK10" s="121">
        <v>0</v>
      </c>
      <c r="AL10" s="124">
        <v>0</v>
      </c>
      <c r="AM10" s="121">
        <v>316</v>
      </c>
      <c r="AN10" s="124">
        <v>97.23076923076923</v>
      </c>
      <c r="AO10" s="121">
        <v>325</v>
      </c>
    </row>
    <row r="11" spans="1:41" ht="15">
      <c r="A11" s="87" t="s">
        <v>2056</v>
      </c>
      <c r="B11" s="65" t="s">
        <v>2069</v>
      </c>
      <c r="C11" s="65" t="s">
        <v>56</v>
      </c>
      <c r="D11" s="110"/>
      <c r="E11" s="109"/>
      <c r="F11" s="111" t="s">
        <v>2785</v>
      </c>
      <c r="G11" s="112"/>
      <c r="H11" s="112"/>
      <c r="I11" s="113">
        <v>11</v>
      </c>
      <c r="J11" s="114"/>
      <c r="K11" s="48">
        <v>4</v>
      </c>
      <c r="L11" s="48">
        <v>4</v>
      </c>
      <c r="M11" s="48">
        <v>0</v>
      </c>
      <c r="N11" s="48">
        <v>4</v>
      </c>
      <c r="O11" s="48">
        <v>1</v>
      </c>
      <c r="P11" s="49">
        <v>0</v>
      </c>
      <c r="Q11" s="49">
        <v>0</v>
      </c>
      <c r="R11" s="48">
        <v>1</v>
      </c>
      <c r="S11" s="48">
        <v>0</v>
      </c>
      <c r="T11" s="48">
        <v>4</v>
      </c>
      <c r="U11" s="48">
        <v>4</v>
      </c>
      <c r="V11" s="48">
        <v>2</v>
      </c>
      <c r="W11" s="49">
        <v>1.125</v>
      </c>
      <c r="X11" s="49">
        <v>0.25</v>
      </c>
      <c r="Y11" s="78" t="s">
        <v>462</v>
      </c>
      <c r="Z11" s="78" t="s">
        <v>473</v>
      </c>
      <c r="AA11" s="78" t="s">
        <v>475</v>
      </c>
      <c r="AB11" s="84" t="s">
        <v>2228</v>
      </c>
      <c r="AC11" s="84" t="s">
        <v>1024</v>
      </c>
      <c r="AD11" s="84" t="s">
        <v>352</v>
      </c>
      <c r="AE11" s="84" t="s">
        <v>2359</v>
      </c>
      <c r="AF11" s="84" t="s">
        <v>2381</v>
      </c>
      <c r="AG11" s="121">
        <v>3</v>
      </c>
      <c r="AH11" s="124">
        <v>4</v>
      </c>
      <c r="AI11" s="121">
        <v>0</v>
      </c>
      <c r="AJ11" s="124">
        <v>0</v>
      </c>
      <c r="AK11" s="121">
        <v>0</v>
      </c>
      <c r="AL11" s="124">
        <v>0</v>
      </c>
      <c r="AM11" s="121">
        <v>72</v>
      </c>
      <c r="AN11" s="124">
        <v>96</v>
      </c>
      <c r="AO11" s="121">
        <v>75</v>
      </c>
    </row>
    <row r="12" spans="1:41" ht="15">
      <c r="A12" s="87" t="s">
        <v>2057</v>
      </c>
      <c r="B12" s="65" t="s">
        <v>2070</v>
      </c>
      <c r="C12" s="65" t="s">
        <v>56</v>
      </c>
      <c r="D12" s="110"/>
      <c r="E12" s="109"/>
      <c r="F12" s="111" t="s">
        <v>2786</v>
      </c>
      <c r="G12" s="112"/>
      <c r="H12" s="112"/>
      <c r="I12" s="113">
        <v>12</v>
      </c>
      <c r="J12" s="114"/>
      <c r="K12" s="48">
        <v>3</v>
      </c>
      <c r="L12" s="48">
        <v>2</v>
      </c>
      <c r="M12" s="48">
        <v>0</v>
      </c>
      <c r="N12" s="48">
        <v>2</v>
      </c>
      <c r="O12" s="48">
        <v>0</v>
      </c>
      <c r="P12" s="49">
        <v>0</v>
      </c>
      <c r="Q12" s="49">
        <v>0</v>
      </c>
      <c r="R12" s="48">
        <v>1</v>
      </c>
      <c r="S12" s="48">
        <v>0</v>
      </c>
      <c r="T12" s="48">
        <v>3</v>
      </c>
      <c r="U12" s="48">
        <v>2</v>
      </c>
      <c r="V12" s="48">
        <v>2</v>
      </c>
      <c r="W12" s="49">
        <v>0.888889</v>
      </c>
      <c r="X12" s="49">
        <v>0.3333333333333333</v>
      </c>
      <c r="Y12" s="78" t="s">
        <v>460</v>
      </c>
      <c r="Z12" s="78" t="s">
        <v>469</v>
      </c>
      <c r="AA12" s="78" t="s">
        <v>475</v>
      </c>
      <c r="AB12" s="84" t="s">
        <v>2229</v>
      </c>
      <c r="AC12" s="84" t="s">
        <v>2323</v>
      </c>
      <c r="AD12" s="84"/>
      <c r="AE12" s="84" t="s">
        <v>2360</v>
      </c>
      <c r="AF12" s="84" t="s">
        <v>2382</v>
      </c>
      <c r="AG12" s="121">
        <v>3</v>
      </c>
      <c r="AH12" s="124">
        <v>4.761904761904762</v>
      </c>
      <c r="AI12" s="121">
        <v>0</v>
      </c>
      <c r="AJ12" s="124">
        <v>0</v>
      </c>
      <c r="AK12" s="121">
        <v>0</v>
      </c>
      <c r="AL12" s="124">
        <v>0</v>
      </c>
      <c r="AM12" s="121">
        <v>60</v>
      </c>
      <c r="AN12" s="124">
        <v>95.23809523809524</v>
      </c>
      <c r="AO12" s="121">
        <v>63</v>
      </c>
    </row>
    <row r="13" spans="1:41" ht="15">
      <c r="A13" s="87" t="s">
        <v>2058</v>
      </c>
      <c r="B13" s="65" t="s">
        <v>2071</v>
      </c>
      <c r="C13" s="65" t="s">
        <v>56</v>
      </c>
      <c r="D13" s="110"/>
      <c r="E13" s="109"/>
      <c r="F13" s="111" t="s">
        <v>2787</v>
      </c>
      <c r="G13" s="112"/>
      <c r="H13" s="112"/>
      <c r="I13" s="113">
        <v>13</v>
      </c>
      <c r="J13" s="114"/>
      <c r="K13" s="48">
        <v>3</v>
      </c>
      <c r="L13" s="48">
        <v>2</v>
      </c>
      <c r="M13" s="48">
        <v>4</v>
      </c>
      <c r="N13" s="48">
        <v>6</v>
      </c>
      <c r="O13" s="48">
        <v>4</v>
      </c>
      <c r="P13" s="49">
        <v>0</v>
      </c>
      <c r="Q13" s="49">
        <v>0</v>
      </c>
      <c r="R13" s="48">
        <v>1</v>
      </c>
      <c r="S13" s="48">
        <v>0</v>
      </c>
      <c r="T13" s="48">
        <v>3</v>
      </c>
      <c r="U13" s="48">
        <v>6</v>
      </c>
      <c r="V13" s="48">
        <v>2</v>
      </c>
      <c r="W13" s="49">
        <v>0.888889</v>
      </c>
      <c r="X13" s="49">
        <v>0.3333333333333333</v>
      </c>
      <c r="Y13" s="78"/>
      <c r="Z13" s="78"/>
      <c r="AA13" s="78" t="s">
        <v>480</v>
      </c>
      <c r="AB13" s="84" t="s">
        <v>2230</v>
      </c>
      <c r="AC13" s="84" t="s">
        <v>2324</v>
      </c>
      <c r="AD13" s="84" t="s">
        <v>284</v>
      </c>
      <c r="AE13" s="84" t="s">
        <v>284</v>
      </c>
      <c r="AF13" s="84" t="s">
        <v>2383</v>
      </c>
      <c r="AG13" s="121">
        <v>5</v>
      </c>
      <c r="AH13" s="124">
        <v>4.504504504504505</v>
      </c>
      <c r="AI13" s="121">
        <v>0</v>
      </c>
      <c r="AJ13" s="124">
        <v>0</v>
      </c>
      <c r="AK13" s="121">
        <v>0</v>
      </c>
      <c r="AL13" s="124">
        <v>0</v>
      </c>
      <c r="AM13" s="121">
        <v>106</v>
      </c>
      <c r="AN13" s="124">
        <v>95.49549549549549</v>
      </c>
      <c r="AO13" s="121">
        <v>111</v>
      </c>
    </row>
    <row r="14" spans="1:41" ht="15">
      <c r="A14" s="87" t="s">
        <v>2059</v>
      </c>
      <c r="B14" s="65" t="s">
        <v>2072</v>
      </c>
      <c r="C14" s="65" t="s">
        <v>56</v>
      </c>
      <c r="D14" s="110"/>
      <c r="E14" s="109"/>
      <c r="F14" s="111" t="s">
        <v>2059</v>
      </c>
      <c r="G14" s="112"/>
      <c r="H14" s="112"/>
      <c r="I14" s="113">
        <v>14</v>
      </c>
      <c r="J14" s="114"/>
      <c r="K14" s="48">
        <v>2</v>
      </c>
      <c r="L14" s="48">
        <v>1</v>
      </c>
      <c r="M14" s="48">
        <v>0</v>
      </c>
      <c r="N14" s="48">
        <v>1</v>
      </c>
      <c r="O14" s="48">
        <v>0</v>
      </c>
      <c r="P14" s="49">
        <v>0</v>
      </c>
      <c r="Q14" s="49">
        <v>0</v>
      </c>
      <c r="R14" s="48">
        <v>1</v>
      </c>
      <c r="S14" s="48">
        <v>0</v>
      </c>
      <c r="T14" s="48">
        <v>2</v>
      </c>
      <c r="U14" s="48">
        <v>1</v>
      </c>
      <c r="V14" s="48">
        <v>1</v>
      </c>
      <c r="W14" s="49">
        <v>0.5</v>
      </c>
      <c r="X14" s="49">
        <v>0.5</v>
      </c>
      <c r="Y14" s="78"/>
      <c r="Z14" s="78"/>
      <c r="AA14" s="78" t="s">
        <v>475</v>
      </c>
      <c r="AB14" s="84" t="s">
        <v>1024</v>
      </c>
      <c r="AC14" s="84" t="s">
        <v>1024</v>
      </c>
      <c r="AD14" s="84"/>
      <c r="AE14" s="84" t="s">
        <v>349</v>
      </c>
      <c r="AF14" s="84" t="s">
        <v>2384</v>
      </c>
      <c r="AG14" s="121">
        <v>2</v>
      </c>
      <c r="AH14" s="124">
        <v>28.571428571428573</v>
      </c>
      <c r="AI14" s="121">
        <v>0</v>
      </c>
      <c r="AJ14" s="124">
        <v>0</v>
      </c>
      <c r="AK14" s="121">
        <v>0</v>
      </c>
      <c r="AL14" s="124">
        <v>0</v>
      </c>
      <c r="AM14" s="121">
        <v>5</v>
      </c>
      <c r="AN14" s="124">
        <v>71.42857142857143</v>
      </c>
      <c r="AO14" s="121">
        <v>7</v>
      </c>
    </row>
    <row r="15" spans="1:41" ht="15">
      <c r="A15" s="87" t="s">
        <v>2060</v>
      </c>
      <c r="B15" s="65" t="s">
        <v>2061</v>
      </c>
      <c r="C15" s="65" t="s">
        <v>59</v>
      </c>
      <c r="D15" s="110"/>
      <c r="E15" s="109"/>
      <c r="F15" s="111" t="s">
        <v>2788</v>
      </c>
      <c r="G15" s="112"/>
      <c r="H15" s="112"/>
      <c r="I15" s="113">
        <v>15</v>
      </c>
      <c r="J15" s="114"/>
      <c r="K15" s="48">
        <v>2</v>
      </c>
      <c r="L15" s="48">
        <v>1</v>
      </c>
      <c r="M15" s="48">
        <v>2</v>
      </c>
      <c r="N15" s="48">
        <v>3</v>
      </c>
      <c r="O15" s="48">
        <v>2</v>
      </c>
      <c r="P15" s="49">
        <v>0</v>
      </c>
      <c r="Q15" s="49">
        <v>0</v>
      </c>
      <c r="R15" s="48">
        <v>1</v>
      </c>
      <c r="S15" s="48">
        <v>0</v>
      </c>
      <c r="T15" s="48">
        <v>2</v>
      </c>
      <c r="U15" s="48">
        <v>3</v>
      </c>
      <c r="V15" s="48">
        <v>1</v>
      </c>
      <c r="W15" s="49">
        <v>0.5</v>
      </c>
      <c r="X15" s="49">
        <v>0.5</v>
      </c>
      <c r="Y15" s="78"/>
      <c r="Z15" s="78"/>
      <c r="AA15" s="78" t="s">
        <v>2154</v>
      </c>
      <c r="AB15" s="84" t="s">
        <v>2231</v>
      </c>
      <c r="AC15" s="84" t="s">
        <v>2325</v>
      </c>
      <c r="AD15" s="84"/>
      <c r="AE15" s="84" t="s">
        <v>331</v>
      </c>
      <c r="AF15" s="84" t="s">
        <v>2385</v>
      </c>
      <c r="AG15" s="121">
        <v>3</v>
      </c>
      <c r="AH15" s="124">
        <v>4.3478260869565215</v>
      </c>
      <c r="AI15" s="121">
        <v>0</v>
      </c>
      <c r="AJ15" s="124">
        <v>0</v>
      </c>
      <c r="AK15" s="121">
        <v>0</v>
      </c>
      <c r="AL15" s="124">
        <v>0</v>
      </c>
      <c r="AM15" s="121">
        <v>66</v>
      </c>
      <c r="AN15" s="124">
        <v>95.65217391304348</v>
      </c>
      <c r="AO15" s="121">
        <v>69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2048</v>
      </c>
      <c r="B2" s="84" t="s">
        <v>324</v>
      </c>
      <c r="C2" s="78">
        <f>VLOOKUP(GroupVertices[[#This Row],[Vertex]],Vertices[],MATCH("ID",Vertices[[#Headers],[Vertex]:[Vertex Content Word Count]],0),FALSE)</f>
        <v>140</v>
      </c>
    </row>
    <row r="3" spans="1:3" ht="15">
      <c r="A3" s="78" t="s">
        <v>2048</v>
      </c>
      <c r="B3" s="84" t="s">
        <v>320</v>
      </c>
      <c r="C3" s="78">
        <f>VLOOKUP(GroupVertices[[#This Row],[Vertex]],Vertices[],MATCH("ID",Vertices[[#Headers],[Vertex]:[Vertex Content Word Count]],0),FALSE)</f>
        <v>7</v>
      </c>
    </row>
    <row r="4" spans="1:3" ht="15">
      <c r="A4" s="78" t="s">
        <v>2048</v>
      </c>
      <c r="B4" s="84" t="s">
        <v>323</v>
      </c>
      <c r="C4" s="78">
        <f>VLOOKUP(GroupVertices[[#This Row],[Vertex]],Vertices[],MATCH("ID",Vertices[[#Headers],[Vertex]:[Vertex Content Word Count]],0),FALSE)</f>
        <v>139</v>
      </c>
    </row>
    <row r="5" spans="1:3" ht="15">
      <c r="A5" s="78" t="s">
        <v>2048</v>
      </c>
      <c r="B5" s="84" t="s">
        <v>315</v>
      </c>
      <c r="C5" s="78">
        <f>VLOOKUP(GroupVertices[[#This Row],[Vertex]],Vertices[],MATCH("ID",Vertices[[#Headers],[Vertex]:[Vertex Content Word Count]],0),FALSE)</f>
        <v>135</v>
      </c>
    </row>
    <row r="6" spans="1:3" ht="15">
      <c r="A6" s="78" t="s">
        <v>2048</v>
      </c>
      <c r="B6" s="84" t="s">
        <v>321</v>
      </c>
      <c r="C6" s="78">
        <f>VLOOKUP(GroupVertices[[#This Row],[Vertex]],Vertices[],MATCH("ID",Vertices[[#Headers],[Vertex]:[Vertex Content Word Count]],0),FALSE)</f>
        <v>103</v>
      </c>
    </row>
    <row r="7" spans="1:3" ht="15">
      <c r="A7" s="78" t="s">
        <v>2048</v>
      </c>
      <c r="B7" s="84" t="s">
        <v>314</v>
      </c>
      <c r="C7" s="78">
        <f>VLOOKUP(GroupVertices[[#This Row],[Vertex]],Vertices[],MATCH("ID",Vertices[[#Headers],[Vertex]:[Vertex Content Word Count]],0),FALSE)</f>
        <v>134</v>
      </c>
    </row>
    <row r="8" spans="1:3" ht="15">
      <c r="A8" s="78" t="s">
        <v>2048</v>
      </c>
      <c r="B8" s="84" t="s">
        <v>310</v>
      </c>
      <c r="C8" s="78">
        <f>VLOOKUP(GroupVertices[[#This Row],[Vertex]],Vertices[],MATCH("ID",Vertices[[#Headers],[Vertex]:[Vertex Content Word Count]],0),FALSE)</f>
        <v>130</v>
      </c>
    </row>
    <row r="9" spans="1:3" ht="15">
      <c r="A9" s="78" t="s">
        <v>2048</v>
      </c>
      <c r="B9" s="84" t="s">
        <v>328</v>
      </c>
      <c r="C9" s="78">
        <f>VLOOKUP(GroupVertices[[#This Row],[Vertex]],Vertices[],MATCH("ID",Vertices[[#Headers],[Vertex]:[Vertex Content Word Count]],0),FALSE)</f>
        <v>129</v>
      </c>
    </row>
    <row r="10" spans="1:3" ht="15">
      <c r="A10" s="78" t="s">
        <v>2048</v>
      </c>
      <c r="B10" s="84" t="s">
        <v>309</v>
      </c>
      <c r="C10" s="78">
        <f>VLOOKUP(GroupVertices[[#This Row],[Vertex]],Vertices[],MATCH("ID",Vertices[[#Headers],[Vertex]:[Vertex Content Word Count]],0),FALSE)</f>
        <v>128</v>
      </c>
    </row>
    <row r="11" spans="1:3" ht="15">
      <c r="A11" s="78" t="s">
        <v>2048</v>
      </c>
      <c r="B11" s="84" t="s">
        <v>308</v>
      </c>
      <c r="C11" s="78">
        <f>VLOOKUP(GroupVertices[[#This Row],[Vertex]],Vertices[],MATCH("ID",Vertices[[#Headers],[Vertex]:[Vertex Content Word Count]],0),FALSE)</f>
        <v>127</v>
      </c>
    </row>
    <row r="12" spans="1:3" ht="15">
      <c r="A12" s="78" t="s">
        <v>2048</v>
      </c>
      <c r="B12" s="84" t="s">
        <v>296</v>
      </c>
      <c r="C12" s="78">
        <f>VLOOKUP(GroupVertices[[#This Row],[Vertex]],Vertices[],MATCH("ID",Vertices[[#Headers],[Vertex]:[Vertex Content Word Count]],0),FALSE)</f>
        <v>111</v>
      </c>
    </row>
    <row r="13" spans="1:3" ht="15">
      <c r="A13" s="78" t="s">
        <v>2048</v>
      </c>
      <c r="B13" s="84" t="s">
        <v>289</v>
      </c>
      <c r="C13" s="78">
        <f>VLOOKUP(GroupVertices[[#This Row],[Vertex]],Vertices[],MATCH("ID",Vertices[[#Headers],[Vertex]:[Vertex Content Word Count]],0),FALSE)</f>
        <v>102</v>
      </c>
    </row>
    <row r="14" spans="1:3" ht="15">
      <c r="A14" s="78" t="s">
        <v>2048</v>
      </c>
      <c r="B14" s="84" t="s">
        <v>255</v>
      </c>
      <c r="C14" s="78">
        <f>VLOOKUP(GroupVertices[[#This Row],[Vertex]],Vertices[],MATCH("ID",Vertices[[#Headers],[Vertex]:[Vertex Content Word Count]],0),FALSE)</f>
        <v>51</v>
      </c>
    </row>
    <row r="15" spans="1:3" ht="15">
      <c r="A15" s="78" t="s">
        <v>2048</v>
      </c>
      <c r="B15" s="84" t="s">
        <v>254</v>
      </c>
      <c r="C15" s="78">
        <f>VLOOKUP(GroupVertices[[#This Row],[Vertex]],Vertices[],MATCH("ID",Vertices[[#Headers],[Vertex]:[Vertex Content Word Count]],0),FALSE)</f>
        <v>50</v>
      </c>
    </row>
    <row r="16" spans="1:3" ht="15">
      <c r="A16" s="78" t="s">
        <v>2048</v>
      </c>
      <c r="B16" s="84" t="s">
        <v>252</v>
      </c>
      <c r="C16" s="78">
        <f>VLOOKUP(GroupVertices[[#This Row],[Vertex]],Vertices[],MATCH("ID",Vertices[[#Headers],[Vertex]:[Vertex Content Word Count]],0),FALSE)</f>
        <v>48</v>
      </c>
    </row>
    <row r="17" spans="1:3" ht="15">
      <c r="A17" s="78" t="s">
        <v>2048</v>
      </c>
      <c r="B17" s="84" t="s">
        <v>251</v>
      </c>
      <c r="C17" s="78">
        <f>VLOOKUP(GroupVertices[[#This Row],[Vertex]],Vertices[],MATCH("ID",Vertices[[#Headers],[Vertex]:[Vertex Content Word Count]],0),FALSE)</f>
        <v>47</v>
      </c>
    </row>
    <row r="18" spans="1:3" ht="15">
      <c r="A18" s="78" t="s">
        <v>2048</v>
      </c>
      <c r="B18" s="84" t="s">
        <v>249</v>
      </c>
      <c r="C18" s="78">
        <f>VLOOKUP(GroupVertices[[#This Row],[Vertex]],Vertices[],MATCH("ID",Vertices[[#Headers],[Vertex]:[Vertex Content Word Count]],0),FALSE)</f>
        <v>45</v>
      </c>
    </row>
    <row r="19" spans="1:3" ht="15">
      <c r="A19" s="78" t="s">
        <v>2048</v>
      </c>
      <c r="B19" s="84" t="s">
        <v>242</v>
      </c>
      <c r="C19" s="78">
        <f>VLOOKUP(GroupVertices[[#This Row],[Vertex]],Vertices[],MATCH("ID",Vertices[[#Headers],[Vertex]:[Vertex Content Word Count]],0),FALSE)</f>
        <v>37</v>
      </c>
    </row>
    <row r="20" spans="1:3" ht="15">
      <c r="A20" s="78" t="s">
        <v>2048</v>
      </c>
      <c r="B20" s="84" t="s">
        <v>236</v>
      </c>
      <c r="C20" s="78">
        <f>VLOOKUP(GroupVertices[[#This Row],[Vertex]],Vertices[],MATCH("ID",Vertices[[#Headers],[Vertex]:[Vertex Content Word Count]],0),FALSE)</f>
        <v>29</v>
      </c>
    </row>
    <row r="21" spans="1:3" ht="15">
      <c r="A21" s="78" t="s">
        <v>2048</v>
      </c>
      <c r="B21" s="84" t="s">
        <v>235</v>
      </c>
      <c r="C21" s="78">
        <f>VLOOKUP(GroupVertices[[#This Row],[Vertex]],Vertices[],MATCH("ID",Vertices[[#Headers],[Vertex]:[Vertex Content Word Count]],0),FALSE)</f>
        <v>28</v>
      </c>
    </row>
    <row r="22" spans="1:3" ht="15">
      <c r="A22" s="78" t="s">
        <v>2048</v>
      </c>
      <c r="B22" s="84" t="s">
        <v>234</v>
      </c>
      <c r="C22" s="78">
        <f>VLOOKUP(GroupVertices[[#This Row],[Vertex]],Vertices[],MATCH("ID",Vertices[[#Headers],[Vertex]:[Vertex Content Word Count]],0),FALSE)</f>
        <v>27</v>
      </c>
    </row>
    <row r="23" spans="1:3" ht="15">
      <c r="A23" s="78" t="s">
        <v>2048</v>
      </c>
      <c r="B23" s="84" t="s">
        <v>233</v>
      </c>
      <c r="C23" s="78">
        <f>VLOOKUP(GroupVertices[[#This Row],[Vertex]],Vertices[],MATCH("ID",Vertices[[#Headers],[Vertex]:[Vertex Content Word Count]],0),FALSE)</f>
        <v>26</v>
      </c>
    </row>
    <row r="24" spans="1:3" ht="15">
      <c r="A24" s="78" t="s">
        <v>2048</v>
      </c>
      <c r="B24" s="84" t="s">
        <v>232</v>
      </c>
      <c r="C24" s="78">
        <f>VLOOKUP(GroupVertices[[#This Row],[Vertex]],Vertices[],MATCH("ID",Vertices[[#Headers],[Vertex]:[Vertex Content Word Count]],0),FALSE)</f>
        <v>25</v>
      </c>
    </row>
    <row r="25" spans="1:3" ht="15">
      <c r="A25" s="78" t="s">
        <v>2048</v>
      </c>
      <c r="B25" s="84" t="s">
        <v>231</v>
      </c>
      <c r="C25" s="78">
        <f>VLOOKUP(GroupVertices[[#This Row],[Vertex]],Vertices[],MATCH("ID",Vertices[[#Headers],[Vertex]:[Vertex Content Word Count]],0),FALSE)</f>
        <v>24</v>
      </c>
    </row>
    <row r="26" spans="1:3" ht="15">
      <c r="A26" s="78" t="s">
        <v>2048</v>
      </c>
      <c r="B26" s="84" t="s">
        <v>230</v>
      </c>
      <c r="C26" s="78">
        <f>VLOOKUP(GroupVertices[[#This Row],[Vertex]],Vertices[],MATCH("ID",Vertices[[#Headers],[Vertex]:[Vertex Content Word Count]],0),FALSE)</f>
        <v>23</v>
      </c>
    </row>
    <row r="27" spans="1:3" ht="15">
      <c r="A27" s="78" t="s">
        <v>2048</v>
      </c>
      <c r="B27" s="84" t="s">
        <v>229</v>
      </c>
      <c r="C27" s="78">
        <f>VLOOKUP(GroupVertices[[#This Row],[Vertex]],Vertices[],MATCH("ID",Vertices[[#Headers],[Vertex]:[Vertex Content Word Count]],0),FALSE)</f>
        <v>22</v>
      </c>
    </row>
    <row r="28" spans="1:3" ht="15">
      <c r="A28" s="78" t="s">
        <v>2048</v>
      </c>
      <c r="B28" s="84" t="s">
        <v>228</v>
      </c>
      <c r="C28" s="78">
        <f>VLOOKUP(GroupVertices[[#This Row],[Vertex]],Vertices[],MATCH("ID",Vertices[[#Headers],[Vertex]:[Vertex Content Word Count]],0),FALSE)</f>
        <v>21</v>
      </c>
    </row>
    <row r="29" spans="1:3" ht="15">
      <c r="A29" s="78" t="s">
        <v>2048</v>
      </c>
      <c r="B29" s="84" t="s">
        <v>227</v>
      </c>
      <c r="C29" s="78">
        <f>VLOOKUP(GroupVertices[[#This Row],[Vertex]],Vertices[],MATCH("ID",Vertices[[#Headers],[Vertex]:[Vertex Content Word Count]],0),FALSE)</f>
        <v>20</v>
      </c>
    </row>
    <row r="30" spans="1:3" ht="15">
      <c r="A30" s="78" t="s">
        <v>2048</v>
      </c>
      <c r="B30" s="84" t="s">
        <v>226</v>
      </c>
      <c r="C30" s="78">
        <f>VLOOKUP(GroupVertices[[#This Row],[Vertex]],Vertices[],MATCH("ID",Vertices[[#Headers],[Vertex]:[Vertex Content Word Count]],0),FALSE)</f>
        <v>19</v>
      </c>
    </row>
    <row r="31" spans="1:3" ht="15">
      <c r="A31" s="78" t="s">
        <v>2048</v>
      </c>
      <c r="B31" s="84" t="s">
        <v>225</v>
      </c>
      <c r="C31" s="78">
        <f>VLOOKUP(GroupVertices[[#This Row],[Vertex]],Vertices[],MATCH("ID",Vertices[[#Headers],[Vertex]:[Vertex Content Word Count]],0),FALSE)</f>
        <v>18</v>
      </c>
    </row>
    <row r="32" spans="1:3" ht="15">
      <c r="A32" s="78" t="s">
        <v>2048</v>
      </c>
      <c r="B32" s="84" t="s">
        <v>224</v>
      </c>
      <c r="C32" s="78">
        <f>VLOOKUP(GroupVertices[[#This Row],[Vertex]],Vertices[],MATCH("ID",Vertices[[#Headers],[Vertex]:[Vertex Content Word Count]],0),FALSE)</f>
        <v>17</v>
      </c>
    </row>
    <row r="33" spans="1:3" ht="15">
      <c r="A33" s="78" t="s">
        <v>2048</v>
      </c>
      <c r="B33" s="84" t="s">
        <v>223</v>
      </c>
      <c r="C33" s="78">
        <f>VLOOKUP(GroupVertices[[#This Row],[Vertex]],Vertices[],MATCH("ID",Vertices[[#Headers],[Vertex]:[Vertex Content Word Count]],0),FALSE)</f>
        <v>16</v>
      </c>
    </row>
    <row r="34" spans="1:3" ht="15">
      <c r="A34" s="78" t="s">
        <v>2048</v>
      </c>
      <c r="B34" s="84" t="s">
        <v>222</v>
      </c>
      <c r="C34" s="78">
        <f>VLOOKUP(GroupVertices[[#This Row],[Vertex]],Vertices[],MATCH("ID",Vertices[[#Headers],[Vertex]:[Vertex Content Word Count]],0),FALSE)</f>
        <v>15</v>
      </c>
    </row>
    <row r="35" spans="1:3" ht="15">
      <c r="A35" s="78" t="s">
        <v>2048</v>
      </c>
      <c r="B35" s="84" t="s">
        <v>221</v>
      </c>
      <c r="C35" s="78">
        <f>VLOOKUP(GroupVertices[[#This Row],[Vertex]],Vertices[],MATCH("ID",Vertices[[#Headers],[Vertex]:[Vertex Content Word Count]],0),FALSE)</f>
        <v>14</v>
      </c>
    </row>
    <row r="36" spans="1:3" ht="15">
      <c r="A36" s="78" t="s">
        <v>2048</v>
      </c>
      <c r="B36" s="84" t="s">
        <v>220</v>
      </c>
      <c r="C36" s="78">
        <f>VLOOKUP(GroupVertices[[#This Row],[Vertex]],Vertices[],MATCH("ID",Vertices[[#Headers],[Vertex]:[Vertex Content Word Count]],0),FALSE)</f>
        <v>13</v>
      </c>
    </row>
    <row r="37" spans="1:3" ht="15">
      <c r="A37" s="78" t="s">
        <v>2048</v>
      </c>
      <c r="B37" s="84" t="s">
        <v>219</v>
      </c>
      <c r="C37" s="78">
        <f>VLOOKUP(GroupVertices[[#This Row],[Vertex]],Vertices[],MATCH("ID",Vertices[[#Headers],[Vertex]:[Vertex Content Word Count]],0),FALSE)</f>
        <v>12</v>
      </c>
    </row>
    <row r="38" spans="1:3" ht="15">
      <c r="A38" s="78" t="s">
        <v>2048</v>
      </c>
      <c r="B38" s="84" t="s">
        <v>218</v>
      </c>
      <c r="C38" s="78">
        <f>VLOOKUP(GroupVertices[[#This Row],[Vertex]],Vertices[],MATCH("ID",Vertices[[#Headers],[Vertex]:[Vertex Content Word Count]],0),FALSE)</f>
        <v>11</v>
      </c>
    </row>
    <row r="39" spans="1:3" ht="15">
      <c r="A39" s="78" t="s">
        <v>2048</v>
      </c>
      <c r="B39" s="84" t="s">
        <v>217</v>
      </c>
      <c r="C39" s="78">
        <f>VLOOKUP(GroupVertices[[#This Row],[Vertex]],Vertices[],MATCH("ID",Vertices[[#Headers],[Vertex]:[Vertex Content Word Count]],0),FALSE)</f>
        <v>10</v>
      </c>
    </row>
    <row r="40" spans="1:3" ht="15">
      <c r="A40" s="78" t="s">
        <v>2048</v>
      </c>
      <c r="B40" s="84" t="s">
        <v>216</v>
      </c>
      <c r="C40" s="78">
        <f>VLOOKUP(GroupVertices[[#This Row],[Vertex]],Vertices[],MATCH("ID",Vertices[[#Headers],[Vertex]:[Vertex Content Word Count]],0),FALSE)</f>
        <v>9</v>
      </c>
    </row>
    <row r="41" spans="1:3" ht="15">
      <c r="A41" s="78" t="s">
        <v>2048</v>
      </c>
      <c r="B41" s="84" t="s">
        <v>215</v>
      </c>
      <c r="C41" s="78">
        <f>VLOOKUP(GroupVertices[[#This Row],[Vertex]],Vertices[],MATCH("ID",Vertices[[#Headers],[Vertex]:[Vertex Content Word Count]],0),FALSE)</f>
        <v>8</v>
      </c>
    </row>
    <row r="42" spans="1:3" ht="15">
      <c r="A42" s="78" t="s">
        <v>2048</v>
      </c>
      <c r="B42" s="84" t="s">
        <v>214</v>
      </c>
      <c r="C42" s="78">
        <f>VLOOKUP(GroupVertices[[#This Row],[Vertex]],Vertices[],MATCH("ID",Vertices[[#Headers],[Vertex]:[Vertex Content Word Count]],0),FALSE)</f>
        <v>6</v>
      </c>
    </row>
    <row r="43" spans="1:3" ht="15">
      <c r="A43" s="78" t="s">
        <v>2049</v>
      </c>
      <c r="B43" s="84" t="s">
        <v>288</v>
      </c>
      <c r="C43" s="78">
        <f>VLOOKUP(GroupVertices[[#This Row],[Vertex]],Vertices[],MATCH("ID",Vertices[[#Headers],[Vertex]:[Vertex Content Word Count]],0),FALSE)</f>
        <v>101</v>
      </c>
    </row>
    <row r="44" spans="1:3" ht="15">
      <c r="A44" s="78" t="s">
        <v>2049</v>
      </c>
      <c r="B44" s="84" t="s">
        <v>262</v>
      </c>
      <c r="C44" s="78">
        <f>VLOOKUP(GroupVertices[[#This Row],[Vertex]],Vertices[],MATCH("ID",Vertices[[#Headers],[Vertex]:[Vertex Content Word Count]],0),FALSE)</f>
        <v>62</v>
      </c>
    </row>
    <row r="45" spans="1:3" ht="15">
      <c r="A45" s="78" t="s">
        <v>2049</v>
      </c>
      <c r="B45" s="84" t="s">
        <v>287</v>
      </c>
      <c r="C45" s="78">
        <f>VLOOKUP(GroupVertices[[#This Row],[Vertex]],Vertices[],MATCH("ID",Vertices[[#Headers],[Vertex]:[Vertex Content Word Count]],0),FALSE)</f>
        <v>100</v>
      </c>
    </row>
    <row r="46" spans="1:3" ht="15">
      <c r="A46" s="78" t="s">
        <v>2049</v>
      </c>
      <c r="B46" s="84" t="s">
        <v>286</v>
      </c>
      <c r="C46" s="78">
        <f>VLOOKUP(GroupVertices[[#This Row],[Vertex]],Vertices[],MATCH("ID",Vertices[[#Headers],[Vertex]:[Vertex Content Word Count]],0),FALSE)</f>
        <v>99</v>
      </c>
    </row>
    <row r="47" spans="1:3" ht="15">
      <c r="A47" s="78" t="s">
        <v>2049</v>
      </c>
      <c r="B47" s="84" t="s">
        <v>283</v>
      </c>
      <c r="C47" s="78">
        <f>VLOOKUP(GroupVertices[[#This Row],[Vertex]],Vertices[],MATCH("ID",Vertices[[#Headers],[Vertex]:[Vertex Content Word Count]],0),FALSE)</f>
        <v>97</v>
      </c>
    </row>
    <row r="48" spans="1:3" ht="15">
      <c r="A48" s="78" t="s">
        <v>2049</v>
      </c>
      <c r="B48" s="84" t="s">
        <v>282</v>
      </c>
      <c r="C48" s="78">
        <f>VLOOKUP(GroupVertices[[#This Row],[Vertex]],Vertices[],MATCH("ID",Vertices[[#Headers],[Vertex]:[Vertex Content Word Count]],0),FALSE)</f>
        <v>96</v>
      </c>
    </row>
    <row r="49" spans="1:3" ht="15">
      <c r="A49" s="78" t="s">
        <v>2049</v>
      </c>
      <c r="B49" s="84" t="s">
        <v>281</v>
      </c>
      <c r="C49" s="78">
        <f>VLOOKUP(GroupVertices[[#This Row],[Vertex]],Vertices[],MATCH("ID",Vertices[[#Headers],[Vertex]:[Vertex Content Word Count]],0),FALSE)</f>
        <v>95</v>
      </c>
    </row>
    <row r="50" spans="1:3" ht="15">
      <c r="A50" s="78" t="s">
        <v>2049</v>
      </c>
      <c r="B50" s="84" t="s">
        <v>279</v>
      </c>
      <c r="C50" s="78">
        <f>VLOOKUP(GroupVertices[[#This Row],[Vertex]],Vertices[],MATCH("ID",Vertices[[#Headers],[Vertex]:[Vertex Content Word Count]],0),FALSE)</f>
        <v>80</v>
      </c>
    </row>
    <row r="51" spans="1:3" ht="15">
      <c r="A51" s="78" t="s">
        <v>2049</v>
      </c>
      <c r="B51" s="84" t="s">
        <v>278</v>
      </c>
      <c r="C51" s="78">
        <f>VLOOKUP(GroupVertices[[#This Row],[Vertex]],Vertices[],MATCH("ID",Vertices[[#Headers],[Vertex]:[Vertex Content Word Count]],0),FALSE)</f>
        <v>79</v>
      </c>
    </row>
    <row r="52" spans="1:3" ht="15">
      <c r="A52" s="78" t="s">
        <v>2049</v>
      </c>
      <c r="B52" s="84" t="s">
        <v>277</v>
      </c>
      <c r="C52" s="78">
        <f>VLOOKUP(GroupVertices[[#This Row],[Vertex]],Vertices[],MATCH("ID",Vertices[[#Headers],[Vertex]:[Vertex Content Word Count]],0),FALSE)</f>
        <v>78</v>
      </c>
    </row>
    <row r="53" spans="1:3" ht="15">
      <c r="A53" s="78" t="s">
        <v>2049</v>
      </c>
      <c r="B53" s="84" t="s">
        <v>276</v>
      </c>
      <c r="C53" s="78">
        <f>VLOOKUP(GroupVertices[[#This Row],[Vertex]],Vertices[],MATCH("ID",Vertices[[#Headers],[Vertex]:[Vertex Content Word Count]],0),FALSE)</f>
        <v>77</v>
      </c>
    </row>
    <row r="54" spans="1:3" ht="15">
      <c r="A54" s="78" t="s">
        <v>2049</v>
      </c>
      <c r="B54" s="84" t="s">
        <v>275</v>
      </c>
      <c r="C54" s="78">
        <f>VLOOKUP(GroupVertices[[#This Row],[Vertex]],Vertices[],MATCH("ID",Vertices[[#Headers],[Vertex]:[Vertex Content Word Count]],0),FALSE)</f>
        <v>76</v>
      </c>
    </row>
    <row r="55" spans="1:3" ht="15">
      <c r="A55" s="78" t="s">
        <v>2049</v>
      </c>
      <c r="B55" s="84" t="s">
        <v>274</v>
      </c>
      <c r="C55" s="78">
        <f>VLOOKUP(GroupVertices[[#This Row],[Vertex]],Vertices[],MATCH("ID",Vertices[[#Headers],[Vertex]:[Vertex Content Word Count]],0),FALSE)</f>
        <v>75</v>
      </c>
    </row>
    <row r="56" spans="1:3" ht="15">
      <c r="A56" s="78" t="s">
        <v>2049</v>
      </c>
      <c r="B56" s="84" t="s">
        <v>273</v>
      </c>
      <c r="C56" s="78">
        <f>VLOOKUP(GroupVertices[[#This Row],[Vertex]],Vertices[],MATCH("ID",Vertices[[#Headers],[Vertex]:[Vertex Content Word Count]],0),FALSE)</f>
        <v>74</v>
      </c>
    </row>
    <row r="57" spans="1:3" ht="15">
      <c r="A57" s="78" t="s">
        <v>2049</v>
      </c>
      <c r="B57" s="84" t="s">
        <v>272</v>
      </c>
      <c r="C57" s="78">
        <f>VLOOKUP(GroupVertices[[#This Row],[Vertex]],Vertices[],MATCH("ID",Vertices[[#Headers],[Vertex]:[Vertex Content Word Count]],0),FALSE)</f>
        <v>73</v>
      </c>
    </row>
    <row r="58" spans="1:3" ht="15">
      <c r="A58" s="78" t="s">
        <v>2049</v>
      </c>
      <c r="B58" s="84" t="s">
        <v>271</v>
      </c>
      <c r="C58" s="78">
        <f>VLOOKUP(GroupVertices[[#This Row],[Vertex]],Vertices[],MATCH("ID",Vertices[[#Headers],[Vertex]:[Vertex Content Word Count]],0),FALSE)</f>
        <v>72</v>
      </c>
    </row>
    <row r="59" spans="1:3" ht="15">
      <c r="A59" s="78" t="s">
        <v>2049</v>
      </c>
      <c r="B59" s="84" t="s">
        <v>270</v>
      </c>
      <c r="C59" s="78">
        <f>VLOOKUP(GroupVertices[[#This Row],[Vertex]],Vertices[],MATCH("ID",Vertices[[#Headers],[Vertex]:[Vertex Content Word Count]],0),FALSE)</f>
        <v>71</v>
      </c>
    </row>
    <row r="60" spans="1:3" ht="15">
      <c r="A60" s="78" t="s">
        <v>2049</v>
      </c>
      <c r="B60" s="84" t="s">
        <v>269</v>
      </c>
      <c r="C60" s="78">
        <f>VLOOKUP(GroupVertices[[#This Row],[Vertex]],Vertices[],MATCH("ID",Vertices[[#Headers],[Vertex]:[Vertex Content Word Count]],0),FALSE)</f>
        <v>70</v>
      </c>
    </row>
    <row r="61" spans="1:3" ht="15">
      <c r="A61" s="78" t="s">
        <v>2049</v>
      </c>
      <c r="B61" s="84" t="s">
        <v>268</v>
      </c>
      <c r="C61" s="78">
        <f>VLOOKUP(GroupVertices[[#This Row],[Vertex]],Vertices[],MATCH("ID",Vertices[[#Headers],[Vertex]:[Vertex Content Word Count]],0),FALSE)</f>
        <v>69</v>
      </c>
    </row>
    <row r="62" spans="1:3" ht="15">
      <c r="A62" s="78" t="s">
        <v>2049</v>
      </c>
      <c r="B62" s="84" t="s">
        <v>267</v>
      </c>
      <c r="C62" s="78">
        <f>VLOOKUP(GroupVertices[[#This Row],[Vertex]],Vertices[],MATCH("ID",Vertices[[#Headers],[Vertex]:[Vertex Content Word Count]],0),FALSE)</f>
        <v>68</v>
      </c>
    </row>
    <row r="63" spans="1:3" ht="15">
      <c r="A63" s="78" t="s">
        <v>2049</v>
      </c>
      <c r="B63" s="84" t="s">
        <v>266</v>
      </c>
      <c r="C63" s="78">
        <f>VLOOKUP(GroupVertices[[#This Row],[Vertex]],Vertices[],MATCH("ID",Vertices[[#Headers],[Vertex]:[Vertex Content Word Count]],0),FALSE)</f>
        <v>67</v>
      </c>
    </row>
    <row r="64" spans="1:3" ht="15">
      <c r="A64" s="78" t="s">
        <v>2049</v>
      </c>
      <c r="B64" s="84" t="s">
        <v>265</v>
      </c>
      <c r="C64" s="78">
        <f>VLOOKUP(GroupVertices[[#This Row],[Vertex]],Vertices[],MATCH("ID",Vertices[[#Headers],[Vertex]:[Vertex Content Word Count]],0),FALSE)</f>
        <v>66</v>
      </c>
    </row>
    <row r="65" spans="1:3" ht="15">
      <c r="A65" s="78" t="s">
        <v>2049</v>
      </c>
      <c r="B65" s="84" t="s">
        <v>264</v>
      </c>
      <c r="C65" s="78">
        <f>VLOOKUP(GroupVertices[[#This Row],[Vertex]],Vertices[],MATCH("ID",Vertices[[#Headers],[Vertex]:[Vertex Content Word Count]],0),FALSE)</f>
        <v>65</v>
      </c>
    </row>
    <row r="66" spans="1:3" ht="15">
      <c r="A66" s="78" t="s">
        <v>2049</v>
      </c>
      <c r="B66" s="84" t="s">
        <v>263</v>
      </c>
      <c r="C66" s="78">
        <f>VLOOKUP(GroupVertices[[#This Row],[Vertex]],Vertices[],MATCH("ID",Vertices[[#Headers],[Vertex]:[Vertex Content Word Count]],0),FALSE)</f>
        <v>64</v>
      </c>
    </row>
    <row r="67" spans="1:3" ht="15">
      <c r="A67" s="78" t="s">
        <v>2049</v>
      </c>
      <c r="B67" s="84" t="s">
        <v>333</v>
      </c>
      <c r="C67" s="78">
        <f>VLOOKUP(GroupVertices[[#This Row],[Vertex]],Vertices[],MATCH("ID",Vertices[[#Headers],[Vertex]:[Vertex Content Word Count]],0),FALSE)</f>
        <v>63</v>
      </c>
    </row>
    <row r="68" spans="1:3" ht="15">
      <c r="A68" s="78" t="s">
        <v>2050</v>
      </c>
      <c r="B68" s="84" t="s">
        <v>280</v>
      </c>
      <c r="C68" s="78">
        <f>VLOOKUP(GroupVertices[[#This Row],[Vertex]],Vertices[],MATCH("ID",Vertices[[#Headers],[Vertex]:[Vertex Content Word Count]],0),FALSE)</f>
        <v>53</v>
      </c>
    </row>
    <row r="69" spans="1:3" ht="15">
      <c r="A69" s="78" t="s">
        <v>2050</v>
      </c>
      <c r="B69" s="84" t="s">
        <v>347</v>
      </c>
      <c r="C69" s="78">
        <f>VLOOKUP(GroupVertices[[#This Row],[Vertex]],Vertices[],MATCH("ID",Vertices[[#Headers],[Vertex]:[Vertex Content Word Count]],0),FALSE)</f>
        <v>94</v>
      </c>
    </row>
    <row r="70" spans="1:3" ht="15">
      <c r="A70" s="78" t="s">
        <v>2050</v>
      </c>
      <c r="B70" s="84" t="s">
        <v>346</v>
      </c>
      <c r="C70" s="78">
        <f>VLOOKUP(GroupVertices[[#This Row],[Vertex]],Vertices[],MATCH("ID",Vertices[[#Headers],[Vertex]:[Vertex Content Word Count]],0),FALSE)</f>
        <v>93</v>
      </c>
    </row>
    <row r="71" spans="1:3" ht="15">
      <c r="A71" s="78" t="s">
        <v>2050</v>
      </c>
      <c r="B71" s="84" t="s">
        <v>345</v>
      </c>
      <c r="C71" s="78">
        <f>VLOOKUP(GroupVertices[[#This Row],[Vertex]],Vertices[],MATCH("ID",Vertices[[#Headers],[Vertex]:[Vertex Content Word Count]],0),FALSE)</f>
        <v>92</v>
      </c>
    </row>
    <row r="72" spans="1:3" ht="15">
      <c r="A72" s="78" t="s">
        <v>2050</v>
      </c>
      <c r="B72" s="84" t="s">
        <v>344</v>
      </c>
      <c r="C72" s="78">
        <f>VLOOKUP(GroupVertices[[#This Row],[Vertex]],Vertices[],MATCH("ID",Vertices[[#Headers],[Vertex]:[Vertex Content Word Count]],0),FALSE)</f>
        <v>91</v>
      </c>
    </row>
    <row r="73" spans="1:3" ht="15">
      <c r="A73" s="78" t="s">
        <v>2050</v>
      </c>
      <c r="B73" s="84" t="s">
        <v>343</v>
      </c>
      <c r="C73" s="78">
        <f>VLOOKUP(GroupVertices[[#This Row],[Vertex]],Vertices[],MATCH("ID",Vertices[[#Headers],[Vertex]:[Vertex Content Word Count]],0),FALSE)</f>
        <v>90</v>
      </c>
    </row>
    <row r="74" spans="1:3" ht="15">
      <c r="A74" s="78" t="s">
        <v>2050</v>
      </c>
      <c r="B74" s="84" t="s">
        <v>342</v>
      </c>
      <c r="C74" s="78">
        <f>VLOOKUP(GroupVertices[[#This Row],[Vertex]],Vertices[],MATCH("ID",Vertices[[#Headers],[Vertex]:[Vertex Content Word Count]],0),FALSE)</f>
        <v>89</v>
      </c>
    </row>
    <row r="75" spans="1:3" ht="15">
      <c r="A75" s="78" t="s">
        <v>2050</v>
      </c>
      <c r="B75" s="84" t="s">
        <v>341</v>
      </c>
      <c r="C75" s="78">
        <f>VLOOKUP(GroupVertices[[#This Row],[Vertex]],Vertices[],MATCH("ID",Vertices[[#Headers],[Vertex]:[Vertex Content Word Count]],0),FALSE)</f>
        <v>88</v>
      </c>
    </row>
    <row r="76" spans="1:3" ht="15">
      <c r="A76" s="78" t="s">
        <v>2050</v>
      </c>
      <c r="B76" s="84" t="s">
        <v>340</v>
      </c>
      <c r="C76" s="78">
        <f>VLOOKUP(GroupVertices[[#This Row],[Vertex]],Vertices[],MATCH("ID",Vertices[[#Headers],[Vertex]:[Vertex Content Word Count]],0),FALSE)</f>
        <v>87</v>
      </c>
    </row>
    <row r="77" spans="1:3" ht="15">
      <c r="A77" s="78" t="s">
        <v>2050</v>
      </c>
      <c r="B77" s="84" t="s">
        <v>339</v>
      </c>
      <c r="C77" s="78">
        <f>VLOOKUP(GroupVertices[[#This Row],[Vertex]],Vertices[],MATCH("ID",Vertices[[#Headers],[Vertex]:[Vertex Content Word Count]],0),FALSE)</f>
        <v>86</v>
      </c>
    </row>
    <row r="78" spans="1:3" ht="15">
      <c r="A78" s="78" t="s">
        <v>2050</v>
      </c>
      <c r="B78" s="84" t="s">
        <v>338</v>
      </c>
      <c r="C78" s="78">
        <f>VLOOKUP(GroupVertices[[#This Row],[Vertex]],Vertices[],MATCH("ID",Vertices[[#Headers],[Vertex]:[Vertex Content Word Count]],0),FALSE)</f>
        <v>85</v>
      </c>
    </row>
    <row r="79" spans="1:3" ht="15">
      <c r="A79" s="78" t="s">
        <v>2050</v>
      </c>
      <c r="B79" s="84" t="s">
        <v>337</v>
      </c>
      <c r="C79" s="78">
        <f>VLOOKUP(GroupVertices[[#This Row],[Vertex]],Vertices[],MATCH("ID",Vertices[[#Headers],[Vertex]:[Vertex Content Word Count]],0),FALSE)</f>
        <v>84</v>
      </c>
    </row>
    <row r="80" spans="1:3" ht="15">
      <c r="A80" s="78" t="s">
        <v>2050</v>
      </c>
      <c r="B80" s="84" t="s">
        <v>336</v>
      </c>
      <c r="C80" s="78">
        <f>VLOOKUP(GroupVertices[[#This Row],[Vertex]],Vertices[],MATCH("ID",Vertices[[#Headers],[Vertex]:[Vertex Content Word Count]],0),FALSE)</f>
        <v>83</v>
      </c>
    </row>
    <row r="81" spans="1:3" ht="15">
      <c r="A81" s="78" t="s">
        <v>2050</v>
      </c>
      <c r="B81" s="84" t="s">
        <v>335</v>
      </c>
      <c r="C81" s="78">
        <f>VLOOKUP(GroupVertices[[#This Row],[Vertex]],Vertices[],MATCH("ID",Vertices[[#Headers],[Vertex]:[Vertex Content Word Count]],0),FALSE)</f>
        <v>82</v>
      </c>
    </row>
    <row r="82" spans="1:3" ht="15">
      <c r="A82" s="78" t="s">
        <v>2050</v>
      </c>
      <c r="B82" s="84" t="s">
        <v>334</v>
      </c>
      <c r="C82" s="78">
        <f>VLOOKUP(GroupVertices[[#This Row],[Vertex]],Vertices[],MATCH("ID",Vertices[[#Headers],[Vertex]:[Vertex Content Word Count]],0),FALSE)</f>
        <v>81</v>
      </c>
    </row>
    <row r="83" spans="1:3" ht="15">
      <c r="A83" s="78" t="s">
        <v>2050</v>
      </c>
      <c r="B83" s="84" t="s">
        <v>261</v>
      </c>
      <c r="C83" s="78">
        <f>VLOOKUP(GroupVertices[[#This Row],[Vertex]],Vertices[],MATCH("ID",Vertices[[#Headers],[Vertex]:[Vertex Content Word Count]],0),FALSE)</f>
        <v>61</v>
      </c>
    </row>
    <row r="84" spans="1:3" ht="15">
      <c r="A84" s="78" t="s">
        <v>2050</v>
      </c>
      <c r="B84" s="84" t="s">
        <v>332</v>
      </c>
      <c r="C84" s="78">
        <f>VLOOKUP(GroupVertices[[#This Row],[Vertex]],Vertices[],MATCH("ID",Vertices[[#Headers],[Vertex]:[Vertex Content Word Count]],0),FALSE)</f>
        <v>60</v>
      </c>
    </row>
    <row r="85" spans="1:3" ht="15">
      <c r="A85" s="78" t="s">
        <v>2050</v>
      </c>
      <c r="B85" s="84" t="s">
        <v>260</v>
      </c>
      <c r="C85" s="78">
        <f>VLOOKUP(GroupVertices[[#This Row],[Vertex]],Vertices[],MATCH("ID",Vertices[[#Headers],[Vertex]:[Vertex Content Word Count]],0),FALSE)</f>
        <v>59</v>
      </c>
    </row>
    <row r="86" spans="1:3" ht="15">
      <c r="A86" s="78" t="s">
        <v>2050</v>
      </c>
      <c r="B86" s="84" t="s">
        <v>256</v>
      </c>
      <c r="C86" s="78">
        <f>VLOOKUP(GroupVertices[[#This Row],[Vertex]],Vertices[],MATCH("ID",Vertices[[#Headers],[Vertex]:[Vertex Content Word Count]],0),FALSE)</f>
        <v>52</v>
      </c>
    </row>
    <row r="87" spans="1:3" ht="15">
      <c r="A87" s="78" t="s">
        <v>2051</v>
      </c>
      <c r="B87" s="84" t="s">
        <v>312</v>
      </c>
      <c r="C87" s="78">
        <f>VLOOKUP(GroupVertices[[#This Row],[Vertex]],Vertices[],MATCH("ID",Vertices[[#Headers],[Vertex]:[Vertex Content Word Count]],0),FALSE)</f>
        <v>132</v>
      </c>
    </row>
    <row r="88" spans="1:3" ht="15">
      <c r="A88" s="78" t="s">
        <v>2051</v>
      </c>
      <c r="B88" s="84" t="s">
        <v>319</v>
      </c>
      <c r="C88" s="78">
        <f>VLOOKUP(GroupVertices[[#This Row],[Vertex]],Vertices[],MATCH("ID",Vertices[[#Headers],[Vertex]:[Vertex Content Word Count]],0),FALSE)</f>
        <v>4</v>
      </c>
    </row>
    <row r="89" spans="1:3" ht="15">
      <c r="A89" s="78" t="s">
        <v>2051</v>
      </c>
      <c r="B89" s="84" t="s">
        <v>311</v>
      </c>
      <c r="C89" s="78">
        <f>VLOOKUP(GroupVertices[[#This Row],[Vertex]],Vertices[],MATCH("ID",Vertices[[#Headers],[Vertex]:[Vertex Content Word Count]],0),FALSE)</f>
        <v>131</v>
      </c>
    </row>
    <row r="90" spans="1:3" ht="15">
      <c r="A90" s="78" t="s">
        <v>2051</v>
      </c>
      <c r="B90" s="84" t="s">
        <v>322</v>
      </c>
      <c r="C90" s="78">
        <f>VLOOKUP(GroupVertices[[#This Row],[Vertex]],Vertices[],MATCH("ID",Vertices[[#Headers],[Vertex]:[Vertex Content Word Count]],0),FALSE)</f>
        <v>39</v>
      </c>
    </row>
    <row r="91" spans="1:3" ht="15">
      <c r="A91" s="78" t="s">
        <v>2051</v>
      </c>
      <c r="B91" s="84" t="s">
        <v>250</v>
      </c>
      <c r="C91" s="78">
        <f>VLOOKUP(GroupVertices[[#This Row],[Vertex]],Vertices[],MATCH("ID",Vertices[[#Headers],[Vertex]:[Vertex Content Word Count]],0),FALSE)</f>
        <v>46</v>
      </c>
    </row>
    <row r="92" spans="1:3" ht="15">
      <c r="A92" s="78" t="s">
        <v>2051</v>
      </c>
      <c r="B92" s="84" t="s">
        <v>248</v>
      </c>
      <c r="C92" s="78">
        <f>VLOOKUP(GroupVertices[[#This Row],[Vertex]],Vertices[],MATCH("ID",Vertices[[#Headers],[Vertex]:[Vertex Content Word Count]],0),FALSE)</f>
        <v>44</v>
      </c>
    </row>
    <row r="93" spans="1:3" ht="15">
      <c r="A93" s="78" t="s">
        <v>2051</v>
      </c>
      <c r="B93" s="84" t="s">
        <v>247</v>
      </c>
      <c r="C93" s="78">
        <f>VLOOKUP(GroupVertices[[#This Row],[Vertex]],Vertices[],MATCH("ID",Vertices[[#Headers],[Vertex]:[Vertex Content Word Count]],0),FALSE)</f>
        <v>42</v>
      </c>
    </row>
    <row r="94" spans="1:3" ht="15">
      <c r="A94" s="78" t="s">
        <v>2051</v>
      </c>
      <c r="B94" s="84" t="s">
        <v>246</v>
      </c>
      <c r="C94" s="78">
        <f>VLOOKUP(GroupVertices[[#This Row],[Vertex]],Vertices[],MATCH("ID",Vertices[[#Headers],[Vertex]:[Vertex Content Word Count]],0),FALSE)</f>
        <v>43</v>
      </c>
    </row>
    <row r="95" spans="1:3" ht="15">
      <c r="A95" s="78" t="s">
        <v>2051</v>
      </c>
      <c r="B95" s="84" t="s">
        <v>245</v>
      </c>
      <c r="C95" s="78">
        <f>VLOOKUP(GroupVertices[[#This Row],[Vertex]],Vertices[],MATCH("ID",Vertices[[#Headers],[Vertex]:[Vertex Content Word Count]],0),FALSE)</f>
        <v>41</v>
      </c>
    </row>
    <row r="96" spans="1:3" ht="15">
      <c r="A96" s="78" t="s">
        <v>2051</v>
      </c>
      <c r="B96" s="84" t="s">
        <v>244</v>
      </c>
      <c r="C96" s="78">
        <f>VLOOKUP(GroupVertices[[#This Row],[Vertex]],Vertices[],MATCH("ID",Vertices[[#Headers],[Vertex]:[Vertex Content Word Count]],0),FALSE)</f>
        <v>40</v>
      </c>
    </row>
    <row r="97" spans="1:3" ht="15">
      <c r="A97" s="78" t="s">
        <v>2051</v>
      </c>
      <c r="B97" s="84" t="s">
        <v>243</v>
      </c>
      <c r="C97" s="78">
        <f>VLOOKUP(GroupVertices[[#This Row],[Vertex]],Vertices[],MATCH("ID",Vertices[[#Headers],[Vertex]:[Vertex Content Word Count]],0),FALSE)</f>
        <v>38</v>
      </c>
    </row>
    <row r="98" spans="1:3" ht="15">
      <c r="A98" s="78" t="s">
        <v>2051</v>
      </c>
      <c r="B98" s="84" t="s">
        <v>213</v>
      </c>
      <c r="C98" s="78">
        <f>VLOOKUP(GroupVertices[[#This Row],[Vertex]],Vertices[],MATCH("ID",Vertices[[#Headers],[Vertex]:[Vertex Content Word Count]],0),FALSE)</f>
        <v>5</v>
      </c>
    </row>
    <row r="99" spans="1:3" ht="15">
      <c r="A99" s="78" t="s">
        <v>2051</v>
      </c>
      <c r="B99" s="84" t="s">
        <v>212</v>
      </c>
      <c r="C99" s="78">
        <f>VLOOKUP(GroupVertices[[#This Row],[Vertex]],Vertices[],MATCH("ID",Vertices[[#Headers],[Vertex]:[Vertex Content Word Count]],0),FALSE)</f>
        <v>3</v>
      </c>
    </row>
    <row r="100" spans="1:3" ht="15">
      <c r="A100" s="78" t="s">
        <v>2052</v>
      </c>
      <c r="B100" s="84" t="s">
        <v>327</v>
      </c>
      <c r="C100" s="78">
        <f>VLOOKUP(GroupVertices[[#This Row],[Vertex]],Vertices[],MATCH("ID",Vertices[[#Headers],[Vertex]:[Vertex Content Word Count]],0),FALSE)</f>
        <v>106</v>
      </c>
    </row>
    <row r="101" spans="1:3" ht="15">
      <c r="A101" s="78" t="s">
        <v>2052</v>
      </c>
      <c r="B101" s="84" t="s">
        <v>305</v>
      </c>
      <c r="C101" s="78">
        <f>VLOOKUP(GroupVertices[[#This Row],[Vertex]],Vertices[],MATCH("ID",Vertices[[#Headers],[Vertex]:[Vertex Content Word Count]],0),FALSE)</f>
        <v>120</v>
      </c>
    </row>
    <row r="102" spans="1:3" ht="15">
      <c r="A102" s="78" t="s">
        <v>2052</v>
      </c>
      <c r="B102" s="84" t="s">
        <v>303</v>
      </c>
      <c r="C102" s="78">
        <f>VLOOKUP(GroupVertices[[#This Row],[Vertex]],Vertices[],MATCH("ID",Vertices[[#Headers],[Vertex]:[Vertex Content Word Count]],0),FALSE)</f>
        <v>118</v>
      </c>
    </row>
    <row r="103" spans="1:3" ht="15">
      <c r="A103" s="78" t="s">
        <v>2052</v>
      </c>
      <c r="B103" s="84" t="s">
        <v>301</v>
      </c>
      <c r="C103" s="78">
        <f>VLOOKUP(GroupVertices[[#This Row],[Vertex]],Vertices[],MATCH("ID",Vertices[[#Headers],[Vertex]:[Vertex Content Word Count]],0),FALSE)</f>
        <v>115</v>
      </c>
    </row>
    <row r="104" spans="1:3" ht="15">
      <c r="A104" s="78" t="s">
        <v>2052</v>
      </c>
      <c r="B104" s="84" t="s">
        <v>298</v>
      </c>
      <c r="C104" s="78">
        <f>VLOOKUP(GroupVertices[[#This Row],[Vertex]],Vertices[],MATCH("ID",Vertices[[#Headers],[Vertex]:[Vertex Content Word Count]],0),FALSE)</f>
        <v>113</v>
      </c>
    </row>
    <row r="105" spans="1:3" ht="15">
      <c r="A105" s="78" t="s">
        <v>2052</v>
      </c>
      <c r="B105" s="84" t="s">
        <v>297</v>
      </c>
      <c r="C105" s="78">
        <f>VLOOKUP(GroupVertices[[#This Row],[Vertex]],Vertices[],MATCH("ID",Vertices[[#Headers],[Vertex]:[Vertex Content Word Count]],0),FALSE)</f>
        <v>112</v>
      </c>
    </row>
    <row r="106" spans="1:3" ht="15">
      <c r="A106" s="78" t="s">
        <v>2052</v>
      </c>
      <c r="B106" s="84" t="s">
        <v>295</v>
      </c>
      <c r="C106" s="78">
        <f>VLOOKUP(GroupVertices[[#This Row],[Vertex]],Vertices[],MATCH("ID",Vertices[[#Headers],[Vertex]:[Vertex Content Word Count]],0),FALSE)</f>
        <v>110</v>
      </c>
    </row>
    <row r="107" spans="1:3" ht="15">
      <c r="A107" s="78" t="s">
        <v>2052</v>
      </c>
      <c r="B107" s="84" t="s">
        <v>293</v>
      </c>
      <c r="C107" s="78">
        <f>VLOOKUP(GroupVertices[[#This Row],[Vertex]],Vertices[],MATCH("ID",Vertices[[#Headers],[Vertex]:[Vertex Content Word Count]],0),FALSE)</f>
        <v>108</v>
      </c>
    </row>
    <row r="108" spans="1:3" ht="15">
      <c r="A108" s="78" t="s">
        <v>2052</v>
      </c>
      <c r="B108" s="84" t="s">
        <v>292</v>
      </c>
      <c r="C108" s="78">
        <f>VLOOKUP(GroupVertices[[#This Row],[Vertex]],Vertices[],MATCH("ID",Vertices[[#Headers],[Vertex]:[Vertex Content Word Count]],0),FALSE)</f>
        <v>107</v>
      </c>
    </row>
    <row r="109" spans="1:3" ht="15">
      <c r="A109" s="78" t="s">
        <v>2052</v>
      </c>
      <c r="B109" s="84" t="s">
        <v>291</v>
      </c>
      <c r="C109" s="78">
        <f>VLOOKUP(GroupVertices[[#This Row],[Vertex]],Vertices[],MATCH("ID",Vertices[[#Headers],[Vertex]:[Vertex Content Word Count]],0),FALSE)</f>
        <v>105</v>
      </c>
    </row>
    <row r="110" spans="1:3" ht="15">
      <c r="A110" s="78" t="s">
        <v>2053</v>
      </c>
      <c r="B110" s="84" t="s">
        <v>241</v>
      </c>
      <c r="C110" s="78">
        <f>VLOOKUP(GroupVertices[[#This Row],[Vertex]],Vertices[],MATCH("ID",Vertices[[#Headers],[Vertex]:[Vertex Content Word Count]],0),FALSE)</f>
        <v>36</v>
      </c>
    </row>
    <row r="111" spans="1:3" ht="15">
      <c r="A111" s="78" t="s">
        <v>2053</v>
      </c>
      <c r="B111" s="84" t="s">
        <v>253</v>
      </c>
      <c r="C111" s="78">
        <f>VLOOKUP(GroupVertices[[#This Row],[Vertex]],Vertices[],MATCH("ID",Vertices[[#Headers],[Vertex]:[Vertex Content Word Count]],0),FALSE)</f>
        <v>49</v>
      </c>
    </row>
    <row r="112" spans="1:3" ht="15">
      <c r="A112" s="78" t="s">
        <v>2053</v>
      </c>
      <c r="B112" s="84" t="s">
        <v>259</v>
      </c>
      <c r="C112" s="78">
        <f>VLOOKUP(GroupVertices[[#This Row],[Vertex]],Vertices[],MATCH("ID",Vertices[[#Headers],[Vertex]:[Vertex Content Word Count]],0),FALSE)</f>
        <v>58</v>
      </c>
    </row>
    <row r="113" spans="1:3" ht="15">
      <c r="A113" s="78" t="s">
        <v>2053</v>
      </c>
      <c r="B113" s="84" t="s">
        <v>290</v>
      </c>
      <c r="C113" s="78">
        <f>VLOOKUP(GroupVertices[[#This Row],[Vertex]],Vertices[],MATCH("ID",Vertices[[#Headers],[Vertex]:[Vertex Content Word Count]],0),FALSE)</f>
        <v>104</v>
      </c>
    </row>
    <row r="114" spans="1:3" ht="15">
      <c r="A114" s="78" t="s">
        <v>2053</v>
      </c>
      <c r="B114" s="84" t="s">
        <v>294</v>
      </c>
      <c r="C114" s="78">
        <f>VLOOKUP(GroupVertices[[#This Row],[Vertex]],Vertices[],MATCH("ID",Vertices[[#Headers],[Vertex]:[Vertex Content Word Count]],0),FALSE)</f>
        <v>109</v>
      </c>
    </row>
    <row r="115" spans="1:3" ht="15">
      <c r="A115" s="78" t="s">
        <v>2053</v>
      </c>
      <c r="B115" s="84" t="s">
        <v>313</v>
      </c>
      <c r="C115" s="78">
        <f>VLOOKUP(GroupVertices[[#This Row],[Vertex]],Vertices[],MATCH("ID",Vertices[[#Headers],[Vertex]:[Vertex Content Word Count]],0),FALSE)</f>
        <v>133</v>
      </c>
    </row>
    <row r="116" spans="1:3" ht="15">
      <c r="A116" s="78" t="s">
        <v>2053</v>
      </c>
      <c r="B116" s="84" t="s">
        <v>325</v>
      </c>
      <c r="C116" s="78">
        <f>VLOOKUP(GroupVertices[[#This Row],[Vertex]],Vertices[],MATCH("ID",Vertices[[#Headers],[Vertex]:[Vertex Content Word Count]],0),FALSE)</f>
        <v>141</v>
      </c>
    </row>
    <row r="117" spans="1:3" ht="15">
      <c r="A117" s="78" t="s">
        <v>2053</v>
      </c>
      <c r="B117" s="84" t="s">
        <v>1067</v>
      </c>
      <c r="C117" s="78">
        <f>VLOOKUP(GroupVertices[[#This Row],[Vertex]],Vertices[],MATCH("ID",Vertices[[#Headers],[Vertex]:[Vertex Content Word Count]],0),FALSE)</f>
        <v>144</v>
      </c>
    </row>
    <row r="118" spans="1:3" ht="15">
      <c r="A118" s="78" t="s">
        <v>2054</v>
      </c>
      <c r="B118" s="84" t="s">
        <v>300</v>
      </c>
      <c r="C118" s="78">
        <f>VLOOKUP(GroupVertices[[#This Row],[Vertex]],Vertices[],MATCH("ID",Vertices[[#Headers],[Vertex]:[Vertex Content Word Count]],0),FALSE)</f>
        <v>114</v>
      </c>
    </row>
    <row r="119" spans="1:3" ht="15">
      <c r="A119" s="78" t="s">
        <v>2054</v>
      </c>
      <c r="B119" s="84" t="s">
        <v>299</v>
      </c>
      <c r="C119" s="78">
        <f>VLOOKUP(GroupVertices[[#This Row],[Vertex]],Vertices[],MATCH("ID",Vertices[[#Headers],[Vertex]:[Vertex Content Word Count]],0),FALSE)</f>
        <v>34</v>
      </c>
    </row>
    <row r="120" spans="1:3" ht="15">
      <c r="A120" s="78" t="s">
        <v>2054</v>
      </c>
      <c r="B120" s="84" t="s">
        <v>240</v>
      </c>
      <c r="C120" s="78">
        <f>VLOOKUP(GroupVertices[[#This Row],[Vertex]],Vertices[],MATCH("ID",Vertices[[#Headers],[Vertex]:[Vertex Content Word Count]],0),FALSE)</f>
        <v>35</v>
      </c>
    </row>
    <row r="121" spans="1:3" ht="15">
      <c r="A121" s="78" t="s">
        <v>2054</v>
      </c>
      <c r="B121" s="84" t="s">
        <v>318</v>
      </c>
      <c r="C121" s="78">
        <f>VLOOKUP(GroupVertices[[#This Row],[Vertex]],Vertices[],MATCH("ID",Vertices[[#Headers],[Vertex]:[Vertex Content Word Count]],0),FALSE)</f>
        <v>31</v>
      </c>
    </row>
    <row r="122" spans="1:3" ht="15">
      <c r="A122" s="78" t="s">
        <v>2054</v>
      </c>
      <c r="B122" s="84" t="s">
        <v>239</v>
      </c>
      <c r="C122" s="78">
        <f>VLOOKUP(GroupVertices[[#This Row],[Vertex]],Vertices[],MATCH("ID",Vertices[[#Headers],[Vertex]:[Vertex Content Word Count]],0),FALSE)</f>
        <v>33</v>
      </c>
    </row>
    <row r="123" spans="1:3" ht="15">
      <c r="A123" s="78" t="s">
        <v>2054</v>
      </c>
      <c r="B123" s="84" t="s">
        <v>238</v>
      </c>
      <c r="C123" s="78">
        <f>VLOOKUP(GroupVertices[[#This Row],[Vertex]],Vertices[],MATCH("ID",Vertices[[#Headers],[Vertex]:[Vertex Content Word Count]],0),FALSE)</f>
        <v>32</v>
      </c>
    </row>
    <row r="124" spans="1:3" ht="15">
      <c r="A124" s="78" t="s">
        <v>2054</v>
      </c>
      <c r="B124" s="84" t="s">
        <v>237</v>
      </c>
      <c r="C124" s="78">
        <f>VLOOKUP(GroupVertices[[#This Row],[Vertex]],Vertices[],MATCH("ID",Vertices[[#Headers],[Vertex]:[Vertex Content Word Count]],0),FALSE)</f>
        <v>30</v>
      </c>
    </row>
    <row r="125" spans="1:3" ht="15">
      <c r="A125" s="78" t="s">
        <v>2055</v>
      </c>
      <c r="B125" s="84" t="s">
        <v>330</v>
      </c>
      <c r="C125" s="78">
        <f>VLOOKUP(GroupVertices[[#This Row],[Vertex]],Vertices[],MATCH("ID",Vertices[[#Headers],[Vertex]:[Vertex Content Word Count]],0),FALSE)</f>
        <v>143</v>
      </c>
    </row>
    <row r="126" spans="1:3" ht="15">
      <c r="A126" s="78" t="s">
        <v>2055</v>
      </c>
      <c r="B126" s="84" t="s">
        <v>329</v>
      </c>
      <c r="C126" s="78">
        <f>VLOOKUP(GroupVertices[[#This Row],[Vertex]],Vertices[],MATCH("ID",Vertices[[#Headers],[Vertex]:[Vertex Content Word Count]],0),FALSE)</f>
        <v>137</v>
      </c>
    </row>
    <row r="127" spans="1:3" ht="15">
      <c r="A127" s="78" t="s">
        <v>2055</v>
      </c>
      <c r="B127" s="84" t="s">
        <v>326</v>
      </c>
      <c r="C127" s="78">
        <f>VLOOKUP(GroupVertices[[#This Row],[Vertex]],Vertices[],MATCH("ID",Vertices[[#Headers],[Vertex]:[Vertex Content Word Count]],0),FALSE)</f>
        <v>142</v>
      </c>
    </row>
    <row r="128" spans="1:3" ht="15">
      <c r="A128" s="78" t="s">
        <v>2055</v>
      </c>
      <c r="B128" s="84" t="s">
        <v>317</v>
      </c>
      <c r="C128" s="78">
        <f>VLOOKUP(GroupVertices[[#This Row],[Vertex]],Vertices[],MATCH("ID",Vertices[[#Headers],[Vertex]:[Vertex Content Word Count]],0),FALSE)</f>
        <v>138</v>
      </c>
    </row>
    <row r="129" spans="1:3" ht="15">
      <c r="A129" s="78" t="s">
        <v>2055</v>
      </c>
      <c r="B129" s="84" t="s">
        <v>316</v>
      </c>
      <c r="C129" s="78">
        <f>VLOOKUP(GroupVertices[[#This Row],[Vertex]],Vertices[],MATCH("ID",Vertices[[#Headers],[Vertex]:[Vertex Content Word Count]],0),FALSE)</f>
        <v>136</v>
      </c>
    </row>
    <row r="130" spans="1:3" ht="15">
      <c r="A130" s="78" t="s">
        <v>2056</v>
      </c>
      <c r="B130" s="84" t="s">
        <v>307</v>
      </c>
      <c r="C130" s="78">
        <f>VLOOKUP(GroupVertices[[#This Row],[Vertex]],Vertices[],MATCH("ID",Vertices[[#Headers],[Vertex]:[Vertex Content Word Count]],0),FALSE)</f>
        <v>123</v>
      </c>
    </row>
    <row r="131" spans="1:3" ht="15">
      <c r="A131" s="78" t="s">
        <v>2056</v>
      </c>
      <c r="B131" s="84" t="s">
        <v>352</v>
      </c>
      <c r="C131" s="78">
        <f>VLOOKUP(GroupVertices[[#This Row],[Vertex]],Vertices[],MATCH("ID",Vertices[[#Headers],[Vertex]:[Vertex Content Word Count]],0),FALSE)</f>
        <v>126</v>
      </c>
    </row>
    <row r="132" spans="1:3" ht="15">
      <c r="A132" s="78" t="s">
        <v>2056</v>
      </c>
      <c r="B132" s="84" t="s">
        <v>351</v>
      </c>
      <c r="C132" s="78">
        <f>VLOOKUP(GroupVertices[[#This Row],[Vertex]],Vertices[],MATCH("ID",Vertices[[#Headers],[Vertex]:[Vertex Content Word Count]],0),FALSE)</f>
        <v>125</v>
      </c>
    </row>
    <row r="133" spans="1:3" ht="15">
      <c r="A133" s="78" t="s">
        <v>2056</v>
      </c>
      <c r="B133" s="84" t="s">
        <v>350</v>
      </c>
      <c r="C133" s="78">
        <f>VLOOKUP(GroupVertices[[#This Row],[Vertex]],Vertices[],MATCH("ID",Vertices[[#Headers],[Vertex]:[Vertex Content Word Count]],0),FALSE)</f>
        <v>124</v>
      </c>
    </row>
    <row r="134" spans="1:3" ht="15">
      <c r="A134" s="78" t="s">
        <v>2057</v>
      </c>
      <c r="B134" s="84" t="s">
        <v>304</v>
      </c>
      <c r="C134" s="78">
        <f>VLOOKUP(GroupVertices[[#This Row],[Vertex]],Vertices[],MATCH("ID",Vertices[[#Headers],[Vertex]:[Vertex Content Word Count]],0),FALSE)</f>
        <v>119</v>
      </c>
    </row>
    <row r="135" spans="1:3" ht="15">
      <c r="A135" s="78" t="s">
        <v>2057</v>
      </c>
      <c r="B135" s="84" t="s">
        <v>302</v>
      </c>
      <c r="C135" s="78">
        <f>VLOOKUP(GroupVertices[[#This Row],[Vertex]],Vertices[],MATCH("ID",Vertices[[#Headers],[Vertex]:[Vertex Content Word Count]],0),FALSE)</f>
        <v>116</v>
      </c>
    </row>
    <row r="136" spans="1:3" ht="15">
      <c r="A136" s="78" t="s">
        <v>2057</v>
      </c>
      <c r="B136" s="84" t="s">
        <v>348</v>
      </c>
      <c r="C136" s="78">
        <f>VLOOKUP(GroupVertices[[#This Row],[Vertex]],Vertices[],MATCH("ID",Vertices[[#Headers],[Vertex]:[Vertex Content Word Count]],0),FALSE)</f>
        <v>117</v>
      </c>
    </row>
    <row r="137" spans="1:3" ht="15">
      <c r="A137" s="78" t="s">
        <v>2058</v>
      </c>
      <c r="B137" s="84" t="s">
        <v>285</v>
      </c>
      <c r="C137" s="78">
        <f>VLOOKUP(GroupVertices[[#This Row],[Vertex]],Vertices[],MATCH("ID",Vertices[[#Headers],[Vertex]:[Vertex Content Word Count]],0),FALSE)</f>
        <v>98</v>
      </c>
    </row>
    <row r="138" spans="1:3" ht="15">
      <c r="A138" s="78" t="s">
        <v>2058</v>
      </c>
      <c r="B138" s="84" t="s">
        <v>284</v>
      </c>
      <c r="C138" s="78">
        <f>VLOOKUP(GroupVertices[[#This Row],[Vertex]],Vertices[],MATCH("ID",Vertices[[#Headers],[Vertex]:[Vertex Content Word Count]],0),FALSE)</f>
        <v>57</v>
      </c>
    </row>
    <row r="139" spans="1:3" ht="15">
      <c r="A139" s="78" t="s">
        <v>2058</v>
      </c>
      <c r="B139" s="84" t="s">
        <v>258</v>
      </c>
      <c r="C139" s="78">
        <f>VLOOKUP(GroupVertices[[#This Row],[Vertex]],Vertices[],MATCH("ID",Vertices[[#Headers],[Vertex]:[Vertex Content Word Count]],0),FALSE)</f>
        <v>56</v>
      </c>
    </row>
    <row r="140" spans="1:3" ht="15">
      <c r="A140" s="78" t="s">
        <v>2059</v>
      </c>
      <c r="B140" s="84" t="s">
        <v>306</v>
      </c>
      <c r="C140" s="78">
        <f>VLOOKUP(GroupVertices[[#This Row],[Vertex]],Vertices[],MATCH("ID",Vertices[[#Headers],[Vertex]:[Vertex Content Word Count]],0),FALSE)</f>
        <v>121</v>
      </c>
    </row>
    <row r="141" spans="1:3" ht="15">
      <c r="A141" s="78" t="s">
        <v>2059</v>
      </c>
      <c r="B141" s="84" t="s">
        <v>349</v>
      </c>
      <c r="C141" s="78">
        <f>VLOOKUP(GroupVertices[[#This Row],[Vertex]],Vertices[],MATCH("ID",Vertices[[#Headers],[Vertex]:[Vertex Content Word Count]],0),FALSE)</f>
        <v>122</v>
      </c>
    </row>
    <row r="142" spans="1:3" ht="15">
      <c r="A142" s="78" t="s">
        <v>2060</v>
      </c>
      <c r="B142" s="84" t="s">
        <v>257</v>
      </c>
      <c r="C142" s="78">
        <f>VLOOKUP(GroupVertices[[#This Row],[Vertex]],Vertices[],MATCH("ID",Vertices[[#Headers],[Vertex]:[Vertex Content Word Count]],0),FALSE)</f>
        <v>54</v>
      </c>
    </row>
    <row r="143" spans="1:3" ht="15">
      <c r="A143" s="78" t="s">
        <v>2060</v>
      </c>
      <c r="B143" s="84" t="s">
        <v>331</v>
      </c>
      <c r="C143" s="78">
        <f>VLOOKUP(GroupVertices[[#This Row],[Vertex]],Vertices[],MATCH("ID",Vertices[[#Headers],[Vertex]:[Vertex Content Word Count]],0),FALSE)</f>
        <v>55</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2079</v>
      </c>
      <c r="B2" s="34" t="s">
        <v>2009</v>
      </c>
      <c r="D2" s="31">
        <f>MIN(Vertices[Degree])</f>
        <v>0</v>
      </c>
      <c r="E2" s="3">
        <f>COUNTIF(Vertices[Degree],"&gt;= "&amp;D2)-COUNTIF(Vertices[Degree],"&gt;="&amp;D3)</f>
        <v>0</v>
      </c>
      <c r="F2" s="37">
        <f>MIN(Vertices[In-Degree])</f>
        <v>0</v>
      </c>
      <c r="G2" s="38">
        <f>COUNTIF(Vertices[In-Degree],"&gt;= "&amp;F2)-COUNTIF(Vertices[In-Degree],"&gt;="&amp;F3)</f>
        <v>97</v>
      </c>
      <c r="H2" s="37">
        <f>MIN(Vertices[Out-Degree])</f>
        <v>0</v>
      </c>
      <c r="I2" s="38">
        <f>COUNTIF(Vertices[Out-Degree],"&gt;= "&amp;H2)-COUNTIF(Vertices[Out-Degree],"&gt;="&amp;H3)</f>
        <v>23</v>
      </c>
      <c r="J2" s="37">
        <f>MIN(Vertices[Betweenness Centrality])</f>
        <v>0</v>
      </c>
      <c r="K2" s="38">
        <f>COUNTIF(Vertices[Betweenness Centrality],"&gt;= "&amp;J2)-COUNTIF(Vertices[Betweenness Centrality],"&gt;="&amp;J3)</f>
        <v>133</v>
      </c>
      <c r="L2" s="37">
        <f>MIN(Vertices[Closeness Centrality])</f>
        <v>0</v>
      </c>
      <c r="M2" s="38">
        <f>COUNTIF(Vertices[Closeness Centrality],"&gt;= "&amp;L2)-COUNTIF(Vertices[Closeness Centrality],"&gt;="&amp;L3)</f>
        <v>79</v>
      </c>
      <c r="N2" s="37">
        <f>MIN(Vertices[Eigenvector Centrality])</f>
        <v>0</v>
      </c>
      <c r="O2" s="38">
        <f>COUNTIF(Vertices[Eigenvector Centrality],"&gt;= "&amp;N2)-COUNTIF(Vertices[Eigenvector Centrality],"&gt;="&amp;N3)</f>
        <v>73</v>
      </c>
      <c r="P2" s="37">
        <f>MIN(Vertices[PageRank])</f>
        <v>0</v>
      </c>
      <c r="Q2" s="38">
        <f>COUNTIF(Vertices[PageRank],"&gt;= "&amp;P2)-COUNTIF(Vertices[PageRank],"&gt;="&amp;P3)</f>
        <v>1</v>
      </c>
      <c r="R2" s="37">
        <f>MIN(Vertices[Clustering Coefficient])</f>
        <v>0</v>
      </c>
      <c r="S2" s="43">
        <f>COUNTIF(Vertices[Clustering Coefficient],"&gt;= "&amp;R2)-COUNTIF(Vertices[Clustering Coefficient],"&gt;="&amp;R3)</f>
        <v>126</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9"/>
      <c r="B3" s="119"/>
      <c r="D3" s="32">
        <f aca="true" t="shared" si="1" ref="D3:D26">D2+($D$57-$D$2)/BinDivisor</f>
        <v>0</v>
      </c>
      <c r="E3" s="3">
        <f>COUNTIF(Vertices[Degree],"&gt;= "&amp;D3)-COUNTIF(Vertices[Degree],"&gt;="&amp;D4)</f>
        <v>0</v>
      </c>
      <c r="F3" s="39">
        <f aca="true" t="shared" si="2" ref="F3:F26">F2+($F$57-$F$2)/BinDivisor</f>
        <v>0.8545454545454545</v>
      </c>
      <c r="G3" s="40">
        <f>COUNTIF(Vertices[In-Degree],"&gt;= "&amp;F3)-COUNTIF(Vertices[In-Degree],"&gt;="&amp;F4)</f>
        <v>31</v>
      </c>
      <c r="H3" s="39">
        <f aca="true" t="shared" si="3" ref="H3:H26">H2+($H$57-$H$2)/BinDivisor</f>
        <v>0.2727272727272727</v>
      </c>
      <c r="I3" s="40">
        <f>COUNTIF(Vertices[Out-Degree],"&gt;= "&amp;H3)-COUNTIF(Vertices[Out-Degree],"&gt;="&amp;H4)</f>
        <v>0</v>
      </c>
      <c r="J3" s="39">
        <f aca="true" t="shared" si="4" ref="J3:J26">J2+($J$57-$J$2)/BinDivisor</f>
        <v>76.53939394545455</v>
      </c>
      <c r="K3" s="40">
        <f>COUNTIF(Vertices[Betweenness Centrality],"&gt;= "&amp;J3)-COUNTIF(Vertices[Betweenness Centrality],"&gt;="&amp;J4)</f>
        <v>1</v>
      </c>
      <c r="L3" s="39">
        <f aca="true" t="shared" si="5" ref="L3:L26">L2+($L$57-$L$2)/BinDivisor</f>
        <v>0.01818181818181818</v>
      </c>
      <c r="M3" s="40">
        <f>COUNTIF(Vertices[Closeness Centrality],"&gt;= "&amp;L3)-COUNTIF(Vertices[Closeness Centrality],"&gt;="&amp;L4)</f>
        <v>42</v>
      </c>
      <c r="N3" s="39">
        <f aca="true" t="shared" si="6" ref="N3:N26">N2+($N$57-$N$2)/BinDivisor</f>
        <v>0.0020995272727272725</v>
      </c>
      <c r="O3" s="40">
        <f>COUNTIF(Vertices[Eigenvector Centrality],"&gt;= "&amp;N3)-COUNTIF(Vertices[Eigenvector Centrality],"&gt;="&amp;N4)</f>
        <v>20</v>
      </c>
      <c r="P3" s="39">
        <f aca="true" t="shared" si="7" ref="P3:P26">P2+($P$57-$P$2)/BinDivisor</f>
        <v>0.3128714727272727</v>
      </c>
      <c r="Q3" s="40">
        <f>COUNTIF(Vertices[PageRank],"&gt;= "&amp;P3)-COUNTIF(Vertices[PageRank],"&gt;="&amp;P4)</f>
        <v>100</v>
      </c>
      <c r="R3" s="39">
        <f aca="true" t="shared" si="8" ref="R3:R26">R2+($R$57-$R$2)/BinDivisor</f>
        <v>0.01818181818181818</v>
      </c>
      <c r="S3" s="44">
        <f>COUNTIF(Vertices[Clustering Coefficient],"&gt;= "&amp;R3)-COUNTIF(Vertices[Clustering Coefficient],"&gt;="&amp;R4)</f>
        <v>0</v>
      </c>
      <c r="T3" s="39" t="e">
        <f aca="true" t="shared" si="9" ref="T3:T26">T2+($T$57-$T$2)/BinDivisor</f>
        <v>#REF!</v>
      </c>
      <c r="U3" s="40" t="e">
        <f ca="1" t="shared" si="0"/>
        <v>#REF!</v>
      </c>
      <c r="W3" t="s">
        <v>125</v>
      </c>
      <c r="X3" t="s">
        <v>85</v>
      </c>
    </row>
    <row r="4" spans="1:24" ht="15">
      <c r="A4" s="34" t="s">
        <v>146</v>
      </c>
      <c r="B4" s="34">
        <v>142</v>
      </c>
      <c r="D4" s="32">
        <f t="shared" si="1"/>
        <v>0</v>
      </c>
      <c r="E4" s="3">
        <f>COUNTIF(Vertices[Degree],"&gt;= "&amp;D4)-COUNTIF(Vertices[Degree],"&gt;="&amp;D5)</f>
        <v>0</v>
      </c>
      <c r="F4" s="37">
        <f t="shared" si="2"/>
        <v>1.709090909090909</v>
      </c>
      <c r="G4" s="38">
        <f>COUNTIF(Vertices[In-Degree],"&gt;= "&amp;F4)-COUNTIF(Vertices[In-Degree],"&gt;="&amp;F5)</f>
        <v>1</v>
      </c>
      <c r="H4" s="37">
        <f t="shared" si="3"/>
        <v>0.5454545454545454</v>
      </c>
      <c r="I4" s="38">
        <f>COUNTIF(Vertices[Out-Degree],"&gt;= "&amp;H4)-COUNTIF(Vertices[Out-Degree],"&gt;="&amp;H5)</f>
        <v>0</v>
      </c>
      <c r="J4" s="37">
        <f t="shared" si="4"/>
        <v>153.0787878909091</v>
      </c>
      <c r="K4" s="38">
        <f>COUNTIF(Vertices[Betweenness Centrality],"&gt;= "&amp;J4)-COUNTIF(Vertices[Betweenness Centrality],"&gt;="&amp;J5)</f>
        <v>0</v>
      </c>
      <c r="L4" s="37">
        <f t="shared" si="5"/>
        <v>0.03636363636363636</v>
      </c>
      <c r="M4" s="38">
        <f>COUNTIF(Vertices[Closeness Centrality],"&gt;= "&amp;L4)-COUNTIF(Vertices[Closeness Centrality],"&gt;="&amp;L5)</f>
        <v>1</v>
      </c>
      <c r="N4" s="37">
        <f t="shared" si="6"/>
        <v>0.004199054545454545</v>
      </c>
      <c r="O4" s="38">
        <f>COUNTIF(Vertices[Eigenvector Centrality],"&gt;= "&amp;N4)-COUNTIF(Vertices[Eigenvector Centrality],"&gt;="&amp;N5)</f>
        <v>2</v>
      </c>
      <c r="P4" s="37">
        <f t="shared" si="7"/>
        <v>0.6257429454545455</v>
      </c>
      <c r="Q4" s="38">
        <f>COUNTIF(Vertices[PageRank],"&gt;= "&amp;P4)-COUNTIF(Vertices[PageRank],"&gt;="&amp;P5)</f>
        <v>13</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9"/>
      <c r="B5" s="119"/>
      <c r="D5" s="32">
        <f t="shared" si="1"/>
        <v>0</v>
      </c>
      <c r="E5" s="3">
        <f>COUNTIF(Vertices[Degree],"&gt;= "&amp;D5)-COUNTIF(Vertices[Degree],"&gt;="&amp;D6)</f>
        <v>0</v>
      </c>
      <c r="F5" s="39">
        <f t="shared" si="2"/>
        <v>2.5636363636363635</v>
      </c>
      <c r="G5" s="40">
        <f>COUNTIF(Vertices[In-Degree],"&gt;= "&amp;F5)-COUNTIF(Vertices[In-Degree],"&gt;="&amp;F6)</f>
        <v>4</v>
      </c>
      <c r="H5" s="39">
        <f t="shared" si="3"/>
        <v>0.8181818181818181</v>
      </c>
      <c r="I5" s="40">
        <f>COUNTIF(Vertices[Out-Degree],"&gt;= "&amp;H5)-COUNTIF(Vertices[Out-Degree],"&gt;="&amp;H6)</f>
        <v>97</v>
      </c>
      <c r="J5" s="39">
        <f t="shared" si="4"/>
        <v>229.61818183636365</v>
      </c>
      <c r="K5" s="40">
        <f>COUNTIF(Vertices[Betweenness Centrality],"&gt;= "&amp;J5)-COUNTIF(Vertices[Betweenness Centrality],"&gt;="&amp;J6)</f>
        <v>2</v>
      </c>
      <c r="L5" s="39">
        <f t="shared" si="5"/>
        <v>0.05454545454545454</v>
      </c>
      <c r="M5" s="40">
        <f>COUNTIF(Vertices[Closeness Centrality],"&gt;= "&amp;L5)-COUNTIF(Vertices[Closeness Centrality],"&gt;="&amp;L6)</f>
        <v>1</v>
      </c>
      <c r="N5" s="39">
        <f t="shared" si="6"/>
        <v>0.006298581818181818</v>
      </c>
      <c r="O5" s="40">
        <f>COUNTIF(Vertices[Eigenvector Centrality],"&gt;= "&amp;N5)-COUNTIF(Vertices[Eigenvector Centrality],"&gt;="&amp;N6)</f>
        <v>0</v>
      </c>
      <c r="P5" s="39">
        <f t="shared" si="7"/>
        <v>0.9386144181818181</v>
      </c>
      <c r="Q5" s="40">
        <f>COUNTIF(Vertices[PageRank],"&gt;= "&amp;P5)-COUNTIF(Vertices[PageRank],"&gt;="&amp;P6)</f>
        <v>11</v>
      </c>
      <c r="R5" s="39">
        <f t="shared" si="8"/>
        <v>0.05454545454545454</v>
      </c>
      <c r="S5" s="44">
        <f>COUNTIF(Vertices[Clustering Coefficient],"&gt;= "&amp;R5)-COUNTIF(Vertices[Clustering Coefficient],"&gt;="&amp;R6)</f>
        <v>1</v>
      </c>
      <c r="T5" s="39" t="e">
        <f ca="1" t="shared" si="9"/>
        <v>#REF!</v>
      </c>
      <c r="U5" s="40" t="e">
        <f ca="1" t="shared" si="0"/>
        <v>#REF!</v>
      </c>
    </row>
    <row r="6" spans="1:21" ht="15">
      <c r="A6" s="34" t="s">
        <v>148</v>
      </c>
      <c r="B6" s="34">
        <v>145</v>
      </c>
      <c r="D6" s="32">
        <f t="shared" si="1"/>
        <v>0</v>
      </c>
      <c r="E6" s="3">
        <f>COUNTIF(Vertices[Degree],"&gt;= "&amp;D6)-COUNTIF(Vertices[Degree],"&gt;="&amp;D7)</f>
        <v>0</v>
      </c>
      <c r="F6" s="37">
        <f t="shared" si="2"/>
        <v>3.418181818181818</v>
      </c>
      <c r="G6" s="38">
        <f>COUNTIF(Vertices[In-Degree],"&gt;= "&amp;F6)-COUNTIF(Vertices[In-Degree],"&gt;="&amp;F7)</f>
        <v>1</v>
      </c>
      <c r="H6" s="37">
        <f t="shared" si="3"/>
        <v>1.0909090909090908</v>
      </c>
      <c r="I6" s="38">
        <f>COUNTIF(Vertices[Out-Degree],"&gt;= "&amp;H6)-COUNTIF(Vertices[Out-Degree],"&gt;="&amp;H7)</f>
        <v>0</v>
      </c>
      <c r="J6" s="37">
        <f t="shared" si="4"/>
        <v>306.1575757818182</v>
      </c>
      <c r="K6" s="38">
        <f>COUNTIF(Vertices[Betweenness Centrality],"&gt;= "&amp;J6)-COUNTIF(Vertices[Betweenness Centrality],"&gt;="&amp;J7)</f>
        <v>0</v>
      </c>
      <c r="L6" s="37">
        <f t="shared" si="5"/>
        <v>0.07272727272727272</v>
      </c>
      <c r="M6" s="38">
        <f>COUNTIF(Vertices[Closeness Centrality],"&gt;= "&amp;L6)-COUNTIF(Vertices[Closeness Centrality],"&gt;="&amp;L7)</f>
        <v>0</v>
      </c>
      <c r="N6" s="37">
        <f t="shared" si="6"/>
        <v>0.00839810909090909</v>
      </c>
      <c r="O6" s="38">
        <f>COUNTIF(Vertices[Eigenvector Centrality],"&gt;= "&amp;N6)-COUNTIF(Vertices[Eigenvector Centrality],"&gt;="&amp;N7)</f>
        <v>0</v>
      </c>
      <c r="P6" s="37">
        <f t="shared" si="7"/>
        <v>1.251485890909091</v>
      </c>
      <c r="Q6" s="38">
        <f>COUNTIF(Vertices[PageRank],"&gt;= "&amp;P6)-COUNTIF(Vertices[PageRank],"&gt;="&amp;P7)</f>
        <v>4</v>
      </c>
      <c r="R6" s="37">
        <f t="shared" si="8"/>
        <v>0.07272727272727272</v>
      </c>
      <c r="S6" s="43">
        <f>COUNTIF(Vertices[Clustering Coefficient],"&gt;= "&amp;R6)-COUNTIF(Vertices[Clustering Coefficient],"&gt;="&amp;R7)</f>
        <v>0</v>
      </c>
      <c r="T6" s="37" t="e">
        <f ca="1" t="shared" si="9"/>
        <v>#REF!</v>
      </c>
      <c r="U6" s="38" t="e">
        <f ca="1" t="shared" si="0"/>
        <v>#REF!</v>
      </c>
    </row>
    <row r="7" spans="1:21" ht="15">
      <c r="A7" s="34" t="s">
        <v>149</v>
      </c>
      <c r="B7" s="34">
        <v>82</v>
      </c>
      <c r="D7" s="32">
        <f t="shared" si="1"/>
        <v>0</v>
      </c>
      <c r="E7" s="3">
        <f>COUNTIF(Vertices[Degree],"&gt;= "&amp;D7)-COUNTIF(Vertices[Degree],"&gt;="&amp;D8)</f>
        <v>0</v>
      </c>
      <c r="F7" s="39">
        <f t="shared" si="2"/>
        <v>4.2727272727272725</v>
      </c>
      <c r="G7" s="40">
        <f>COUNTIF(Vertices[In-Degree],"&gt;= "&amp;F7)-COUNTIF(Vertices[In-Degree],"&gt;="&amp;F8)</f>
        <v>1</v>
      </c>
      <c r="H7" s="39">
        <f t="shared" si="3"/>
        <v>1.3636363636363635</v>
      </c>
      <c r="I7" s="40">
        <f>COUNTIF(Vertices[Out-Degree],"&gt;= "&amp;H7)-COUNTIF(Vertices[Out-Degree],"&gt;="&amp;H8)</f>
        <v>0</v>
      </c>
      <c r="J7" s="39">
        <f t="shared" si="4"/>
        <v>382.69696972727274</v>
      </c>
      <c r="K7" s="40">
        <f>COUNTIF(Vertices[Betweenness Centrality],"&gt;= "&amp;J7)-COUNTIF(Vertices[Betweenness Centrality],"&gt;="&amp;J8)</f>
        <v>2</v>
      </c>
      <c r="L7" s="39">
        <f t="shared" si="5"/>
        <v>0.09090909090909091</v>
      </c>
      <c r="M7" s="40">
        <f>COUNTIF(Vertices[Closeness Centrality],"&gt;= "&amp;L7)-COUNTIF(Vertices[Closeness Centrality],"&gt;="&amp;L8)</f>
        <v>0</v>
      </c>
      <c r="N7" s="39">
        <f t="shared" si="6"/>
        <v>0.010497636363636362</v>
      </c>
      <c r="O7" s="40">
        <f>COUNTIF(Vertices[Eigenvector Centrality],"&gt;= "&amp;N7)-COUNTIF(Vertices[Eigenvector Centrality],"&gt;="&amp;N8)</f>
        <v>0</v>
      </c>
      <c r="P7" s="39">
        <f t="shared" si="7"/>
        <v>1.5643573636363637</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227</v>
      </c>
      <c r="D8" s="32">
        <f t="shared" si="1"/>
        <v>0</v>
      </c>
      <c r="E8" s="3">
        <f>COUNTIF(Vertices[Degree],"&gt;= "&amp;D8)-COUNTIF(Vertices[Degree],"&gt;="&amp;D9)</f>
        <v>0</v>
      </c>
      <c r="F8" s="37">
        <f t="shared" si="2"/>
        <v>5.127272727272727</v>
      </c>
      <c r="G8" s="38">
        <f>COUNTIF(Vertices[In-Degree],"&gt;= "&amp;F8)-COUNTIF(Vertices[In-Degree],"&gt;="&amp;F9)</f>
        <v>0</v>
      </c>
      <c r="H8" s="37">
        <f t="shared" si="3"/>
        <v>1.6363636363636362</v>
      </c>
      <c r="I8" s="38">
        <f>COUNTIF(Vertices[Out-Degree],"&gt;= "&amp;H8)-COUNTIF(Vertices[Out-Degree],"&gt;="&amp;H9)</f>
        <v>0</v>
      </c>
      <c r="J8" s="37">
        <f t="shared" si="4"/>
        <v>459.2363636727273</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0.012597163636363633</v>
      </c>
      <c r="O8" s="38">
        <f>COUNTIF(Vertices[Eigenvector Centrality],"&gt;= "&amp;N8)-COUNTIF(Vertices[Eigenvector Centrality],"&gt;="&amp;N9)</f>
        <v>31</v>
      </c>
      <c r="P8" s="37">
        <f t="shared" si="7"/>
        <v>1.8772288363636365</v>
      </c>
      <c r="Q8" s="38">
        <f>COUNTIF(Vertices[PageRank],"&gt;= "&amp;P8)-COUNTIF(Vertices[PageRank],"&gt;="&amp;P9)</f>
        <v>2</v>
      </c>
      <c r="R8" s="37">
        <f t="shared" si="8"/>
        <v>0.1090909090909091</v>
      </c>
      <c r="S8" s="43">
        <f>COUNTIF(Vertices[Clustering Coefficient],"&gt;= "&amp;R8)-COUNTIF(Vertices[Clustering Coefficient],"&gt;="&amp;R9)</f>
        <v>2</v>
      </c>
      <c r="T8" s="37" t="e">
        <f ca="1" t="shared" si="9"/>
        <v>#REF!</v>
      </c>
      <c r="U8" s="38" t="e">
        <f ca="1" t="shared" si="0"/>
        <v>#REF!</v>
      </c>
    </row>
    <row r="9" spans="1:21" ht="15">
      <c r="A9" s="119"/>
      <c r="B9" s="119"/>
      <c r="D9" s="32">
        <f t="shared" si="1"/>
        <v>0</v>
      </c>
      <c r="E9" s="3">
        <f>COUNTIF(Vertices[Degree],"&gt;= "&amp;D9)-COUNTIF(Vertices[Degree],"&gt;="&amp;D10)</f>
        <v>0</v>
      </c>
      <c r="F9" s="39">
        <f t="shared" si="2"/>
        <v>5.9818181818181815</v>
      </c>
      <c r="G9" s="40">
        <f>COUNTIF(Vertices[In-Degree],"&gt;= "&amp;F9)-COUNTIF(Vertices[In-Degree],"&gt;="&amp;F10)</f>
        <v>1</v>
      </c>
      <c r="H9" s="39">
        <f t="shared" si="3"/>
        <v>1.909090909090909</v>
      </c>
      <c r="I9" s="40">
        <f>COUNTIF(Vertices[Out-Degree],"&gt;= "&amp;H9)-COUNTIF(Vertices[Out-Degree],"&gt;="&amp;H10)</f>
        <v>14</v>
      </c>
      <c r="J9" s="39">
        <f t="shared" si="4"/>
        <v>535.7757576181818</v>
      </c>
      <c r="K9" s="40">
        <f>COUNTIF(Vertices[Betweenness Centrality],"&gt;= "&amp;J9)-COUNTIF(Vertices[Betweenness Centrality],"&gt;="&amp;J10)</f>
        <v>1</v>
      </c>
      <c r="L9" s="39">
        <f t="shared" si="5"/>
        <v>0.1272727272727273</v>
      </c>
      <c r="M9" s="40">
        <f>COUNTIF(Vertices[Closeness Centrality],"&gt;= "&amp;L9)-COUNTIF(Vertices[Closeness Centrality],"&gt;="&amp;L10)</f>
        <v>4</v>
      </c>
      <c r="N9" s="39">
        <f t="shared" si="6"/>
        <v>0.014696690909090905</v>
      </c>
      <c r="O9" s="40">
        <f>COUNTIF(Vertices[Eigenvector Centrality],"&gt;= "&amp;N9)-COUNTIF(Vertices[Eigenvector Centrality],"&gt;="&amp;N10)</f>
        <v>0</v>
      </c>
      <c r="P9" s="39">
        <f t="shared" si="7"/>
        <v>2.190100309090909</v>
      </c>
      <c r="Q9" s="40">
        <f>COUNTIF(Vertices[PageRank],"&gt;= "&amp;P9)-COUNTIF(Vertices[PageRank],"&gt;="&amp;P10)</f>
        <v>0</v>
      </c>
      <c r="R9" s="39">
        <f t="shared" si="8"/>
        <v>0.1272727272727273</v>
      </c>
      <c r="S9" s="44">
        <f>COUNTIF(Vertices[Clustering Coefficient],"&gt;= "&amp;R9)-COUNTIF(Vertices[Clustering Coefficient],"&gt;="&amp;R10)</f>
        <v>0</v>
      </c>
      <c r="T9" s="39" t="e">
        <f ca="1" t="shared" si="9"/>
        <v>#REF!</v>
      </c>
      <c r="U9" s="40" t="e">
        <f ca="1" t="shared" si="0"/>
        <v>#REF!</v>
      </c>
    </row>
    <row r="10" spans="1:21" ht="15">
      <c r="A10" s="34" t="s">
        <v>151</v>
      </c>
      <c r="B10" s="34">
        <v>44</v>
      </c>
      <c r="D10" s="32">
        <f t="shared" si="1"/>
        <v>0</v>
      </c>
      <c r="E10" s="3">
        <f>COUNTIF(Vertices[Degree],"&gt;= "&amp;D10)-COUNTIF(Vertices[Degree],"&gt;="&amp;D11)</f>
        <v>0</v>
      </c>
      <c r="F10" s="37">
        <f t="shared" si="2"/>
        <v>6.836363636363636</v>
      </c>
      <c r="G10" s="38">
        <f>COUNTIF(Vertices[In-Degree],"&gt;= "&amp;F10)-COUNTIF(Vertices[In-Degree],"&gt;="&amp;F11)</f>
        <v>1</v>
      </c>
      <c r="H10" s="37">
        <f t="shared" si="3"/>
        <v>2.1818181818181817</v>
      </c>
      <c r="I10" s="38">
        <f>COUNTIF(Vertices[Out-Degree],"&gt;= "&amp;H10)-COUNTIF(Vertices[Out-Degree],"&gt;="&amp;H11)</f>
        <v>0</v>
      </c>
      <c r="J10" s="37">
        <f t="shared" si="4"/>
        <v>612.3151515636364</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0.016796218181818177</v>
      </c>
      <c r="O10" s="38">
        <f>COUNTIF(Vertices[Eigenvector Centrality],"&gt;= "&amp;N10)-COUNTIF(Vertices[Eigenvector Centrality],"&gt;="&amp;N11)</f>
        <v>1</v>
      </c>
      <c r="P10" s="37">
        <f t="shared" si="7"/>
        <v>2.502971781818182</v>
      </c>
      <c r="Q10" s="38">
        <f>COUNTIF(Vertices[PageRank],"&gt;= "&amp;P10)-COUNTIF(Vertices[PageRank],"&gt;="&amp;P11)</f>
        <v>3</v>
      </c>
      <c r="R10" s="37">
        <f t="shared" si="8"/>
        <v>0.14545454545454548</v>
      </c>
      <c r="S10" s="43">
        <f>COUNTIF(Vertices[Clustering Coefficient],"&gt;= "&amp;R10)-COUNTIF(Vertices[Clustering Coefficient],"&gt;="&amp;R11)</f>
        <v>0</v>
      </c>
      <c r="T10" s="37" t="e">
        <f ca="1" t="shared" si="9"/>
        <v>#REF!</v>
      </c>
      <c r="U10" s="38" t="e">
        <f ca="1" t="shared" si="0"/>
        <v>#REF!</v>
      </c>
    </row>
    <row r="11" spans="1:21" ht="15">
      <c r="A11" s="119"/>
      <c r="B11" s="119"/>
      <c r="D11" s="32">
        <f t="shared" si="1"/>
        <v>0</v>
      </c>
      <c r="E11" s="3">
        <f>COUNTIF(Vertices[Degree],"&gt;= "&amp;D11)-COUNTIF(Vertices[Degree],"&gt;="&amp;D12)</f>
        <v>0</v>
      </c>
      <c r="F11" s="39">
        <f t="shared" si="2"/>
        <v>7.6909090909090905</v>
      </c>
      <c r="G11" s="40">
        <f>COUNTIF(Vertices[In-Degree],"&gt;= "&amp;F11)-COUNTIF(Vertices[In-Degree],"&gt;="&amp;F12)</f>
        <v>0</v>
      </c>
      <c r="H11" s="39">
        <f t="shared" si="3"/>
        <v>2.454545454545454</v>
      </c>
      <c r="I11" s="40">
        <f>COUNTIF(Vertices[Out-Degree],"&gt;= "&amp;H11)-COUNTIF(Vertices[Out-Degree],"&gt;="&amp;H12)</f>
        <v>0</v>
      </c>
      <c r="J11" s="39">
        <f t="shared" si="4"/>
        <v>688.8545455090909</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0.01889574545454545</v>
      </c>
      <c r="O11" s="40">
        <f>COUNTIF(Vertices[Eigenvector Centrality],"&gt;= "&amp;N11)-COUNTIF(Vertices[Eigenvector Centrality],"&gt;="&amp;N12)</f>
        <v>6</v>
      </c>
      <c r="P11" s="39">
        <f t="shared" si="7"/>
        <v>2.8158432545454546</v>
      </c>
      <c r="Q11" s="40">
        <f>COUNTIF(Vertices[PageRank],"&gt;= "&amp;P11)-COUNTIF(Vertices[PageRank],"&gt;="&amp;P12)</f>
        <v>1</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170</v>
      </c>
      <c r="B12" s="34">
        <v>0.04195804195804196</v>
      </c>
      <c r="D12" s="32">
        <f t="shared" si="1"/>
        <v>0</v>
      </c>
      <c r="E12" s="3">
        <f>COUNTIF(Vertices[Degree],"&gt;= "&amp;D12)-COUNTIF(Vertices[Degree],"&gt;="&amp;D13)</f>
        <v>0</v>
      </c>
      <c r="F12" s="37">
        <f t="shared" si="2"/>
        <v>8.545454545454545</v>
      </c>
      <c r="G12" s="38">
        <f>COUNTIF(Vertices[In-Degree],"&gt;= "&amp;F12)-COUNTIF(Vertices[In-Degree],"&gt;="&amp;F13)</f>
        <v>2</v>
      </c>
      <c r="H12" s="37">
        <f t="shared" si="3"/>
        <v>2.7272727272727266</v>
      </c>
      <c r="I12" s="38">
        <f>COUNTIF(Vertices[Out-Degree],"&gt;= "&amp;H12)-COUNTIF(Vertices[Out-Degree],"&gt;="&amp;H13)</f>
        <v>0</v>
      </c>
      <c r="J12" s="37">
        <f t="shared" si="4"/>
        <v>765.3939394545455</v>
      </c>
      <c r="K12" s="38">
        <f>COUNTIF(Vertices[Betweenness Centrality],"&gt;= "&amp;J12)-COUNTIF(Vertices[Betweenness Centrality],"&gt;="&amp;J13)</f>
        <v>0</v>
      </c>
      <c r="L12" s="37">
        <f t="shared" si="5"/>
        <v>0.18181818181818185</v>
      </c>
      <c r="M12" s="38">
        <f>COUNTIF(Vertices[Closeness Centrality],"&gt;= "&amp;L12)-COUNTIF(Vertices[Closeness Centrality],"&gt;="&amp;L13)</f>
        <v>0</v>
      </c>
      <c r="N12" s="37">
        <f t="shared" si="6"/>
        <v>0.02099527272727272</v>
      </c>
      <c r="O12" s="38">
        <f>COUNTIF(Vertices[Eigenvector Centrality],"&gt;= "&amp;N12)-COUNTIF(Vertices[Eigenvector Centrality],"&gt;="&amp;N13)</f>
        <v>0</v>
      </c>
      <c r="P12" s="37">
        <f t="shared" si="7"/>
        <v>3.1287147272727274</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171</v>
      </c>
      <c r="B13" s="34">
        <v>0.08053691275167785</v>
      </c>
      <c r="D13" s="32">
        <f t="shared" si="1"/>
        <v>0</v>
      </c>
      <c r="E13" s="3">
        <f>COUNTIF(Vertices[Degree],"&gt;= "&amp;D13)-COUNTIF(Vertices[Degree],"&gt;="&amp;D14)</f>
        <v>0</v>
      </c>
      <c r="F13" s="39">
        <f t="shared" si="2"/>
        <v>9.399999999999999</v>
      </c>
      <c r="G13" s="40">
        <f>COUNTIF(Vertices[In-Degree],"&gt;= "&amp;F13)-COUNTIF(Vertices[In-Degree],"&gt;="&amp;F14)</f>
        <v>0</v>
      </c>
      <c r="H13" s="39">
        <f t="shared" si="3"/>
        <v>2.999999999999999</v>
      </c>
      <c r="I13" s="40">
        <f>COUNTIF(Vertices[Out-Degree],"&gt;= "&amp;H13)-COUNTIF(Vertices[Out-Degree],"&gt;="&amp;H14)</f>
        <v>3</v>
      </c>
      <c r="J13" s="39">
        <f t="shared" si="4"/>
        <v>841.9333334</v>
      </c>
      <c r="K13" s="40">
        <f>COUNTIF(Vertices[Betweenness Centrality],"&gt;= "&amp;J13)-COUNTIF(Vertices[Betweenness Centrality],"&gt;="&amp;J14)</f>
        <v>0</v>
      </c>
      <c r="L13" s="39">
        <f t="shared" si="5"/>
        <v>0.20000000000000004</v>
      </c>
      <c r="M13" s="40">
        <f>COUNTIF(Vertices[Closeness Centrality],"&gt;= "&amp;L13)-COUNTIF(Vertices[Closeness Centrality],"&gt;="&amp;L14)</f>
        <v>3</v>
      </c>
      <c r="N13" s="39">
        <f t="shared" si="6"/>
        <v>0.02309479999999999</v>
      </c>
      <c r="O13" s="40">
        <f>COUNTIF(Vertices[Eigenvector Centrality],"&gt;= "&amp;N13)-COUNTIF(Vertices[Eigenvector Centrality],"&gt;="&amp;N14)</f>
        <v>2</v>
      </c>
      <c r="P13" s="39">
        <f t="shared" si="7"/>
        <v>3.4415862</v>
      </c>
      <c r="Q13" s="40">
        <f>COUNTIF(Vertices[PageRank],"&gt;= "&amp;P13)-COUNTIF(Vertices[PageRank],"&gt;="&amp;P14)</f>
        <v>1</v>
      </c>
      <c r="R13" s="39">
        <f t="shared" si="8"/>
        <v>0.20000000000000004</v>
      </c>
      <c r="S13" s="44">
        <f>COUNTIF(Vertices[Clustering Coefficient],"&gt;= "&amp;R13)-COUNTIF(Vertices[Clustering Coefficient],"&gt;="&amp;R14)</f>
        <v>0</v>
      </c>
      <c r="T13" s="39" t="e">
        <f ca="1" t="shared" si="9"/>
        <v>#REF!</v>
      </c>
      <c r="U13" s="40" t="e">
        <f ca="1" t="shared" si="0"/>
        <v>#REF!</v>
      </c>
    </row>
    <row r="14" spans="1:21" ht="15">
      <c r="A14" s="119"/>
      <c r="B14" s="119"/>
      <c r="D14" s="32">
        <f t="shared" si="1"/>
        <v>0</v>
      </c>
      <c r="E14" s="3">
        <f>COUNTIF(Vertices[Degree],"&gt;= "&amp;D14)-COUNTIF(Vertices[Degree],"&gt;="&amp;D15)</f>
        <v>0</v>
      </c>
      <c r="F14" s="37">
        <f t="shared" si="2"/>
        <v>10.254545454545454</v>
      </c>
      <c r="G14" s="38">
        <f>COUNTIF(Vertices[In-Degree],"&gt;= "&amp;F14)-COUNTIF(Vertices[In-Degree],"&gt;="&amp;F15)</f>
        <v>0</v>
      </c>
      <c r="H14" s="37">
        <f t="shared" si="3"/>
        <v>3.2727272727272716</v>
      </c>
      <c r="I14" s="38">
        <f>COUNTIF(Vertices[Out-Degree],"&gt;= "&amp;H14)-COUNTIF(Vertices[Out-Degree],"&gt;="&amp;H15)</f>
        <v>0</v>
      </c>
      <c r="J14" s="37">
        <f t="shared" si="4"/>
        <v>918.4727273454546</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0.025194327272727263</v>
      </c>
      <c r="O14" s="38">
        <f>COUNTIF(Vertices[Eigenvector Centrality],"&gt;= "&amp;N14)-COUNTIF(Vertices[Eigenvector Centrality],"&gt;="&amp;N15)</f>
        <v>2</v>
      </c>
      <c r="P14" s="37">
        <f t="shared" si="7"/>
        <v>3.754457672727273</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34" t="s">
        <v>152</v>
      </c>
      <c r="B15" s="34">
        <v>17</v>
      </c>
      <c r="D15" s="32">
        <f t="shared" si="1"/>
        <v>0</v>
      </c>
      <c r="E15" s="3">
        <f>COUNTIF(Vertices[Degree],"&gt;= "&amp;D15)-COUNTIF(Vertices[Degree],"&gt;="&amp;D16)</f>
        <v>0</v>
      </c>
      <c r="F15" s="39">
        <f t="shared" si="2"/>
        <v>11.10909090909091</v>
      </c>
      <c r="G15" s="40">
        <f>COUNTIF(Vertices[In-Degree],"&gt;= "&amp;F15)-COUNTIF(Vertices[In-Degree],"&gt;="&amp;F16)</f>
        <v>0</v>
      </c>
      <c r="H15" s="39">
        <f t="shared" si="3"/>
        <v>3.545454545454544</v>
      </c>
      <c r="I15" s="40">
        <f>COUNTIF(Vertices[Out-Degree],"&gt;= "&amp;H15)-COUNTIF(Vertices[Out-Degree],"&gt;="&amp;H16)</f>
        <v>0</v>
      </c>
      <c r="J15" s="39">
        <f t="shared" si="4"/>
        <v>995.0121212909091</v>
      </c>
      <c r="K15" s="40">
        <f>COUNTIF(Vertices[Betweenness Centrality],"&gt;= "&amp;J15)-COUNTIF(Vertices[Betweenness Centrality],"&gt;="&amp;J16)</f>
        <v>1</v>
      </c>
      <c r="L15" s="39">
        <f t="shared" si="5"/>
        <v>0.23636363636363641</v>
      </c>
      <c r="M15" s="40">
        <f>COUNTIF(Vertices[Closeness Centrality],"&gt;= "&amp;L15)-COUNTIF(Vertices[Closeness Centrality],"&gt;="&amp;L16)</f>
        <v>1</v>
      </c>
      <c r="N15" s="39">
        <f t="shared" si="6"/>
        <v>0.027293854545454535</v>
      </c>
      <c r="O15" s="40">
        <f>COUNTIF(Vertices[Eigenvector Centrality],"&gt;= "&amp;N15)-COUNTIF(Vertices[Eigenvector Centrality],"&gt;="&amp;N16)</f>
        <v>2</v>
      </c>
      <c r="P15" s="39">
        <f t="shared" si="7"/>
        <v>4.067329145454545</v>
      </c>
      <c r="Q15" s="40">
        <f>COUNTIF(Vertices[PageRank],"&gt;= "&amp;P15)-COUNTIF(Vertices[PageRank],"&gt;="&amp;P16)</f>
        <v>0</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153</v>
      </c>
      <c r="B16" s="34">
        <v>8</v>
      </c>
      <c r="D16" s="32">
        <f t="shared" si="1"/>
        <v>0</v>
      </c>
      <c r="E16" s="3">
        <f>COUNTIF(Vertices[Degree],"&gt;= "&amp;D16)-COUNTIF(Vertices[Degree],"&gt;="&amp;D17)</f>
        <v>0</v>
      </c>
      <c r="F16" s="37">
        <f t="shared" si="2"/>
        <v>11.963636363636365</v>
      </c>
      <c r="G16" s="38">
        <f>COUNTIF(Vertices[In-Degree],"&gt;= "&amp;F16)-COUNTIF(Vertices[In-Degree],"&gt;="&amp;F17)</f>
        <v>1</v>
      </c>
      <c r="H16" s="37">
        <f t="shared" si="3"/>
        <v>3.8181818181818166</v>
      </c>
      <c r="I16" s="38">
        <f>COUNTIF(Vertices[Out-Degree],"&gt;= "&amp;H16)-COUNTIF(Vertices[Out-Degree],"&gt;="&amp;H17)</f>
        <v>2</v>
      </c>
      <c r="J16" s="37">
        <f t="shared" si="4"/>
        <v>1071.5515152363637</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0.029393381818181807</v>
      </c>
      <c r="O16" s="38">
        <f>COUNTIF(Vertices[Eigenvector Centrality],"&gt;= "&amp;N16)-COUNTIF(Vertices[Eigenvector Centrality],"&gt;="&amp;N17)</f>
        <v>1</v>
      </c>
      <c r="P16" s="37">
        <f t="shared" si="7"/>
        <v>4.380200618181818</v>
      </c>
      <c r="Q16" s="38">
        <f>COUNTIF(Vertices[PageRank],"&gt;= "&amp;P16)-COUNTIF(Vertices[PageRank],"&gt;="&amp;P17)</f>
        <v>0</v>
      </c>
      <c r="R16" s="37">
        <f t="shared" si="8"/>
        <v>0.2545454545454546</v>
      </c>
      <c r="S16" s="43">
        <f>COUNTIF(Vertices[Clustering Coefficient],"&gt;= "&amp;R16)-COUNTIF(Vertices[Clustering Coefficient],"&gt;="&amp;R17)</f>
        <v>0</v>
      </c>
      <c r="T16" s="37" t="e">
        <f ca="1" t="shared" si="9"/>
        <v>#REF!</v>
      </c>
      <c r="U16" s="38" t="e">
        <f ca="1" t="shared" si="0"/>
        <v>#REF!</v>
      </c>
    </row>
    <row r="17" spans="1:21" ht="15">
      <c r="A17" s="34" t="s">
        <v>154</v>
      </c>
      <c r="B17" s="34">
        <v>71</v>
      </c>
      <c r="D17" s="32">
        <f t="shared" si="1"/>
        <v>0</v>
      </c>
      <c r="E17" s="3">
        <f>COUNTIF(Vertices[Degree],"&gt;= "&amp;D17)-COUNTIF(Vertices[Degree],"&gt;="&amp;D18)</f>
        <v>0</v>
      </c>
      <c r="F17" s="39">
        <f t="shared" si="2"/>
        <v>12.81818181818182</v>
      </c>
      <c r="G17" s="40">
        <f>COUNTIF(Vertices[In-Degree],"&gt;= "&amp;F17)-COUNTIF(Vertices[In-Degree],"&gt;="&amp;F18)</f>
        <v>0</v>
      </c>
      <c r="H17" s="39">
        <f t="shared" si="3"/>
        <v>4.090909090909089</v>
      </c>
      <c r="I17" s="40">
        <f>COUNTIF(Vertices[Out-Degree],"&gt;= "&amp;H17)-COUNTIF(Vertices[Out-Degree],"&gt;="&amp;H18)</f>
        <v>0</v>
      </c>
      <c r="J17" s="39">
        <f t="shared" si="4"/>
        <v>1148.0909091818182</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0.03149290909090908</v>
      </c>
      <c r="O17" s="40">
        <f>COUNTIF(Vertices[Eigenvector Centrality],"&gt;= "&amp;N17)-COUNTIF(Vertices[Eigenvector Centrality],"&gt;="&amp;N18)</f>
        <v>0</v>
      </c>
      <c r="P17" s="39">
        <f t="shared" si="7"/>
        <v>4.693072090909091</v>
      </c>
      <c r="Q17" s="40">
        <f>COUNTIF(Vertices[PageRank],"&gt;= "&amp;P17)-COUNTIF(Vertices[PageRank],"&gt;="&amp;P18)</f>
        <v>0</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155</v>
      </c>
      <c r="B18" s="34">
        <v>137</v>
      </c>
      <c r="D18" s="32">
        <f t="shared" si="1"/>
        <v>0</v>
      </c>
      <c r="E18" s="3">
        <f>COUNTIF(Vertices[Degree],"&gt;= "&amp;D18)-COUNTIF(Vertices[Degree],"&gt;="&amp;D19)</f>
        <v>0</v>
      </c>
      <c r="F18" s="37">
        <f t="shared" si="2"/>
        <v>13.672727272727276</v>
      </c>
      <c r="G18" s="38">
        <f>COUNTIF(Vertices[In-Degree],"&gt;= "&amp;F18)-COUNTIF(Vertices[In-Degree],"&gt;="&amp;F19)</f>
        <v>0</v>
      </c>
      <c r="H18" s="37">
        <f t="shared" si="3"/>
        <v>4.3636363636363615</v>
      </c>
      <c r="I18" s="38">
        <f>COUNTIF(Vertices[Out-Degree],"&gt;= "&amp;H18)-COUNTIF(Vertices[Out-Degree],"&gt;="&amp;H19)</f>
        <v>0</v>
      </c>
      <c r="J18" s="37">
        <f t="shared" si="4"/>
        <v>1224.6303031272728</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0.033592436363636353</v>
      </c>
      <c r="O18" s="38">
        <f>COUNTIF(Vertices[Eigenvector Centrality],"&gt;= "&amp;N18)-COUNTIF(Vertices[Eigenvector Centrality],"&gt;="&amp;N19)</f>
        <v>0</v>
      </c>
      <c r="P18" s="37">
        <f t="shared" si="7"/>
        <v>5.005943563636364</v>
      </c>
      <c r="Q18" s="38">
        <f>COUNTIF(Vertices[PageRank],"&gt;= "&amp;P18)-COUNTIF(Vertices[PageRank],"&gt;="&amp;P19)</f>
        <v>1</v>
      </c>
      <c r="R18" s="37">
        <f t="shared" si="8"/>
        <v>0.29090909090909095</v>
      </c>
      <c r="S18" s="43">
        <f>COUNTIF(Vertices[Clustering Coefficient],"&gt;= "&amp;R18)-COUNTIF(Vertices[Clustering Coefficient],"&gt;="&amp;R19)</f>
        <v>0</v>
      </c>
      <c r="T18" s="37" t="e">
        <f ca="1" t="shared" si="9"/>
        <v>#REF!</v>
      </c>
      <c r="U18" s="38" t="e">
        <f ca="1" t="shared" si="0"/>
        <v>#REF!</v>
      </c>
    </row>
    <row r="19" spans="1:21" ht="15">
      <c r="A19" s="119"/>
      <c r="B19" s="119"/>
      <c r="D19" s="32">
        <f t="shared" si="1"/>
        <v>0</v>
      </c>
      <c r="E19" s="3">
        <f>COUNTIF(Vertices[Degree],"&gt;= "&amp;D19)-COUNTIF(Vertices[Degree],"&gt;="&amp;D20)</f>
        <v>0</v>
      </c>
      <c r="F19" s="39">
        <f t="shared" si="2"/>
        <v>14.527272727272731</v>
      </c>
      <c r="G19" s="40">
        <f>COUNTIF(Vertices[In-Degree],"&gt;= "&amp;F19)-COUNTIF(Vertices[In-Degree],"&gt;="&amp;F20)</f>
        <v>0</v>
      </c>
      <c r="H19" s="39">
        <f t="shared" si="3"/>
        <v>4.636363636363634</v>
      </c>
      <c r="I19" s="40">
        <f>COUNTIF(Vertices[Out-Degree],"&gt;= "&amp;H19)-COUNTIF(Vertices[Out-Degree],"&gt;="&amp;H20)</f>
        <v>0</v>
      </c>
      <c r="J19" s="39">
        <f t="shared" si="4"/>
        <v>1301.1696970727273</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0.03569196363636363</v>
      </c>
      <c r="O19" s="40">
        <f>COUNTIF(Vertices[Eigenvector Centrality],"&gt;= "&amp;N19)-COUNTIF(Vertices[Eigenvector Centrality],"&gt;="&amp;N20)</f>
        <v>1</v>
      </c>
      <c r="P19" s="39">
        <f t="shared" si="7"/>
        <v>5.318815036363636</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34" t="s">
        <v>156</v>
      </c>
      <c r="B20" s="34">
        <v>5</v>
      </c>
      <c r="D20" s="32">
        <f t="shared" si="1"/>
        <v>0</v>
      </c>
      <c r="E20" s="3">
        <f>COUNTIF(Vertices[Degree],"&gt;= "&amp;D20)-COUNTIF(Vertices[Degree],"&gt;="&amp;D21)</f>
        <v>0</v>
      </c>
      <c r="F20" s="37">
        <f t="shared" si="2"/>
        <v>15.381818181818186</v>
      </c>
      <c r="G20" s="38">
        <f>COUNTIF(Vertices[In-Degree],"&gt;= "&amp;F20)-COUNTIF(Vertices[In-Degree],"&gt;="&amp;F21)</f>
        <v>0</v>
      </c>
      <c r="H20" s="37">
        <f t="shared" si="3"/>
        <v>4.9090909090909065</v>
      </c>
      <c r="I20" s="38">
        <f>COUNTIF(Vertices[Out-Degree],"&gt;= "&amp;H20)-COUNTIF(Vertices[Out-Degree],"&gt;="&amp;H21)</f>
        <v>2</v>
      </c>
      <c r="J20" s="37">
        <f t="shared" si="4"/>
        <v>1377.7090910181819</v>
      </c>
      <c r="K20" s="38">
        <f>COUNTIF(Vertices[Betweenness Centrality],"&gt;= "&amp;J20)-COUNTIF(Vertices[Betweenness Centrality],"&gt;="&amp;J21)</f>
        <v>0</v>
      </c>
      <c r="L20" s="37">
        <f t="shared" si="5"/>
        <v>0.3272727272727273</v>
      </c>
      <c r="M20" s="38">
        <f>COUNTIF(Vertices[Closeness Centrality],"&gt;= "&amp;L20)-COUNTIF(Vertices[Closeness Centrality],"&gt;="&amp;L21)</f>
        <v>5</v>
      </c>
      <c r="N20" s="37">
        <f t="shared" si="6"/>
        <v>0.037791490909090904</v>
      </c>
      <c r="O20" s="38">
        <f>COUNTIF(Vertices[Eigenvector Centrality],"&gt;= "&amp;N20)-COUNTIF(Vertices[Eigenvector Centrality],"&gt;="&amp;N21)</f>
        <v>0</v>
      </c>
      <c r="P20" s="37">
        <f t="shared" si="7"/>
        <v>5.631686509090909</v>
      </c>
      <c r="Q20" s="38">
        <f>COUNTIF(Vertices[PageRank],"&gt;= "&amp;P20)-COUNTIF(Vertices[PageRank],"&gt;="&amp;P21)</f>
        <v>0</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157</v>
      </c>
      <c r="B21" s="34">
        <v>2.404852</v>
      </c>
      <c r="D21" s="32">
        <f t="shared" si="1"/>
        <v>0</v>
      </c>
      <c r="E21" s="3">
        <f>COUNTIF(Vertices[Degree],"&gt;= "&amp;D21)-COUNTIF(Vertices[Degree],"&gt;="&amp;D22)</f>
        <v>0</v>
      </c>
      <c r="F21" s="39">
        <f t="shared" si="2"/>
        <v>16.23636363636364</v>
      </c>
      <c r="G21" s="40">
        <f>COUNTIF(Vertices[In-Degree],"&gt;= "&amp;F21)-COUNTIF(Vertices[In-Degree],"&gt;="&amp;F22)</f>
        <v>0</v>
      </c>
      <c r="H21" s="39">
        <f t="shared" si="3"/>
        <v>5.181818181818179</v>
      </c>
      <c r="I21" s="40">
        <f>COUNTIF(Vertices[Out-Degree],"&gt;= "&amp;H21)-COUNTIF(Vertices[Out-Degree],"&gt;="&amp;H22)</f>
        <v>0</v>
      </c>
      <c r="J21" s="39">
        <f t="shared" si="4"/>
        <v>1454.2484849636364</v>
      </c>
      <c r="K21" s="40">
        <f>COUNTIF(Vertices[Betweenness Centrality],"&gt;= "&amp;J21)-COUNTIF(Vertices[Betweenness Centrality],"&gt;="&amp;J22)</f>
        <v>0</v>
      </c>
      <c r="L21" s="39">
        <f t="shared" si="5"/>
        <v>0.3454545454545455</v>
      </c>
      <c r="M21" s="40">
        <f>COUNTIF(Vertices[Closeness Centrality],"&gt;= "&amp;L21)-COUNTIF(Vertices[Closeness Centrality],"&gt;="&amp;L22)</f>
        <v>0</v>
      </c>
      <c r="N21" s="39">
        <f t="shared" si="6"/>
        <v>0.03989101818181818</v>
      </c>
      <c r="O21" s="40">
        <f>COUNTIF(Vertices[Eigenvector Centrality],"&gt;= "&amp;N21)-COUNTIF(Vertices[Eigenvector Centrality],"&gt;="&amp;N22)</f>
        <v>0</v>
      </c>
      <c r="P21" s="39">
        <f t="shared" si="7"/>
        <v>5.944557981818182</v>
      </c>
      <c r="Q21" s="40">
        <f>COUNTIF(Vertices[PageRank],"&gt;= "&amp;P21)-COUNTIF(Vertices[PageRank],"&gt;="&amp;P22)</f>
        <v>0</v>
      </c>
      <c r="R21" s="39">
        <f t="shared" si="8"/>
        <v>0.3454545454545455</v>
      </c>
      <c r="S21" s="44">
        <f>COUNTIF(Vertices[Clustering Coefficient],"&gt;= "&amp;R21)-COUNTIF(Vertices[Clustering Coefficient],"&gt;="&amp;R22)</f>
        <v>0</v>
      </c>
      <c r="T21" s="39" t="e">
        <f ca="1" t="shared" si="9"/>
        <v>#REF!</v>
      </c>
      <c r="U21" s="40" t="e">
        <f ca="1" t="shared" si="0"/>
        <v>#REF!</v>
      </c>
    </row>
    <row r="22" spans="1:21" ht="15">
      <c r="A22" s="119"/>
      <c r="B22" s="119"/>
      <c r="D22" s="32">
        <f t="shared" si="1"/>
        <v>0</v>
      </c>
      <c r="E22" s="3">
        <f>COUNTIF(Vertices[Degree],"&gt;= "&amp;D22)-COUNTIF(Vertices[Degree],"&gt;="&amp;D23)</f>
        <v>0</v>
      </c>
      <c r="F22" s="37">
        <f t="shared" si="2"/>
        <v>17.090909090909097</v>
      </c>
      <c r="G22" s="38">
        <f>COUNTIF(Vertices[In-Degree],"&gt;= "&amp;F22)-COUNTIF(Vertices[In-Degree],"&gt;="&amp;F23)</f>
        <v>0</v>
      </c>
      <c r="H22" s="37">
        <f t="shared" si="3"/>
        <v>5.4545454545454515</v>
      </c>
      <c r="I22" s="38">
        <f>COUNTIF(Vertices[Out-Degree],"&gt;= "&amp;H22)-COUNTIF(Vertices[Out-Degree],"&gt;="&amp;H23)</f>
        <v>0</v>
      </c>
      <c r="J22" s="37">
        <f t="shared" si="4"/>
        <v>1530.787878909091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0.041990545454545454</v>
      </c>
      <c r="O22" s="38">
        <f>COUNTIF(Vertices[Eigenvector Centrality],"&gt;= "&amp;N22)-COUNTIF(Vertices[Eigenvector Centrality],"&gt;="&amp;N23)</f>
        <v>0</v>
      </c>
      <c r="P22" s="37">
        <f t="shared" si="7"/>
        <v>6.257429454545455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158</v>
      </c>
      <c r="B23" s="34">
        <v>0.007441814004594946</v>
      </c>
      <c r="D23" s="32">
        <f t="shared" si="1"/>
        <v>0</v>
      </c>
      <c r="E23" s="3">
        <f>COUNTIF(Vertices[Degree],"&gt;= "&amp;D23)-COUNTIF(Vertices[Degree],"&gt;="&amp;D24)</f>
        <v>0</v>
      </c>
      <c r="F23" s="39">
        <f t="shared" si="2"/>
        <v>17.945454545454552</v>
      </c>
      <c r="G23" s="40">
        <f>COUNTIF(Vertices[In-Degree],"&gt;= "&amp;F23)-COUNTIF(Vertices[In-Degree],"&gt;="&amp;F24)</f>
        <v>0</v>
      </c>
      <c r="H23" s="39">
        <f t="shared" si="3"/>
        <v>5.727272727272724</v>
      </c>
      <c r="I23" s="40">
        <f>COUNTIF(Vertices[Out-Degree],"&gt;= "&amp;H23)-COUNTIF(Vertices[Out-Degree],"&gt;="&amp;H24)</f>
        <v>0</v>
      </c>
      <c r="J23" s="39">
        <f t="shared" si="4"/>
        <v>1607.3272728545455</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0.04409007272727273</v>
      </c>
      <c r="O23" s="40">
        <f>COUNTIF(Vertices[Eigenvector Centrality],"&gt;= "&amp;N23)-COUNTIF(Vertices[Eigenvector Centrality],"&gt;="&amp;N24)</f>
        <v>0</v>
      </c>
      <c r="P23" s="39">
        <f t="shared" si="7"/>
        <v>6.5703009272727275</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2080</v>
      </c>
      <c r="B24" s="34">
        <v>0.534039</v>
      </c>
      <c r="D24" s="32">
        <f t="shared" si="1"/>
        <v>0</v>
      </c>
      <c r="E24" s="3">
        <f>COUNTIF(Vertices[Degree],"&gt;= "&amp;D24)-COUNTIF(Vertices[Degree],"&gt;="&amp;D25)</f>
        <v>0</v>
      </c>
      <c r="F24" s="37">
        <f t="shared" si="2"/>
        <v>18.800000000000008</v>
      </c>
      <c r="G24" s="38">
        <f>COUNTIF(Vertices[In-Degree],"&gt;= "&amp;F24)-COUNTIF(Vertices[In-Degree],"&gt;="&amp;F25)</f>
        <v>0</v>
      </c>
      <c r="H24" s="37">
        <f t="shared" si="3"/>
        <v>5.9999999999999964</v>
      </c>
      <c r="I24" s="38">
        <f>COUNTIF(Vertices[Out-Degree],"&gt;= "&amp;H24)-COUNTIF(Vertices[Out-Degree],"&gt;="&amp;H25)</f>
        <v>0</v>
      </c>
      <c r="J24" s="37">
        <f t="shared" si="4"/>
        <v>1683.8666668</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0.046189600000000004</v>
      </c>
      <c r="O24" s="38">
        <f>COUNTIF(Vertices[Eigenvector Centrality],"&gt;= "&amp;N24)-COUNTIF(Vertices[Eigenvector Centrality],"&gt;="&amp;N25)</f>
        <v>0</v>
      </c>
      <c r="P24" s="37">
        <f t="shared" si="7"/>
        <v>6.8831724</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9"/>
      <c r="B25" s="119"/>
      <c r="D25" s="32">
        <f t="shared" si="1"/>
        <v>0</v>
      </c>
      <c r="E25" s="3">
        <f>COUNTIF(Vertices[Degree],"&gt;= "&amp;D25)-COUNTIF(Vertices[Degree],"&gt;="&amp;D26)</f>
        <v>0</v>
      </c>
      <c r="F25" s="39">
        <f t="shared" si="2"/>
        <v>19.654545454545463</v>
      </c>
      <c r="G25" s="40">
        <f>COUNTIF(Vertices[In-Degree],"&gt;= "&amp;F25)-COUNTIF(Vertices[In-Degree],"&gt;="&amp;F26)</f>
        <v>0</v>
      </c>
      <c r="H25" s="39">
        <f t="shared" si="3"/>
        <v>6.272727272727269</v>
      </c>
      <c r="I25" s="40">
        <f>COUNTIF(Vertices[Out-Degree],"&gt;= "&amp;H25)-COUNTIF(Vertices[Out-Degree],"&gt;="&amp;H26)</f>
        <v>0</v>
      </c>
      <c r="J25" s="39">
        <f t="shared" si="4"/>
        <v>1760.4060607454546</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0.04828912727272728</v>
      </c>
      <c r="O25" s="40">
        <f>COUNTIF(Vertices[Eigenvector Centrality],"&gt;= "&amp;N25)-COUNTIF(Vertices[Eigenvector Centrality],"&gt;="&amp;N26)</f>
        <v>0</v>
      </c>
      <c r="P25" s="39">
        <f t="shared" si="7"/>
        <v>7.196043872727273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2081</v>
      </c>
      <c r="B26" s="34" t="s">
        <v>2082</v>
      </c>
      <c r="D26" s="32">
        <f t="shared" si="1"/>
        <v>0</v>
      </c>
      <c r="E26" s="3">
        <f>COUNTIF(Vertices[Degree],"&gt;= "&amp;D26)-COUNTIF(Vertices[Degree],"&gt;="&amp;D28)</f>
        <v>0</v>
      </c>
      <c r="F26" s="37">
        <f t="shared" si="2"/>
        <v>20.50909090909092</v>
      </c>
      <c r="G26" s="38">
        <f>COUNTIF(Vertices[In-Degree],"&gt;= "&amp;F26)-COUNTIF(Vertices[In-Degree],"&gt;="&amp;F28)</f>
        <v>0</v>
      </c>
      <c r="H26" s="37">
        <f t="shared" si="3"/>
        <v>6.545454545454541</v>
      </c>
      <c r="I26" s="38">
        <f>COUNTIF(Vertices[Out-Degree],"&gt;= "&amp;H26)-COUNTIF(Vertices[Out-Degree],"&gt;="&amp;H28)</f>
        <v>0</v>
      </c>
      <c r="J26" s="37">
        <f t="shared" si="4"/>
        <v>1836.9454546909092</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0.050388654545454555</v>
      </c>
      <c r="O26" s="38">
        <f>COUNTIF(Vertices[Eigenvector Centrality],"&gt;= "&amp;N26)-COUNTIF(Vertices[Eigenvector Centrality],"&gt;="&amp;N28)</f>
        <v>0</v>
      </c>
      <c r="P26" s="37">
        <f t="shared" si="7"/>
        <v>7.508915345454546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4:21" ht="15">
      <c r="D27" s="32"/>
      <c r="E27" s="3">
        <f>COUNTIF(Vertices[Degree],"&gt;= "&amp;D27)-COUNTIF(Vertices[Degree],"&gt;="&amp;D28)</f>
        <v>0</v>
      </c>
      <c r="F27" s="61"/>
      <c r="G27" s="62">
        <f>COUNTIF(Vertices[In-Degree],"&gt;= "&amp;F27)-COUNTIF(Vertices[In-Degree],"&gt;="&amp;F28)</f>
        <v>-2</v>
      </c>
      <c r="H27" s="61"/>
      <c r="I27" s="62">
        <f>COUNTIF(Vertices[Out-Degree],"&gt;= "&amp;H27)-COUNTIF(Vertices[Out-Degree],"&gt;="&amp;H28)</f>
        <v>-1</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-9</v>
      </c>
      <c r="T27" s="61"/>
      <c r="U27" s="62">
        <f ca="1">COUNTIF(Vertices[Clustering Coefficient],"&gt;= "&amp;T27)-COUNTIF(Vertices[Clustering Coefficient],"&gt;="&amp;T28)</f>
        <v>0</v>
      </c>
    </row>
    <row r="28" spans="4:21" ht="15">
      <c r="D28" s="32">
        <f>D26+($D$57-$D$2)/BinDivisor</f>
        <v>0</v>
      </c>
      <c r="E28" s="3">
        <f>COUNTIF(Vertices[Degree],"&gt;= "&amp;D28)-COUNTIF(Vertices[Degree],"&gt;="&amp;D40)</f>
        <v>0</v>
      </c>
      <c r="F28" s="39">
        <f>F26+($F$57-$F$2)/BinDivisor</f>
        <v>21.363636363636374</v>
      </c>
      <c r="G28" s="40">
        <f>COUNTIF(Vertices[In-Degree],"&gt;= "&amp;F28)-COUNTIF(Vertices[In-Degree],"&gt;="&amp;F40)</f>
        <v>0</v>
      </c>
      <c r="H28" s="39">
        <f>H26+($H$57-$H$2)/BinDivisor</f>
        <v>6.818181818181814</v>
      </c>
      <c r="I28" s="40">
        <f>COUNTIF(Vertices[Out-Degree],"&gt;= "&amp;H28)-COUNTIF(Vertices[Out-Degree],"&gt;="&amp;H40)</f>
        <v>0</v>
      </c>
      <c r="J28" s="39">
        <f>J26+($J$57-$J$2)/BinDivisor</f>
        <v>1913.4848486363637</v>
      </c>
      <c r="K28" s="40">
        <f>COUNTIF(Vertices[Betweenness Centrality],"&gt;= "&amp;J28)-COUNTIF(Vertices[Betweenness Centrality],"&gt;="&amp;J40)</f>
        <v>0</v>
      </c>
      <c r="L28" s="39">
        <f>L26+($L$57-$L$2)/BinDivisor</f>
        <v>0.45454545454545464</v>
      </c>
      <c r="M28" s="40">
        <f>COUNTIF(Vertices[Closeness Centrality],"&gt;= "&amp;L28)-COUNTIF(Vertices[Closeness Centrality],"&gt;="&amp;L40)</f>
        <v>0</v>
      </c>
      <c r="N28" s="39">
        <f>N26+($N$57-$N$2)/BinDivisor</f>
        <v>0.05248818181818183</v>
      </c>
      <c r="O28" s="40">
        <f>COUNTIF(Vertices[Eigenvector Centrality],"&gt;= "&amp;N28)-COUNTIF(Vertices[Eigenvector Centrality],"&gt;="&amp;N40)</f>
        <v>0</v>
      </c>
      <c r="P28" s="39">
        <f>P26+($P$57-$P$2)/BinDivisor</f>
        <v>7.821786818181819</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4:21" ht="15">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4:21" ht="15">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4:21" ht="15">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4:21" ht="15">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4:21" ht="15">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4:21" ht="15">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4:21" ht="15">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4:21" ht="15">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4:21" ht="15">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4:21" ht="15">
      <c r="D38" s="32"/>
      <c r="E38" s="3">
        <f>COUNTIF(Vertices[Degree],"&gt;= "&amp;D38)-COUNTIF(Vertices[Degree],"&gt;="&amp;D40)</f>
        <v>0</v>
      </c>
      <c r="F38" s="61"/>
      <c r="G38" s="62">
        <f>COUNTIF(Vertices[In-Degree],"&gt;= "&amp;F38)-COUNTIF(Vertices[In-Degree],"&gt;="&amp;F40)</f>
        <v>-2</v>
      </c>
      <c r="H38" s="61"/>
      <c r="I38" s="62">
        <f>COUNTIF(Vertices[Out-Degree],"&gt;= "&amp;H38)-COUNTIF(Vertices[Out-Degree],"&gt;="&amp;H40)</f>
        <v>-1</v>
      </c>
      <c r="J38" s="61"/>
      <c r="K38" s="62">
        <f>COUNTIF(Vertices[Betweenness Centrality],"&gt;= "&amp;J38)-COUNTIF(Vertices[Betweenness Centrality],"&gt;="&amp;J40)</f>
        <v>-1</v>
      </c>
      <c r="L38" s="61"/>
      <c r="M38" s="62">
        <f>COUNTIF(Vertices[Closeness Centrality],"&gt;= "&amp;L38)-COUNTIF(Vertices[Closeness Centrality],"&gt;="&amp;L40)</f>
        <v>-6</v>
      </c>
      <c r="N38" s="61"/>
      <c r="O38" s="62">
        <f>COUNTIF(Vertices[Eigenvector Centrality],"&gt;= "&amp;N38)-COUNTIF(Vertices[Eigenvector Centrality],"&gt;="&amp;N40)</f>
        <v>-1</v>
      </c>
      <c r="P38" s="61"/>
      <c r="Q38" s="62">
        <f>COUNTIF(Vertices[Eigenvector Centrality],"&gt;= "&amp;P38)-COUNTIF(Vertices[Eigenvector Centrality],"&gt;="&amp;P40)</f>
        <v>0</v>
      </c>
      <c r="R38" s="61"/>
      <c r="S38" s="63">
        <f>COUNTIF(Vertices[Clustering Coefficient],"&gt;= "&amp;R38)-COUNTIF(Vertices[Clustering Coefficient],"&gt;="&amp;R40)</f>
        <v>-9</v>
      </c>
      <c r="T38" s="61"/>
      <c r="U38" s="62">
        <f ca="1">COUNTIF(Vertices[Clustering Coefficient],"&gt;= "&amp;T38)-COUNTIF(Vertices[Clustering Coefficient],"&gt;="&amp;T40)</f>
        <v>0</v>
      </c>
    </row>
    <row r="39" spans="4:21" ht="15">
      <c r="D39" s="32"/>
      <c r="E39" s="3">
        <f>COUNTIF(Vertices[Degree],"&gt;= "&amp;D39)-COUNTIF(Vertices[Degree],"&gt;="&amp;D40)</f>
        <v>0</v>
      </c>
      <c r="F39" s="61"/>
      <c r="G39" s="62">
        <f>COUNTIF(Vertices[In-Degree],"&gt;= "&amp;F39)-COUNTIF(Vertices[In-Degree],"&gt;="&amp;F40)</f>
        <v>-2</v>
      </c>
      <c r="H39" s="61"/>
      <c r="I39" s="62">
        <f>COUNTIF(Vertices[Out-Degree],"&gt;= "&amp;H39)-COUNTIF(Vertices[Out-Degree],"&gt;="&amp;H40)</f>
        <v>-1</v>
      </c>
      <c r="J39" s="61"/>
      <c r="K39" s="62">
        <f>COUNTIF(Vertices[Betweenness Centrality],"&gt;= "&amp;J39)-COUNTIF(Vertices[Betweenness Centrality],"&gt;="&amp;J40)</f>
        <v>-1</v>
      </c>
      <c r="L39" s="61"/>
      <c r="M39" s="62">
        <f>COUNTIF(Vertices[Closeness Centrality],"&gt;= "&amp;L39)-COUNTIF(Vertices[Closeness Centrality],"&gt;="&amp;L40)</f>
        <v>-6</v>
      </c>
      <c r="N39" s="61"/>
      <c r="O39" s="62">
        <f>COUNTIF(Vertices[Eigenvector Centrality],"&gt;= "&amp;N39)-COUNTIF(Vertices[Eigenvector Centrality],"&gt;="&amp;N40)</f>
        <v>-1</v>
      </c>
      <c r="P39" s="61"/>
      <c r="Q39" s="62">
        <f>COUNTIF(Vertices[Eigenvector Centrality],"&gt;= "&amp;P39)-COUNTIF(Vertices[Eigenvector Centrality],"&gt;="&amp;P40)</f>
        <v>0</v>
      </c>
      <c r="R39" s="61"/>
      <c r="S39" s="63">
        <f>COUNTIF(Vertices[Clustering Coefficient],"&gt;= "&amp;R39)-COUNTIF(Vertices[Clustering Coefficient],"&gt;="&amp;R40)</f>
        <v>-9</v>
      </c>
      <c r="T39" s="61"/>
      <c r="U39" s="62">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22.21818181818183</v>
      </c>
      <c r="G40" s="38">
        <f>COUNTIF(Vertices[In-Degree],"&gt;= "&amp;F40)-COUNTIF(Vertices[In-Degree],"&gt;="&amp;F41)</f>
        <v>1</v>
      </c>
      <c r="H40" s="37">
        <f>H28+($H$57-$H$2)/BinDivisor</f>
        <v>7.090909090909086</v>
      </c>
      <c r="I40" s="38">
        <f>COUNTIF(Vertices[Out-Degree],"&gt;= "&amp;H40)-COUNTIF(Vertices[Out-Degree],"&gt;="&amp;H41)</f>
        <v>0</v>
      </c>
      <c r="J40" s="37">
        <f>J28+($J$57-$J$2)/BinDivisor</f>
        <v>1990.0242425818183</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0.054587709090909105</v>
      </c>
      <c r="O40" s="38">
        <f>COUNTIF(Vertices[Eigenvector Centrality],"&gt;= "&amp;N40)-COUNTIF(Vertices[Eigenvector Centrality],"&gt;="&amp;N41)</f>
        <v>0</v>
      </c>
      <c r="P40" s="37">
        <f>P28+($P$57-$P$2)/BinDivisor</f>
        <v>8.13465829090909</v>
      </c>
      <c r="Q40" s="38">
        <f>COUNTIF(Vertices[PageRank],"&gt;= "&amp;P40)-COUNTIF(Vertices[PageRank],"&gt;="&amp;P41)</f>
        <v>1</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23.072727272727285</v>
      </c>
      <c r="G41" s="40">
        <f>COUNTIF(Vertices[In-Degree],"&gt;= "&amp;F41)-COUNTIF(Vertices[In-Degree],"&gt;="&amp;F42)</f>
        <v>0</v>
      </c>
      <c r="H41" s="39">
        <f aca="true" t="shared" si="12" ref="H41:H56">H40+($H$57-$H$2)/BinDivisor</f>
        <v>7.363636363636359</v>
      </c>
      <c r="I41" s="40">
        <f>COUNTIF(Vertices[Out-Degree],"&gt;= "&amp;H41)-COUNTIF(Vertices[Out-Degree],"&gt;="&amp;H42)</f>
        <v>0</v>
      </c>
      <c r="J41" s="39">
        <f aca="true" t="shared" si="13" ref="J41:J56">J40+($J$57-$J$2)/BinDivisor</f>
        <v>2066.563636527273</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2</v>
      </c>
      <c r="N41" s="39">
        <f aca="true" t="shared" si="15" ref="N41:N56">N40+($N$57-$N$2)/BinDivisor</f>
        <v>0.05668723636363638</v>
      </c>
      <c r="O41" s="40">
        <f>COUNTIF(Vertices[Eigenvector Centrality],"&gt;= "&amp;N41)-COUNTIF(Vertices[Eigenvector Centrality],"&gt;="&amp;N42)</f>
        <v>0</v>
      </c>
      <c r="P41" s="39">
        <f aca="true" t="shared" si="16" ref="P41:P56">P40+($P$57-$P$2)/BinDivisor</f>
        <v>8.447529763636362</v>
      </c>
      <c r="Q41" s="40">
        <f>COUNTIF(Vertices[PageRank],"&gt;= "&amp;P41)-COUNTIF(Vertices[PageRank],"&gt;="&amp;P42)</f>
        <v>0</v>
      </c>
      <c r="R41" s="39">
        <f aca="true" t="shared" si="17" ref="R41:R56">R40+($R$57-$R$2)/BinDivisor</f>
        <v>0.490909090909091</v>
      </c>
      <c r="S41" s="44">
        <f>COUNTIF(Vertices[Clustering Coefficient],"&gt;= "&amp;R41)-COUNTIF(Vertices[Clustering Coefficient],"&gt;="&amp;R42)</f>
        <v>3</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23.92727272727274</v>
      </c>
      <c r="G42" s="38">
        <f>COUNTIF(Vertices[In-Degree],"&gt;= "&amp;F42)-COUNTIF(Vertices[In-Degree],"&gt;="&amp;F43)</f>
        <v>0</v>
      </c>
      <c r="H42" s="37">
        <f t="shared" si="12"/>
        <v>7.636363636363631</v>
      </c>
      <c r="I42" s="38">
        <f>COUNTIF(Vertices[Out-Degree],"&gt;= "&amp;H42)-COUNTIF(Vertices[Out-Degree],"&gt;="&amp;H43)</f>
        <v>0</v>
      </c>
      <c r="J42" s="37">
        <f t="shared" si="13"/>
        <v>2143.1030304727274</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0.058786763636363655</v>
      </c>
      <c r="O42" s="38">
        <f>COUNTIF(Vertices[Eigenvector Centrality],"&gt;= "&amp;N42)-COUNTIF(Vertices[Eigenvector Centrality],"&gt;="&amp;N43)</f>
        <v>0</v>
      </c>
      <c r="P42" s="37">
        <f t="shared" si="16"/>
        <v>8.760401236363634</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3"/>
      <c r="B43" s="33"/>
      <c r="D43" s="32">
        <f t="shared" si="10"/>
        <v>0</v>
      </c>
      <c r="E43" s="3">
        <f>COUNTIF(Vertices[Degree],"&gt;= "&amp;D43)-COUNTIF(Vertices[Degree],"&gt;="&amp;D44)</f>
        <v>0</v>
      </c>
      <c r="F43" s="39">
        <f t="shared" si="11"/>
        <v>24.781818181818196</v>
      </c>
      <c r="G43" s="40">
        <f>COUNTIF(Vertices[In-Degree],"&gt;= "&amp;F43)-COUNTIF(Vertices[In-Degree],"&gt;="&amp;F44)</f>
        <v>0</v>
      </c>
      <c r="H43" s="39">
        <f t="shared" si="12"/>
        <v>7.909090909090904</v>
      </c>
      <c r="I43" s="40">
        <f>COUNTIF(Vertices[Out-Degree],"&gt;= "&amp;H43)-COUNTIF(Vertices[Out-Degree],"&gt;="&amp;H44)</f>
        <v>0</v>
      </c>
      <c r="J43" s="39">
        <f t="shared" si="13"/>
        <v>2219.6424244181817</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0.06088629090909093</v>
      </c>
      <c r="O43" s="40">
        <f>COUNTIF(Vertices[Eigenvector Centrality],"&gt;= "&amp;N43)-COUNTIF(Vertices[Eigenvector Centrality],"&gt;="&amp;N44)</f>
        <v>0</v>
      </c>
      <c r="P43" s="39">
        <f t="shared" si="16"/>
        <v>9.073272709090906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3"/>
      <c r="B44" s="33"/>
      <c r="D44" s="32">
        <f t="shared" si="10"/>
        <v>0</v>
      </c>
      <c r="E44" s="3">
        <f>COUNTIF(Vertices[Degree],"&gt;= "&amp;D44)-COUNTIF(Vertices[Degree],"&gt;="&amp;D45)</f>
        <v>0</v>
      </c>
      <c r="F44" s="37">
        <f t="shared" si="11"/>
        <v>25.63636363636365</v>
      </c>
      <c r="G44" s="38">
        <f>COUNTIF(Vertices[In-Degree],"&gt;= "&amp;F44)-COUNTIF(Vertices[In-Degree],"&gt;="&amp;F45)</f>
        <v>0</v>
      </c>
      <c r="H44" s="37">
        <f t="shared" si="12"/>
        <v>8.181818181818176</v>
      </c>
      <c r="I44" s="38">
        <f>COUNTIF(Vertices[Out-Degree],"&gt;= "&amp;H44)-COUNTIF(Vertices[Out-Degree],"&gt;="&amp;H45)</f>
        <v>0</v>
      </c>
      <c r="J44" s="37">
        <f t="shared" si="13"/>
        <v>2296.181818363636</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0.0629858181818182</v>
      </c>
      <c r="O44" s="38">
        <f>COUNTIF(Vertices[Eigenvector Centrality],"&gt;= "&amp;N44)-COUNTIF(Vertices[Eigenvector Centrality],"&gt;="&amp;N45)</f>
        <v>0</v>
      </c>
      <c r="P44" s="37">
        <f t="shared" si="16"/>
        <v>9.386144181818178</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26.490909090909106</v>
      </c>
      <c r="G45" s="40">
        <f>COUNTIF(Vertices[In-Degree],"&gt;= "&amp;F45)-COUNTIF(Vertices[In-Degree],"&gt;="&amp;F46)</f>
        <v>0</v>
      </c>
      <c r="H45" s="39">
        <f t="shared" si="12"/>
        <v>8.45454545454545</v>
      </c>
      <c r="I45" s="40">
        <f>COUNTIF(Vertices[Out-Degree],"&gt;= "&amp;H45)-COUNTIF(Vertices[Out-Degree],"&gt;="&amp;H46)</f>
        <v>0</v>
      </c>
      <c r="J45" s="39">
        <f t="shared" si="13"/>
        <v>2372.7212123090903</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0.06508534545454547</v>
      </c>
      <c r="O45" s="40">
        <f>COUNTIF(Vertices[Eigenvector Centrality],"&gt;= "&amp;N45)-COUNTIF(Vertices[Eigenvector Centrality],"&gt;="&amp;N46)</f>
        <v>0</v>
      </c>
      <c r="P45" s="39">
        <f t="shared" si="16"/>
        <v>9.69901565454545</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27.34545454545456</v>
      </c>
      <c r="G46" s="38">
        <f>COUNTIF(Vertices[In-Degree],"&gt;= "&amp;F46)-COUNTIF(Vertices[In-Degree],"&gt;="&amp;F47)</f>
        <v>0</v>
      </c>
      <c r="H46" s="37">
        <f t="shared" si="12"/>
        <v>8.727272727272723</v>
      </c>
      <c r="I46" s="38">
        <f>COUNTIF(Vertices[Out-Degree],"&gt;= "&amp;H46)-COUNTIF(Vertices[Out-Degree],"&gt;="&amp;H47)</f>
        <v>0</v>
      </c>
      <c r="J46" s="37">
        <f t="shared" si="13"/>
        <v>2449.2606062545447</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0.06718487272727275</v>
      </c>
      <c r="O46" s="38">
        <f>COUNTIF(Vertices[Eigenvector Centrality],"&gt;= "&amp;N46)-COUNTIF(Vertices[Eigenvector Centrality],"&gt;="&amp;N47)</f>
        <v>0</v>
      </c>
      <c r="P46" s="37">
        <f t="shared" si="16"/>
        <v>10.011887127272722</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4:21" ht="15">
      <c r="D47" s="32">
        <f t="shared" si="10"/>
        <v>0</v>
      </c>
      <c r="E47" s="3">
        <f>COUNTIF(Vertices[Degree],"&gt;= "&amp;D47)-COUNTIF(Vertices[Degree],"&gt;="&amp;D48)</f>
        <v>0</v>
      </c>
      <c r="F47" s="39">
        <f t="shared" si="11"/>
        <v>28.200000000000017</v>
      </c>
      <c r="G47" s="40">
        <f>COUNTIF(Vertices[In-Degree],"&gt;= "&amp;F47)-COUNTIF(Vertices[In-Degree],"&gt;="&amp;F48)</f>
        <v>0</v>
      </c>
      <c r="H47" s="39">
        <f t="shared" si="12"/>
        <v>8.999999999999996</v>
      </c>
      <c r="I47" s="40">
        <f>COUNTIF(Vertices[Out-Degree],"&gt;= "&amp;H47)-COUNTIF(Vertices[Out-Degree],"&gt;="&amp;H48)</f>
        <v>0</v>
      </c>
      <c r="J47" s="39">
        <f t="shared" si="13"/>
        <v>2525.800000199999</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0.06928440000000002</v>
      </c>
      <c r="O47" s="40">
        <f>COUNTIF(Vertices[Eigenvector Centrality],"&gt;= "&amp;N47)-COUNTIF(Vertices[Eigenvector Centrality],"&gt;="&amp;N48)</f>
        <v>0</v>
      </c>
      <c r="P47" s="39">
        <f t="shared" si="16"/>
        <v>10.324758599999994</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29.054545454545472</v>
      </c>
      <c r="G48" s="38">
        <f>COUNTIF(Vertices[In-Degree],"&gt;= "&amp;F48)-COUNTIF(Vertices[In-Degree],"&gt;="&amp;F49)</f>
        <v>0</v>
      </c>
      <c r="H48" s="37">
        <f t="shared" si="12"/>
        <v>9.27272727272727</v>
      </c>
      <c r="I48" s="38">
        <f>COUNTIF(Vertices[Out-Degree],"&gt;= "&amp;H48)-COUNTIF(Vertices[Out-Degree],"&gt;="&amp;H49)</f>
        <v>0</v>
      </c>
      <c r="J48" s="37">
        <f t="shared" si="13"/>
        <v>2602.3393941454533</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0.0713839272727273</v>
      </c>
      <c r="O48" s="38">
        <f>COUNTIF(Vertices[Eigenvector Centrality],"&gt;= "&amp;N48)-COUNTIF(Vertices[Eigenvector Centrality],"&gt;="&amp;N49)</f>
        <v>0</v>
      </c>
      <c r="P48" s="37">
        <f t="shared" si="16"/>
        <v>10.637630072727266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29.909090909090928</v>
      </c>
      <c r="G49" s="40">
        <f>COUNTIF(Vertices[In-Degree],"&gt;= "&amp;F49)-COUNTIF(Vertices[In-Degree],"&gt;="&amp;F50)</f>
        <v>0</v>
      </c>
      <c r="H49" s="39">
        <f t="shared" si="12"/>
        <v>9.545454545454543</v>
      </c>
      <c r="I49" s="40">
        <f>COUNTIF(Vertices[Out-Degree],"&gt;= "&amp;H49)-COUNTIF(Vertices[Out-Degree],"&gt;="&amp;H50)</f>
        <v>0</v>
      </c>
      <c r="J49" s="39">
        <f t="shared" si="13"/>
        <v>2678.8787880909076</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0.07348345454545457</v>
      </c>
      <c r="O49" s="40">
        <f>COUNTIF(Vertices[Eigenvector Centrality],"&gt;= "&amp;N49)-COUNTIF(Vertices[Eigenvector Centrality],"&gt;="&amp;N50)</f>
        <v>0</v>
      </c>
      <c r="P49" s="39">
        <f t="shared" si="16"/>
        <v>10.950501545454538</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30.763636363636383</v>
      </c>
      <c r="G50" s="38">
        <f>COUNTIF(Vertices[In-Degree],"&gt;= "&amp;F50)-COUNTIF(Vertices[In-Degree],"&gt;="&amp;F51)</f>
        <v>0</v>
      </c>
      <c r="H50" s="37">
        <f t="shared" si="12"/>
        <v>9.818181818181817</v>
      </c>
      <c r="I50" s="38">
        <f>COUNTIF(Vertices[Out-Degree],"&gt;= "&amp;H50)-COUNTIF(Vertices[Out-Degree],"&gt;="&amp;H51)</f>
        <v>0</v>
      </c>
      <c r="J50" s="37">
        <f t="shared" si="13"/>
        <v>2755.418182036362</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0.07558298181818185</v>
      </c>
      <c r="O50" s="38">
        <f>COUNTIF(Vertices[Eigenvector Centrality],"&gt;= "&amp;N50)-COUNTIF(Vertices[Eigenvector Centrality],"&gt;="&amp;N51)</f>
        <v>0</v>
      </c>
      <c r="P50" s="37">
        <f t="shared" si="16"/>
        <v>11.26337301818181</v>
      </c>
      <c r="Q50" s="38">
        <f>COUNTIF(Vertices[PageRank],"&gt;= "&amp;P50)-COUNTIF(Vertices[PageRank],"&gt;="&amp;P51)</f>
        <v>1</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31.61818181818184</v>
      </c>
      <c r="G51" s="40">
        <f>COUNTIF(Vertices[In-Degree],"&gt;= "&amp;F51)-COUNTIF(Vertices[In-Degree],"&gt;="&amp;F52)</f>
        <v>0</v>
      </c>
      <c r="H51" s="39">
        <f t="shared" si="12"/>
        <v>10.09090909090909</v>
      </c>
      <c r="I51" s="40">
        <f>COUNTIF(Vertices[Out-Degree],"&gt;= "&amp;H51)-COUNTIF(Vertices[Out-Degree],"&gt;="&amp;H52)</f>
        <v>0</v>
      </c>
      <c r="J51" s="39">
        <f t="shared" si="13"/>
        <v>2831.9575759818163</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0.07768250909090912</v>
      </c>
      <c r="O51" s="40">
        <f>COUNTIF(Vertices[Eigenvector Centrality],"&gt;= "&amp;N51)-COUNTIF(Vertices[Eigenvector Centrality],"&gt;="&amp;N52)</f>
        <v>0</v>
      </c>
      <c r="P51" s="39">
        <f t="shared" si="16"/>
        <v>11.576244490909081</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32.47272727272729</v>
      </c>
      <c r="G52" s="38">
        <f>COUNTIF(Vertices[In-Degree],"&gt;= "&amp;F52)-COUNTIF(Vertices[In-Degree],"&gt;="&amp;F53)</f>
        <v>0</v>
      </c>
      <c r="H52" s="37">
        <f t="shared" si="12"/>
        <v>10.363636363636363</v>
      </c>
      <c r="I52" s="38">
        <f>COUNTIF(Vertices[Out-Degree],"&gt;= "&amp;H52)-COUNTIF(Vertices[Out-Degree],"&gt;="&amp;H53)</f>
        <v>0</v>
      </c>
      <c r="J52" s="37">
        <f t="shared" si="13"/>
        <v>2908.4969699272706</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0.0797820363636364</v>
      </c>
      <c r="O52" s="38">
        <f>COUNTIF(Vertices[Eigenvector Centrality],"&gt;= "&amp;N52)-COUNTIF(Vertices[Eigenvector Centrality],"&gt;="&amp;N53)</f>
        <v>0</v>
      </c>
      <c r="P52" s="37">
        <f t="shared" si="16"/>
        <v>11.889115963636353</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33.32727272727274</v>
      </c>
      <c r="G53" s="40">
        <f>COUNTIF(Vertices[In-Degree],"&gt;= "&amp;F53)-COUNTIF(Vertices[In-Degree],"&gt;="&amp;F54)</f>
        <v>0</v>
      </c>
      <c r="H53" s="39">
        <f t="shared" si="12"/>
        <v>10.636363636363637</v>
      </c>
      <c r="I53" s="40">
        <f>COUNTIF(Vertices[Out-Degree],"&gt;= "&amp;H53)-COUNTIF(Vertices[Out-Degree],"&gt;="&amp;H54)</f>
        <v>0</v>
      </c>
      <c r="J53" s="39">
        <f t="shared" si="13"/>
        <v>2985.036363872725</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0.08188156363636367</v>
      </c>
      <c r="O53" s="40">
        <f>COUNTIF(Vertices[Eigenvector Centrality],"&gt;= "&amp;N53)-COUNTIF(Vertices[Eigenvector Centrality],"&gt;="&amp;N54)</f>
        <v>0</v>
      </c>
      <c r="P53" s="39">
        <f t="shared" si="16"/>
        <v>12.201987436363625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34.181818181818194</v>
      </c>
      <c r="G54" s="38">
        <f>COUNTIF(Vertices[In-Degree],"&gt;= "&amp;F54)-COUNTIF(Vertices[In-Degree],"&gt;="&amp;F55)</f>
        <v>0</v>
      </c>
      <c r="H54" s="37">
        <f t="shared" si="12"/>
        <v>10.90909090909091</v>
      </c>
      <c r="I54" s="38">
        <f>COUNTIF(Vertices[Out-Degree],"&gt;= "&amp;H54)-COUNTIF(Vertices[Out-Degree],"&gt;="&amp;H55)</f>
        <v>0</v>
      </c>
      <c r="J54" s="37">
        <f t="shared" si="13"/>
        <v>3061.575757818179</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0.08398109090909095</v>
      </c>
      <c r="O54" s="38">
        <f>COUNTIF(Vertices[Eigenvector Centrality],"&gt;= "&amp;N54)-COUNTIF(Vertices[Eigenvector Centrality],"&gt;="&amp;N55)</f>
        <v>0</v>
      </c>
      <c r="P54" s="37">
        <f t="shared" si="16"/>
        <v>12.514858909090897</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35.036363636363646</v>
      </c>
      <c r="G55" s="40">
        <f>COUNTIF(Vertices[In-Degree],"&gt;= "&amp;F55)-COUNTIF(Vertices[In-Degree],"&gt;="&amp;F56)</f>
        <v>0</v>
      </c>
      <c r="H55" s="39">
        <f t="shared" si="12"/>
        <v>11.181818181818183</v>
      </c>
      <c r="I55" s="40">
        <f>COUNTIF(Vertices[Out-Degree],"&gt;= "&amp;H55)-COUNTIF(Vertices[Out-Degree],"&gt;="&amp;H56)</f>
        <v>0</v>
      </c>
      <c r="J55" s="39">
        <f t="shared" si="13"/>
        <v>3138.1151517636335</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0.08608061818181822</v>
      </c>
      <c r="O55" s="40">
        <f>COUNTIF(Vertices[Eigenvector Centrality],"&gt;= "&amp;N55)-COUNTIF(Vertices[Eigenvector Centrality],"&gt;="&amp;N56)</f>
        <v>0</v>
      </c>
      <c r="P55" s="39">
        <f t="shared" si="16"/>
        <v>12.827730381818169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35.8909090909091</v>
      </c>
      <c r="G56" s="38">
        <f>COUNTIF(Vertices[In-Degree],"&gt;= "&amp;F56)-COUNTIF(Vertices[In-Degree],"&gt;="&amp;F57)</f>
        <v>0</v>
      </c>
      <c r="H56" s="37">
        <f t="shared" si="12"/>
        <v>11.454545454545457</v>
      </c>
      <c r="I56" s="38">
        <f>COUNTIF(Vertices[Out-Degree],"&gt;= "&amp;H56)-COUNTIF(Vertices[Out-Degree],"&gt;="&amp;H57)</f>
        <v>0</v>
      </c>
      <c r="J56" s="37">
        <f t="shared" si="13"/>
        <v>3214.654545709088</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0.0881801454545455</v>
      </c>
      <c r="O56" s="38">
        <f>COUNTIF(Vertices[Eigenvector Centrality],"&gt;= "&amp;N56)-COUNTIF(Vertices[Eigenvector Centrality],"&gt;="&amp;N57)</f>
        <v>0</v>
      </c>
      <c r="P56" s="37">
        <f t="shared" si="16"/>
        <v>13.14060185454544</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47</v>
      </c>
      <c r="G57" s="42">
        <f>COUNTIF(Vertices[In-Degree],"&gt;= "&amp;F57)-COUNTIF(Vertices[In-Degree],"&gt;="&amp;F58)</f>
        <v>1</v>
      </c>
      <c r="H57" s="41">
        <f>MAX(Vertices[Out-Degree])</f>
        <v>15</v>
      </c>
      <c r="I57" s="42">
        <f>COUNTIF(Vertices[Out-Degree],"&gt;= "&amp;H57)-COUNTIF(Vertices[Out-Degree],"&gt;="&amp;H58)</f>
        <v>1</v>
      </c>
      <c r="J57" s="41">
        <f>MAX(Vertices[Betweenness Centrality])</f>
        <v>4209.666667</v>
      </c>
      <c r="K57" s="42">
        <f>COUNTIF(Vertices[Betweenness Centrality],"&gt;= "&amp;J57)-COUNTIF(Vertices[Betweenness Centrality],"&gt;="&amp;J58)</f>
        <v>1</v>
      </c>
      <c r="L57" s="41">
        <f>MAX(Vertices[Closeness Centrality])</f>
        <v>1</v>
      </c>
      <c r="M57" s="42">
        <f>COUNTIF(Vertices[Closeness Centrality],"&gt;= "&amp;L57)-COUNTIF(Vertices[Closeness Centrality],"&gt;="&amp;L58)</f>
        <v>4</v>
      </c>
      <c r="N57" s="41">
        <f>MAX(Vertices[Eigenvector Centrality])</f>
        <v>0.115474</v>
      </c>
      <c r="O57" s="42">
        <f>COUNTIF(Vertices[Eigenvector Centrality],"&gt;= "&amp;N57)-COUNTIF(Vertices[Eigenvector Centrality],"&gt;="&amp;N58)</f>
        <v>1</v>
      </c>
      <c r="P57" s="41">
        <f>MAX(Vertices[PageRank])</f>
        <v>17.207931</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47</v>
      </c>
    </row>
    <row r="71" spans="1:2" ht="15">
      <c r="A71" s="33" t="s">
        <v>90</v>
      </c>
      <c r="B71" s="47">
        <f>_xlfn.IFERROR(AVERAGE(Vertices[In-Degree]),NoMetricMessage)</f>
        <v>1.176056338028169</v>
      </c>
    </row>
    <row r="72" spans="1:2" ht="15">
      <c r="A72" s="33" t="s">
        <v>91</v>
      </c>
      <c r="B72" s="47">
        <f>_xlfn.IFERROR(MEDIAN(Vertices[In-Degree]),NoMetricMessage)</f>
        <v>0</v>
      </c>
    </row>
    <row r="83" spans="1:2" ht="15">
      <c r="A83" s="33" t="s">
        <v>94</v>
      </c>
      <c r="B83" s="46">
        <f>IF(COUNT(Vertices[Out-Degree])&gt;0,H2,NoMetricMessage)</f>
        <v>0</v>
      </c>
    </row>
    <row r="84" spans="1:2" ht="15">
      <c r="A84" s="33" t="s">
        <v>95</v>
      </c>
      <c r="B84" s="46">
        <f>IF(COUNT(Vertices[Out-Degree])&gt;0,H57,NoMetricMessage)</f>
        <v>15</v>
      </c>
    </row>
    <row r="85" spans="1:2" ht="15">
      <c r="A85" s="33" t="s">
        <v>96</v>
      </c>
      <c r="B85" s="47">
        <f>_xlfn.IFERROR(AVERAGE(Vertices[Out-Degree]),NoMetricMessage)</f>
        <v>1.176056338028169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4209.666667</v>
      </c>
    </row>
    <row r="99" spans="1:2" ht="15">
      <c r="A99" s="33" t="s">
        <v>102</v>
      </c>
      <c r="B99" s="47">
        <f>_xlfn.IFERROR(AVERAGE(Vertices[Betweenness Centrality]),NoMetricMessage)</f>
        <v>61.352112676056336</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1</v>
      </c>
    </row>
    <row r="113" spans="1:2" ht="15">
      <c r="A113" s="33" t="s">
        <v>108</v>
      </c>
      <c r="B113" s="47">
        <f>_xlfn.IFERROR(AVERAGE(Vertices[Closeness Centrality]),NoMetricMessage)</f>
        <v>0.06772372535211267</v>
      </c>
    </row>
    <row r="114" spans="1:2" ht="15">
      <c r="A114" s="33" t="s">
        <v>109</v>
      </c>
      <c r="B114" s="47">
        <f>_xlfn.IFERROR(MEDIAN(Vertices[Closeness Centrality]),NoMetricMessage)</f>
        <v>0.0064115000000000005</v>
      </c>
    </row>
    <row r="125" spans="1:2" ht="15">
      <c r="A125" s="33" t="s">
        <v>112</v>
      </c>
      <c r="B125" s="47">
        <f>IF(COUNT(Vertices[Eigenvector Centrality])&gt;0,N2,NoMetricMessage)</f>
        <v>0</v>
      </c>
    </row>
    <row r="126" spans="1:2" ht="15">
      <c r="A126" s="33" t="s">
        <v>113</v>
      </c>
      <c r="B126" s="47">
        <f>IF(COUNT(Vertices[Eigenvector Centrality])&gt;0,N57,NoMetricMessage)</f>
        <v>0.115474</v>
      </c>
    </row>
    <row r="127" spans="1:2" ht="15">
      <c r="A127" s="33" t="s">
        <v>114</v>
      </c>
      <c r="B127" s="47">
        <f>_xlfn.IFERROR(AVERAGE(Vertices[Eigenvector Centrality]),NoMetricMessage)</f>
        <v>0.007042211267605635</v>
      </c>
    </row>
    <row r="128" spans="1:2" ht="15">
      <c r="A128" s="33" t="s">
        <v>115</v>
      </c>
      <c r="B128" s="47">
        <f>_xlfn.IFERROR(MEDIAN(Vertices[Eigenvector Centrality]),NoMetricMessage)</f>
        <v>0.000303</v>
      </c>
    </row>
    <row r="139" spans="1:2" ht="15">
      <c r="A139" s="33" t="s">
        <v>140</v>
      </c>
      <c r="B139" s="47">
        <f>IF(COUNT(Vertices[PageRank])&gt;0,P2,NoMetricMessage)</f>
        <v>0</v>
      </c>
    </row>
    <row r="140" spans="1:2" ht="15">
      <c r="A140" s="33" t="s">
        <v>141</v>
      </c>
      <c r="B140" s="47">
        <f>IF(COUNT(Vertices[PageRank])&gt;0,P57,NoMetricMessage)</f>
        <v>17.207931</v>
      </c>
    </row>
    <row r="141" spans="1:2" ht="15">
      <c r="A141" s="33" t="s">
        <v>142</v>
      </c>
      <c r="B141" s="47">
        <f>_xlfn.IFERROR(AVERAGE(Vertices[PageRank]),NoMetricMessage)</f>
        <v>0.9929540492957756</v>
      </c>
    </row>
    <row r="142" spans="1:2" ht="15">
      <c r="A142" s="33" t="s">
        <v>143</v>
      </c>
      <c r="B142" s="47">
        <f>_xlfn.IFERROR(MEDIAN(Vertices[PageRank]),NoMetricMessage)</f>
        <v>0.559683</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0.06227735903134844</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2009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2010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2011</v>
      </c>
      <c r="K7" s="13" t="s">
        <v>2012</v>
      </c>
    </row>
    <row r="8" spans="1:11" ht="409.5">
      <c r="A8"/>
      <c r="B8">
        <v>2</v>
      </c>
      <c r="C8">
        <v>2</v>
      </c>
      <c r="D8" t="s">
        <v>61</v>
      </c>
      <c r="E8" t="s">
        <v>61</v>
      </c>
      <c r="H8" t="s">
        <v>73</v>
      </c>
      <c r="J8" t="s">
        <v>2013</v>
      </c>
      <c r="K8" s="13" t="s">
        <v>2014</v>
      </c>
    </row>
    <row r="9" spans="1:11" ht="409.5">
      <c r="A9"/>
      <c r="B9">
        <v>3</v>
      </c>
      <c r="C9">
        <v>4</v>
      </c>
      <c r="D9" t="s">
        <v>62</v>
      </c>
      <c r="E9" t="s">
        <v>62</v>
      </c>
      <c r="H9" t="s">
        <v>74</v>
      </c>
      <c r="J9" t="s">
        <v>2015</v>
      </c>
      <c r="K9" s="102" t="s">
        <v>2016</v>
      </c>
    </row>
    <row r="10" spans="1:11" ht="409.5">
      <c r="A10"/>
      <c r="B10">
        <v>4</v>
      </c>
      <c r="D10" t="s">
        <v>63</v>
      </c>
      <c r="E10" t="s">
        <v>63</v>
      </c>
      <c r="H10" t="s">
        <v>75</v>
      </c>
      <c r="J10" t="s">
        <v>2017</v>
      </c>
      <c r="K10" s="13" t="s">
        <v>2018</v>
      </c>
    </row>
    <row r="11" spans="1:11" ht="15">
      <c r="A11"/>
      <c r="B11">
        <v>5</v>
      </c>
      <c r="D11" t="s">
        <v>46</v>
      </c>
      <c r="E11">
        <v>1</v>
      </c>
      <c r="H11" t="s">
        <v>76</v>
      </c>
      <c r="J11" t="s">
        <v>2019</v>
      </c>
      <c r="K11" t="s">
        <v>2020</v>
      </c>
    </row>
    <row r="12" spans="1:11" ht="15">
      <c r="A12"/>
      <c r="B12"/>
      <c r="D12" t="s">
        <v>64</v>
      </c>
      <c r="E12">
        <v>2</v>
      </c>
      <c r="H12">
        <v>0</v>
      </c>
      <c r="J12" t="s">
        <v>2021</v>
      </c>
      <c r="K12" t="s">
        <v>2022</v>
      </c>
    </row>
    <row r="13" spans="1:11" ht="15">
      <c r="A13"/>
      <c r="B13"/>
      <c r="D13">
        <v>1</v>
      </c>
      <c r="E13">
        <v>3</v>
      </c>
      <c r="H13">
        <v>1</v>
      </c>
      <c r="J13" t="s">
        <v>2023</v>
      </c>
      <c r="K13" t="s">
        <v>2024</v>
      </c>
    </row>
    <row r="14" spans="4:11" ht="15">
      <c r="D14">
        <v>2</v>
      </c>
      <c r="E14">
        <v>4</v>
      </c>
      <c r="H14">
        <v>2</v>
      </c>
      <c r="J14" t="s">
        <v>2025</v>
      </c>
      <c r="K14" t="s">
        <v>2026</v>
      </c>
    </row>
    <row r="15" spans="4:11" ht="15">
      <c r="D15">
        <v>3</v>
      </c>
      <c r="E15">
        <v>5</v>
      </c>
      <c r="H15">
        <v>3</v>
      </c>
      <c r="J15" t="s">
        <v>2027</v>
      </c>
      <c r="K15" t="s">
        <v>2028</v>
      </c>
    </row>
    <row r="16" spans="4:11" ht="15">
      <c r="D16">
        <v>4</v>
      </c>
      <c r="E16">
        <v>6</v>
      </c>
      <c r="H16">
        <v>4</v>
      </c>
      <c r="J16" t="s">
        <v>2029</v>
      </c>
      <c r="K16" t="s">
        <v>2030</v>
      </c>
    </row>
    <row r="17" spans="4:11" ht="15">
      <c r="D17">
        <v>5</v>
      </c>
      <c r="E17">
        <v>7</v>
      </c>
      <c r="H17">
        <v>5</v>
      </c>
      <c r="J17" t="s">
        <v>2031</v>
      </c>
      <c r="K17" t="s">
        <v>2032</v>
      </c>
    </row>
    <row r="18" spans="4:11" ht="15">
      <c r="D18">
        <v>6</v>
      </c>
      <c r="E18">
        <v>8</v>
      </c>
      <c r="H18">
        <v>6</v>
      </c>
      <c r="J18" t="s">
        <v>2033</v>
      </c>
      <c r="K18" t="s">
        <v>2034</v>
      </c>
    </row>
    <row r="19" spans="4:11" ht="15">
      <c r="D19">
        <v>7</v>
      </c>
      <c r="E19">
        <v>9</v>
      </c>
      <c r="H19">
        <v>7</v>
      </c>
      <c r="J19" t="s">
        <v>2035</v>
      </c>
      <c r="K19" t="s">
        <v>2036</v>
      </c>
    </row>
    <row r="20" spans="4:11" ht="15">
      <c r="D20">
        <v>8</v>
      </c>
      <c r="H20">
        <v>8</v>
      </c>
      <c r="J20" t="s">
        <v>2037</v>
      </c>
      <c r="K20" t="s">
        <v>2038</v>
      </c>
    </row>
    <row r="21" spans="4:11" ht="409.5">
      <c r="D21">
        <v>9</v>
      </c>
      <c r="H21">
        <v>9</v>
      </c>
      <c r="J21" t="s">
        <v>2039</v>
      </c>
      <c r="K21" s="13" t="s">
        <v>2040</v>
      </c>
    </row>
    <row r="22" spans="4:11" ht="409.5">
      <c r="D22">
        <v>10</v>
      </c>
      <c r="J22" t="s">
        <v>2041</v>
      </c>
      <c r="K22" s="13" t="s">
        <v>2042</v>
      </c>
    </row>
    <row r="23" spans="4:11" ht="409.5">
      <c r="D23">
        <v>11</v>
      </c>
      <c r="J23" t="s">
        <v>2043</v>
      </c>
      <c r="K23" s="13" t="s">
        <v>2044</v>
      </c>
    </row>
    <row r="24" spans="10:11" ht="409.5">
      <c r="J24" t="s">
        <v>2045</v>
      </c>
      <c r="K24" s="13" t="s">
        <v>2792</v>
      </c>
    </row>
    <row r="25" spans="10:11" ht="15">
      <c r="J25" t="s">
        <v>2046</v>
      </c>
      <c r="K25" t="b">
        <v>0</v>
      </c>
    </row>
    <row r="26" spans="10:11" ht="15">
      <c r="J26" t="s">
        <v>2789</v>
      </c>
      <c r="K26" t="s">
        <v>2790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3" t="s">
        <v>42</v>
      </c>
    </row>
    <row r="2" spans="1:3" ht="15" customHeight="1">
      <c r="A2" s="13" t="s">
        <v>2076</v>
      </c>
      <c r="B2" s="117" t="s">
        <v>2077</v>
      </c>
      <c r="C2" s="118" t="s">
        <v>2078</v>
      </c>
    </row>
    <row r="3" spans="1:3" ht="15">
      <c r="A3" s="116" t="s">
        <v>2048</v>
      </c>
      <c r="B3" s="116" t="s">
        <v>2048</v>
      </c>
      <c r="C3" s="34">
        <v>62</v>
      </c>
    </row>
    <row r="4" spans="1:3" ht="15">
      <c r="A4" s="116" t="s">
        <v>2048</v>
      </c>
      <c r="B4" s="116" t="s">
        <v>2051</v>
      </c>
      <c r="C4" s="34">
        <v>4</v>
      </c>
    </row>
    <row r="5" spans="1:3" ht="15">
      <c r="A5" s="116" t="s">
        <v>2048</v>
      </c>
      <c r="B5" s="116" t="s">
        <v>2052</v>
      </c>
      <c r="C5" s="34">
        <v>1</v>
      </c>
    </row>
    <row r="6" spans="1:3" ht="15">
      <c r="A6" s="116" t="s">
        <v>2048</v>
      </c>
      <c r="B6" s="116" t="s">
        <v>2054</v>
      </c>
      <c r="C6" s="34">
        <v>1</v>
      </c>
    </row>
    <row r="7" spans="1:3" ht="15">
      <c r="A7" s="116" t="s">
        <v>2049</v>
      </c>
      <c r="B7" s="116" t="s">
        <v>2049</v>
      </c>
      <c r="C7" s="34">
        <v>24</v>
      </c>
    </row>
    <row r="8" spans="1:3" ht="15">
      <c r="A8" s="116" t="s">
        <v>2050</v>
      </c>
      <c r="B8" s="116" t="s">
        <v>2050</v>
      </c>
      <c r="C8" s="34">
        <v>28</v>
      </c>
    </row>
    <row r="9" spans="1:3" ht="15">
      <c r="A9" s="116" t="s">
        <v>2051</v>
      </c>
      <c r="B9" s="116" t="s">
        <v>2048</v>
      </c>
      <c r="C9" s="34">
        <v>15</v>
      </c>
    </row>
    <row r="10" spans="1:3" ht="15">
      <c r="A10" s="116" t="s">
        <v>2051</v>
      </c>
      <c r="B10" s="116" t="s">
        <v>2051</v>
      </c>
      <c r="C10" s="34">
        <v>25</v>
      </c>
    </row>
    <row r="11" spans="1:3" ht="15">
      <c r="A11" s="116" t="s">
        <v>2051</v>
      </c>
      <c r="B11" s="116" t="s">
        <v>2054</v>
      </c>
      <c r="C11" s="34">
        <v>1</v>
      </c>
    </row>
    <row r="12" spans="1:3" ht="15">
      <c r="A12" s="116" t="s">
        <v>2052</v>
      </c>
      <c r="B12" s="116" t="s">
        <v>2048</v>
      </c>
      <c r="C12" s="34">
        <v>2</v>
      </c>
    </row>
    <row r="13" spans="1:3" ht="15">
      <c r="A13" s="116" t="s">
        <v>2052</v>
      </c>
      <c r="B13" s="116" t="s">
        <v>2052</v>
      </c>
      <c r="C13" s="34">
        <v>10</v>
      </c>
    </row>
    <row r="14" spans="1:3" ht="15">
      <c r="A14" s="116" t="s">
        <v>2053</v>
      </c>
      <c r="B14" s="116" t="s">
        <v>2053</v>
      </c>
      <c r="C14" s="34">
        <v>7</v>
      </c>
    </row>
    <row r="15" spans="1:3" ht="15">
      <c r="A15" s="116" t="s">
        <v>2054</v>
      </c>
      <c r="B15" s="116" t="s">
        <v>2048</v>
      </c>
      <c r="C15" s="34">
        <v>7</v>
      </c>
    </row>
    <row r="16" spans="1:3" ht="15">
      <c r="A16" s="116" t="s">
        <v>2054</v>
      </c>
      <c r="B16" s="116" t="s">
        <v>2052</v>
      </c>
      <c r="C16" s="34">
        <v>1</v>
      </c>
    </row>
    <row r="17" spans="1:3" ht="15">
      <c r="A17" s="116" t="s">
        <v>2054</v>
      </c>
      <c r="B17" s="116" t="s">
        <v>2054</v>
      </c>
      <c r="C17" s="34">
        <v>8</v>
      </c>
    </row>
    <row r="18" spans="1:3" ht="15">
      <c r="A18" s="116" t="s">
        <v>2055</v>
      </c>
      <c r="B18" s="116" t="s">
        <v>2055</v>
      </c>
      <c r="C18" s="34">
        <v>15</v>
      </c>
    </row>
    <row r="19" spans="1:3" ht="15">
      <c r="A19" s="116" t="s">
        <v>2056</v>
      </c>
      <c r="B19" s="116" t="s">
        <v>2056</v>
      </c>
      <c r="C19" s="34">
        <v>4</v>
      </c>
    </row>
    <row r="20" spans="1:3" ht="15">
      <c r="A20" s="116" t="s">
        <v>2057</v>
      </c>
      <c r="B20" s="116" t="s">
        <v>2057</v>
      </c>
      <c r="C20" s="34">
        <v>2</v>
      </c>
    </row>
    <row r="21" spans="1:3" ht="15">
      <c r="A21" s="116" t="s">
        <v>2058</v>
      </c>
      <c r="B21" s="116" t="s">
        <v>2058</v>
      </c>
      <c r="C21" s="34">
        <v>6</v>
      </c>
    </row>
    <row r="22" spans="1:3" ht="15">
      <c r="A22" s="116" t="s">
        <v>2059</v>
      </c>
      <c r="B22" s="116" t="s">
        <v>2059</v>
      </c>
      <c r="C22" s="34">
        <v>1</v>
      </c>
    </row>
    <row r="23" spans="1:3" ht="15">
      <c r="A23" s="116" t="s">
        <v>2060</v>
      </c>
      <c r="B23" s="116" t="s">
        <v>2060</v>
      </c>
      <c r="C23" s="34">
        <v>3</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0"/>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 min="9" max="9" width="29.7109375" style="0" customWidth="1"/>
    <col min="10" max="10" width="11.140625" style="0" bestFit="1" customWidth="1"/>
    <col min="11" max="11" width="29.7109375" style="0" customWidth="1"/>
    <col min="12" max="12" width="11.140625" style="0" bestFit="1" customWidth="1"/>
    <col min="13" max="13" width="29.7109375" style="0" customWidth="1"/>
    <col min="14" max="14" width="11.140625" style="0" bestFit="1" customWidth="1"/>
    <col min="15" max="15" width="29.7109375" style="0" customWidth="1"/>
    <col min="16" max="16" width="11.140625" style="0" bestFit="1" customWidth="1"/>
    <col min="17" max="17" width="29.7109375" style="0" customWidth="1"/>
    <col min="18" max="18" width="11.140625" style="0" bestFit="1" customWidth="1"/>
    <col min="19" max="19" width="29.7109375" style="0" customWidth="1"/>
    <col min="20" max="20" width="11.140625" style="0" bestFit="1" customWidth="1"/>
    <col min="21" max="21" width="30.7109375" style="0" customWidth="1"/>
    <col min="22" max="22" width="12.140625" style="0" bestFit="1" customWidth="1"/>
  </cols>
  <sheetData>
    <row r="1" spans="1:22" ht="15" customHeight="1">
      <c r="A1" s="13" t="s">
        <v>2083</v>
      </c>
      <c r="B1" s="13" t="s">
        <v>2087</v>
      </c>
      <c r="C1" s="13" t="s">
        <v>2088</v>
      </c>
      <c r="D1" s="13" t="s">
        <v>2090</v>
      </c>
      <c r="E1" s="13" t="s">
        <v>2089</v>
      </c>
      <c r="F1" s="13" t="s">
        <v>2092</v>
      </c>
      <c r="G1" s="13" t="s">
        <v>2091</v>
      </c>
      <c r="H1" s="13" t="s">
        <v>2094</v>
      </c>
      <c r="I1" s="13" t="s">
        <v>2093</v>
      </c>
      <c r="J1" s="13" t="s">
        <v>2096</v>
      </c>
      <c r="K1" s="13" t="s">
        <v>2095</v>
      </c>
      <c r="L1" s="13" t="s">
        <v>2098</v>
      </c>
      <c r="M1" s="13" t="s">
        <v>2097</v>
      </c>
      <c r="N1" s="13" t="s">
        <v>2100</v>
      </c>
      <c r="O1" s="13" t="s">
        <v>2099</v>
      </c>
      <c r="P1" s="13" t="s">
        <v>2102</v>
      </c>
      <c r="Q1" s="78" t="s">
        <v>2101</v>
      </c>
      <c r="R1" s="78" t="s">
        <v>2104</v>
      </c>
      <c r="S1" s="13" t="s">
        <v>2103</v>
      </c>
      <c r="T1" s="13" t="s">
        <v>2106</v>
      </c>
      <c r="U1" s="13" t="s">
        <v>2105</v>
      </c>
      <c r="V1" s="13" t="s">
        <v>2107</v>
      </c>
    </row>
    <row r="2" spans="1:22" ht="15">
      <c r="A2" s="82" t="s">
        <v>452</v>
      </c>
      <c r="B2" s="78">
        <v>40</v>
      </c>
      <c r="C2" s="82" t="s">
        <v>452</v>
      </c>
      <c r="D2" s="78">
        <v>20</v>
      </c>
      <c r="E2" s="82" t="s">
        <v>457</v>
      </c>
      <c r="F2" s="78">
        <v>1</v>
      </c>
      <c r="G2" s="82" t="s">
        <v>458</v>
      </c>
      <c r="H2" s="78">
        <v>1</v>
      </c>
      <c r="I2" s="82" t="s">
        <v>452</v>
      </c>
      <c r="J2" s="78">
        <v>11</v>
      </c>
      <c r="K2" s="82" t="s">
        <v>461</v>
      </c>
      <c r="L2" s="78">
        <v>10</v>
      </c>
      <c r="M2" s="82" t="s">
        <v>452</v>
      </c>
      <c r="N2" s="78">
        <v>1</v>
      </c>
      <c r="O2" s="82" t="s">
        <v>452</v>
      </c>
      <c r="P2" s="78">
        <v>8</v>
      </c>
      <c r="Q2" s="78"/>
      <c r="R2" s="78"/>
      <c r="S2" s="82" t="s">
        <v>460</v>
      </c>
      <c r="T2" s="78">
        <v>1</v>
      </c>
      <c r="U2" s="82" t="s">
        <v>460</v>
      </c>
      <c r="V2" s="78">
        <v>1</v>
      </c>
    </row>
    <row r="3" spans="1:22" ht="15">
      <c r="A3" s="82" t="s">
        <v>461</v>
      </c>
      <c r="B3" s="78">
        <v>18</v>
      </c>
      <c r="C3" s="82" t="s">
        <v>455</v>
      </c>
      <c r="D3" s="78">
        <v>8</v>
      </c>
      <c r="E3" s="78"/>
      <c r="F3" s="78"/>
      <c r="G3" s="78"/>
      <c r="H3" s="78"/>
      <c r="I3" s="82" t="s">
        <v>461</v>
      </c>
      <c r="J3" s="78">
        <v>4</v>
      </c>
      <c r="K3" s="78"/>
      <c r="L3" s="78"/>
      <c r="M3" s="82" t="s">
        <v>454</v>
      </c>
      <c r="N3" s="78">
        <v>1</v>
      </c>
      <c r="O3" s="82" t="s">
        <v>459</v>
      </c>
      <c r="P3" s="78">
        <v>1</v>
      </c>
      <c r="Q3" s="78"/>
      <c r="R3" s="78"/>
      <c r="S3" s="82" t="s">
        <v>2086</v>
      </c>
      <c r="T3" s="78">
        <v>1</v>
      </c>
      <c r="U3" s="78"/>
      <c r="V3" s="78"/>
    </row>
    <row r="4" spans="1:22" ht="15">
      <c r="A4" s="82" t="s">
        <v>455</v>
      </c>
      <c r="B4" s="78">
        <v>12</v>
      </c>
      <c r="C4" s="82" t="s">
        <v>459</v>
      </c>
      <c r="D4" s="78">
        <v>3</v>
      </c>
      <c r="E4" s="78"/>
      <c r="F4" s="78"/>
      <c r="G4" s="78"/>
      <c r="H4" s="78"/>
      <c r="I4" s="82" t="s">
        <v>455</v>
      </c>
      <c r="J4" s="78">
        <v>4</v>
      </c>
      <c r="K4" s="78"/>
      <c r="L4" s="78"/>
      <c r="M4" s="82" t="s">
        <v>456</v>
      </c>
      <c r="N4" s="78">
        <v>1</v>
      </c>
      <c r="O4" s="82" t="s">
        <v>461</v>
      </c>
      <c r="P4" s="78">
        <v>1</v>
      </c>
      <c r="Q4" s="78"/>
      <c r="R4" s="78"/>
      <c r="S4" s="78"/>
      <c r="T4" s="78"/>
      <c r="U4" s="78"/>
      <c r="V4" s="78"/>
    </row>
    <row r="5" spans="1:22" ht="15">
      <c r="A5" s="82" t="s">
        <v>459</v>
      </c>
      <c r="B5" s="78">
        <v>5</v>
      </c>
      <c r="C5" s="82" t="s">
        <v>461</v>
      </c>
      <c r="D5" s="78">
        <v>2</v>
      </c>
      <c r="E5" s="78"/>
      <c r="F5" s="78"/>
      <c r="G5" s="78"/>
      <c r="H5" s="78"/>
      <c r="I5" s="82" t="s">
        <v>465</v>
      </c>
      <c r="J5" s="78">
        <v>1</v>
      </c>
      <c r="K5" s="78"/>
      <c r="L5" s="78"/>
      <c r="M5" s="82" t="s">
        <v>460</v>
      </c>
      <c r="N5" s="78">
        <v>1</v>
      </c>
      <c r="O5" s="78"/>
      <c r="P5" s="78"/>
      <c r="Q5" s="78"/>
      <c r="R5" s="78"/>
      <c r="S5" s="78"/>
      <c r="T5" s="78"/>
      <c r="U5" s="78"/>
      <c r="V5" s="78"/>
    </row>
    <row r="6" spans="1:22" ht="15">
      <c r="A6" s="82" t="s">
        <v>460</v>
      </c>
      <c r="B6" s="78">
        <v>3</v>
      </c>
      <c r="C6" s="82" t="s">
        <v>464</v>
      </c>
      <c r="D6" s="78">
        <v>1</v>
      </c>
      <c r="E6" s="78"/>
      <c r="F6" s="78"/>
      <c r="G6" s="78"/>
      <c r="H6" s="78"/>
      <c r="I6" s="82" t="s">
        <v>459</v>
      </c>
      <c r="J6" s="78">
        <v>1</v>
      </c>
      <c r="K6" s="78"/>
      <c r="L6" s="78"/>
      <c r="M6" s="82" t="s">
        <v>461</v>
      </c>
      <c r="N6" s="78">
        <v>1</v>
      </c>
      <c r="O6" s="78"/>
      <c r="P6" s="78"/>
      <c r="Q6" s="78"/>
      <c r="R6" s="78"/>
      <c r="S6" s="78"/>
      <c r="T6" s="78"/>
      <c r="U6" s="78"/>
      <c r="V6" s="78"/>
    </row>
    <row r="7" spans="1:22" ht="15">
      <c r="A7" s="82" t="s">
        <v>466</v>
      </c>
      <c r="B7" s="78">
        <v>1</v>
      </c>
      <c r="C7" s="82" t="s">
        <v>2084</v>
      </c>
      <c r="D7" s="78">
        <v>1</v>
      </c>
      <c r="E7" s="78"/>
      <c r="F7" s="78"/>
      <c r="G7" s="78"/>
      <c r="H7" s="78"/>
      <c r="I7" s="82" t="s">
        <v>453</v>
      </c>
      <c r="J7" s="78">
        <v>1</v>
      </c>
      <c r="K7" s="78"/>
      <c r="L7" s="78"/>
      <c r="M7" s="82" t="s">
        <v>463</v>
      </c>
      <c r="N7" s="78">
        <v>1</v>
      </c>
      <c r="O7" s="78"/>
      <c r="P7" s="78"/>
      <c r="Q7" s="78"/>
      <c r="R7" s="78"/>
      <c r="S7" s="78"/>
      <c r="T7" s="78"/>
      <c r="U7" s="78"/>
      <c r="V7" s="78"/>
    </row>
    <row r="8" spans="1:22" ht="15">
      <c r="A8" s="82" t="s">
        <v>463</v>
      </c>
      <c r="B8" s="78">
        <v>1</v>
      </c>
      <c r="C8" s="82" t="s">
        <v>2085</v>
      </c>
      <c r="D8" s="78">
        <v>1</v>
      </c>
      <c r="E8" s="78"/>
      <c r="F8" s="78"/>
      <c r="G8" s="78"/>
      <c r="H8" s="78"/>
      <c r="I8" s="78"/>
      <c r="J8" s="78"/>
      <c r="K8" s="78"/>
      <c r="L8" s="78"/>
      <c r="M8" s="82" t="s">
        <v>466</v>
      </c>
      <c r="N8" s="78">
        <v>1</v>
      </c>
      <c r="O8" s="78"/>
      <c r="P8" s="78"/>
      <c r="Q8" s="78"/>
      <c r="R8" s="78"/>
      <c r="S8" s="78"/>
      <c r="T8" s="78"/>
      <c r="U8" s="78"/>
      <c r="V8" s="78"/>
    </row>
    <row r="9" spans="1:22" ht="15">
      <c r="A9" s="82" t="s">
        <v>2084</v>
      </c>
      <c r="B9" s="78">
        <v>1</v>
      </c>
      <c r="C9" s="78"/>
      <c r="D9" s="78"/>
      <c r="E9" s="78"/>
      <c r="F9" s="78"/>
      <c r="G9" s="78"/>
      <c r="H9" s="78"/>
      <c r="I9" s="78"/>
      <c r="J9" s="78"/>
      <c r="K9" s="78"/>
      <c r="L9" s="78"/>
      <c r="M9" s="78"/>
      <c r="N9" s="78"/>
      <c r="O9" s="78"/>
      <c r="P9" s="78"/>
      <c r="Q9" s="78"/>
      <c r="R9" s="78"/>
      <c r="S9" s="78"/>
      <c r="T9" s="78"/>
      <c r="U9" s="78"/>
      <c r="V9" s="78"/>
    </row>
    <row r="10" spans="1:22" ht="15">
      <c r="A10" s="82" t="s">
        <v>2085</v>
      </c>
      <c r="B10" s="78">
        <v>1</v>
      </c>
      <c r="C10" s="78"/>
      <c r="D10" s="78"/>
      <c r="E10" s="78"/>
      <c r="F10" s="78"/>
      <c r="G10" s="78"/>
      <c r="H10" s="78"/>
      <c r="I10" s="78"/>
      <c r="J10" s="78"/>
      <c r="K10" s="78"/>
      <c r="L10" s="78"/>
      <c r="M10" s="78"/>
      <c r="N10" s="78"/>
      <c r="O10" s="78"/>
      <c r="P10" s="78"/>
      <c r="Q10" s="78"/>
      <c r="R10" s="78"/>
      <c r="S10" s="78"/>
      <c r="T10" s="78"/>
      <c r="U10" s="78"/>
      <c r="V10" s="78"/>
    </row>
    <row r="11" spans="1:22" ht="15">
      <c r="A11" s="82" t="s">
        <v>2086</v>
      </c>
      <c r="B11" s="78">
        <v>1</v>
      </c>
      <c r="C11" s="78"/>
      <c r="D11" s="78"/>
      <c r="E11" s="78"/>
      <c r="F11" s="78"/>
      <c r="G11" s="78"/>
      <c r="H11" s="78"/>
      <c r="I11" s="78"/>
      <c r="J11" s="78"/>
      <c r="K11" s="78"/>
      <c r="L11" s="78"/>
      <c r="M11" s="78"/>
      <c r="N11" s="78"/>
      <c r="O11" s="78"/>
      <c r="P11" s="78"/>
      <c r="Q11" s="78"/>
      <c r="R11" s="78"/>
      <c r="S11" s="78"/>
      <c r="T11" s="78"/>
      <c r="U11" s="78"/>
      <c r="V11" s="78"/>
    </row>
    <row r="14" spans="1:22" ht="15" customHeight="1">
      <c r="A14" s="13" t="s">
        <v>2113</v>
      </c>
      <c r="B14" s="13" t="s">
        <v>2087</v>
      </c>
      <c r="C14" s="13" t="s">
        <v>2114</v>
      </c>
      <c r="D14" s="13" t="s">
        <v>2090</v>
      </c>
      <c r="E14" s="13" t="s">
        <v>2115</v>
      </c>
      <c r="F14" s="13" t="s">
        <v>2092</v>
      </c>
      <c r="G14" s="13" t="s">
        <v>2116</v>
      </c>
      <c r="H14" s="13" t="s">
        <v>2094</v>
      </c>
      <c r="I14" s="13" t="s">
        <v>2117</v>
      </c>
      <c r="J14" s="13" t="s">
        <v>2096</v>
      </c>
      <c r="K14" s="13" t="s">
        <v>2118</v>
      </c>
      <c r="L14" s="13" t="s">
        <v>2098</v>
      </c>
      <c r="M14" s="13" t="s">
        <v>2119</v>
      </c>
      <c r="N14" s="13" t="s">
        <v>2100</v>
      </c>
      <c r="O14" s="13" t="s">
        <v>2120</v>
      </c>
      <c r="P14" s="13" t="s">
        <v>2102</v>
      </c>
      <c r="Q14" s="78" t="s">
        <v>2121</v>
      </c>
      <c r="R14" s="78" t="s">
        <v>2104</v>
      </c>
      <c r="S14" s="13" t="s">
        <v>2122</v>
      </c>
      <c r="T14" s="13" t="s">
        <v>2106</v>
      </c>
      <c r="U14" s="13" t="s">
        <v>2123</v>
      </c>
      <c r="V14" s="13" t="s">
        <v>2107</v>
      </c>
    </row>
    <row r="15" spans="1:22" ht="15">
      <c r="A15" s="78" t="s">
        <v>469</v>
      </c>
      <c r="B15" s="78">
        <v>83</v>
      </c>
      <c r="C15" s="78" t="s">
        <v>469</v>
      </c>
      <c r="D15" s="78">
        <v>36</v>
      </c>
      <c r="E15" s="78" t="s">
        <v>472</v>
      </c>
      <c r="F15" s="78">
        <v>1</v>
      </c>
      <c r="G15" s="78" t="s">
        <v>470</v>
      </c>
      <c r="H15" s="78">
        <v>1</v>
      </c>
      <c r="I15" s="78" t="s">
        <v>469</v>
      </c>
      <c r="J15" s="78">
        <v>20</v>
      </c>
      <c r="K15" s="78" t="s">
        <v>469</v>
      </c>
      <c r="L15" s="78">
        <v>10</v>
      </c>
      <c r="M15" s="78" t="s">
        <v>469</v>
      </c>
      <c r="N15" s="78">
        <v>5</v>
      </c>
      <c r="O15" s="78" t="s">
        <v>469</v>
      </c>
      <c r="P15" s="78">
        <v>10</v>
      </c>
      <c r="Q15" s="78"/>
      <c r="R15" s="78"/>
      <c r="S15" s="78" t="s">
        <v>469</v>
      </c>
      <c r="T15" s="78">
        <v>1</v>
      </c>
      <c r="U15" s="78" t="s">
        <v>469</v>
      </c>
      <c r="V15" s="78">
        <v>1</v>
      </c>
    </row>
    <row r="16" spans="1:22" ht="15">
      <c r="A16" s="78" t="s">
        <v>470</v>
      </c>
      <c r="B16" s="78">
        <v>5</v>
      </c>
      <c r="C16" s="78"/>
      <c r="D16" s="78"/>
      <c r="E16" s="78"/>
      <c r="F16" s="78"/>
      <c r="G16" s="78"/>
      <c r="H16" s="78"/>
      <c r="I16" s="78" t="s">
        <v>470</v>
      </c>
      <c r="J16" s="78">
        <v>2</v>
      </c>
      <c r="K16" s="78"/>
      <c r="L16" s="78"/>
      <c r="M16" s="78" t="s">
        <v>470</v>
      </c>
      <c r="N16" s="78">
        <v>1</v>
      </c>
      <c r="O16" s="78"/>
      <c r="P16" s="78"/>
      <c r="Q16" s="78"/>
      <c r="R16" s="78"/>
      <c r="S16" s="78" t="s">
        <v>470</v>
      </c>
      <c r="T16" s="78">
        <v>1</v>
      </c>
      <c r="U16" s="78"/>
      <c r="V16" s="78"/>
    </row>
    <row r="17" spans="1:22" ht="15">
      <c r="A17" s="78" t="s">
        <v>472</v>
      </c>
      <c r="B17" s="78">
        <v>1</v>
      </c>
      <c r="C17" s="78"/>
      <c r="D17" s="78"/>
      <c r="E17" s="78"/>
      <c r="F17" s="78"/>
      <c r="G17" s="78"/>
      <c r="H17" s="78"/>
      <c r="I17" s="78"/>
      <c r="J17" s="78"/>
      <c r="K17" s="78"/>
      <c r="L17" s="78"/>
      <c r="M17" s="78" t="s">
        <v>471</v>
      </c>
      <c r="N17" s="78">
        <v>1</v>
      </c>
      <c r="O17" s="78"/>
      <c r="P17" s="78"/>
      <c r="Q17" s="78"/>
      <c r="R17" s="78"/>
      <c r="S17" s="78"/>
      <c r="T17" s="78"/>
      <c r="U17" s="78"/>
      <c r="V17" s="78"/>
    </row>
    <row r="18" spans="1:22" ht="15">
      <c r="A18" s="78" t="s">
        <v>471</v>
      </c>
      <c r="B18" s="78">
        <v>1</v>
      </c>
      <c r="C18" s="78"/>
      <c r="D18" s="78"/>
      <c r="E18" s="78"/>
      <c r="F18" s="78"/>
      <c r="G18" s="78"/>
      <c r="H18" s="78"/>
      <c r="I18" s="78"/>
      <c r="J18" s="78"/>
      <c r="K18" s="78"/>
      <c r="L18" s="78"/>
      <c r="M18" s="78"/>
      <c r="N18" s="78"/>
      <c r="O18" s="78"/>
      <c r="P18" s="78"/>
      <c r="Q18" s="78"/>
      <c r="R18" s="78"/>
      <c r="S18" s="78"/>
      <c r="T18" s="78"/>
      <c r="U18" s="78"/>
      <c r="V18" s="78"/>
    </row>
    <row r="21" spans="1:22" ht="15" customHeight="1">
      <c r="A21" s="13" t="s">
        <v>2126</v>
      </c>
      <c r="B21" s="13" t="s">
        <v>2087</v>
      </c>
      <c r="C21" s="13" t="s">
        <v>2135</v>
      </c>
      <c r="D21" s="13" t="s">
        <v>2090</v>
      </c>
      <c r="E21" s="13" t="s">
        <v>2136</v>
      </c>
      <c r="F21" s="13" t="s">
        <v>2092</v>
      </c>
      <c r="G21" s="13" t="s">
        <v>2138</v>
      </c>
      <c r="H21" s="13" t="s">
        <v>2094</v>
      </c>
      <c r="I21" s="13" t="s">
        <v>2142</v>
      </c>
      <c r="J21" s="13" t="s">
        <v>2096</v>
      </c>
      <c r="K21" s="13" t="s">
        <v>2143</v>
      </c>
      <c r="L21" s="13" t="s">
        <v>2098</v>
      </c>
      <c r="M21" s="13" t="s">
        <v>2144</v>
      </c>
      <c r="N21" s="13" t="s">
        <v>2100</v>
      </c>
      <c r="O21" s="13" t="s">
        <v>2147</v>
      </c>
      <c r="P21" s="13" t="s">
        <v>2102</v>
      </c>
      <c r="Q21" s="13" t="s">
        <v>2148</v>
      </c>
      <c r="R21" s="13" t="s">
        <v>2104</v>
      </c>
      <c r="S21" s="13" t="s">
        <v>2149</v>
      </c>
      <c r="T21" s="13" t="s">
        <v>2106</v>
      </c>
      <c r="U21" s="13" t="s">
        <v>2150</v>
      </c>
      <c r="V21" s="13" t="s">
        <v>2107</v>
      </c>
    </row>
    <row r="22" spans="1:22" ht="15">
      <c r="A22" s="78" t="s">
        <v>475</v>
      </c>
      <c r="B22" s="78">
        <v>145</v>
      </c>
      <c r="C22" s="78" t="s">
        <v>475</v>
      </c>
      <c r="D22" s="78">
        <v>53</v>
      </c>
      <c r="E22" s="78" t="s">
        <v>483</v>
      </c>
      <c r="F22" s="78">
        <v>24</v>
      </c>
      <c r="G22" s="78" t="s">
        <v>2127</v>
      </c>
      <c r="H22" s="78">
        <v>8</v>
      </c>
      <c r="I22" s="78" t="s">
        <v>475</v>
      </c>
      <c r="J22" s="78">
        <v>32</v>
      </c>
      <c r="K22" s="78" t="s">
        <v>475</v>
      </c>
      <c r="L22" s="78">
        <v>11</v>
      </c>
      <c r="M22" s="78" t="s">
        <v>475</v>
      </c>
      <c r="N22" s="78">
        <v>7</v>
      </c>
      <c r="O22" s="78" t="s">
        <v>475</v>
      </c>
      <c r="P22" s="78">
        <v>13</v>
      </c>
      <c r="Q22" s="78" t="s">
        <v>2128</v>
      </c>
      <c r="R22" s="78">
        <v>10</v>
      </c>
      <c r="S22" s="78" t="s">
        <v>475</v>
      </c>
      <c r="T22" s="78">
        <v>2</v>
      </c>
      <c r="U22" s="78" t="s">
        <v>475</v>
      </c>
      <c r="V22" s="78">
        <v>1</v>
      </c>
    </row>
    <row r="23" spans="1:22" ht="15">
      <c r="A23" s="78" t="s">
        <v>483</v>
      </c>
      <c r="B23" s="78">
        <v>24</v>
      </c>
      <c r="C23" s="78"/>
      <c r="D23" s="78"/>
      <c r="E23" s="78" t="s">
        <v>2137</v>
      </c>
      <c r="F23" s="78">
        <v>1</v>
      </c>
      <c r="G23" s="78" t="s">
        <v>2130</v>
      </c>
      <c r="H23" s="78">
        <v>7</v>
      </c>
      <c r="I23" s="78"/>
      <c r="J23" s="78"/>
      <c r="K23" s="78"/>
      <c r="L23" s="78"/>
      <c r="M23" s="78" t="s">
        <v>2145</v>
      </c>
      <c r="N23" s="78">
        <v>1</v>
      </c>
      <c r="O23" s="78"/>
      <c r="P23" s="78"/>
      <c r="Q23" s="78" t="s">
        <v>2129</v>
      </c>
      <c r="R23" s="78">
        <v>10</v>
      </c>
      <c r="S23" s="78"/>
      <c r="T23" s="78"/>
      <c r="U23" s="78"/>
      <c r="V23" s="78"/>
    </row>
    <row r="24" spans="1:22" ht="15">
      <c r="A24" s="78" t="s">
        <v>2127</v>
      </c>
      <c r="B24" s="78">
        <v>14</v>
      </c>
      <c r="C24" s="78"/>
      <c r="D24" s="78"/>
      <c r="E24" s="78" t="s">
        <v>475</v>
      </c>
      <c r="F24" s="78">
        <v>1</v>
      </c>
      <c r="G24" s="78" t="s">
        <v>475</v>
      </c>
      <c r="H24" s="78">
        <v>5</v>
      </c>
      <c r="I24" s="78"/>
      <c r="J24" s="78"/>
      <c r="K24" s="78"/>
      <c r="L24" s="78"/>
      <c r="M24" s="78" t="s">
        <v>2146</v>
      </c>
      <c r="N24" s="78">
        <v>1</v>
      </c>
      <c r="O24" s="78"/>
      <c r="P24" s="78"/>
      <c r="Q24" s="78" t="s">
        <v>475</v>
      </c>
      <c r="R24" s="78">
        <v>10</v>
      </c>
      <c r="S24" s="78"/>
      <c r="T24" s="78"/>
      <c r="U24" s="78"/>
      <c r="V24" s="78"/>
    </row>
    <row r="25" spans="1:22" ht="15">
      <c r="A25" s="78" t="s">
        <v>2128</v>
      </c>
      <c r="B25" s="78">
        <v>10</v>
      </c>
      <c r="C25" s="78"/>
      <c r="D25" s="78"/>
      <c r="E25" s="78"/>
      <c r="F25" s="78"/>
      <c r="G25" s="78" t="s">
        <v>2132</v>
      </c>
      <c r="H25" s="78">
        <v>4</v>
      </c>
      <c r="I25" s="78"/>
      <c r="J25" s="78"/>
      <c r="K25" s="78"/>
      <c r="L25" s="78"/>
      <c r="M25" s="78"/>
      <c r="N25" s="78"/>
      <c r="O25" s="78"/>
      <c r="P25" s="78"/>
      <c r="Q25" s="78"/>
      <c r="R25" s="78"/>
      <c r="S25" s="78"/>
      <c r="T25" s="78"/>
      <c r="U25" s="78"/>
      <c r="V25" s="78"/>
    </row>
    <row r="26" spans="1:22" ht="15">
      <c r="A26" s="78" t="s">
        <v>2129</v>
      </c>
      <c r="B26" s="78">
        <v>10</v>
      </c>
      <c r="C26" s="78"/>
      <c r="D26" s="78"/>
      <c r="E26" s="78"/>
      <c r="F26" s="78"/>
      <c r="G26" s="78" t="s">
        <v>2133</v>
      </c>
      <c r="H26" s="78">
        <v>4</v>
      </c>
      <c r="I26" s="78"/>
      <c r="J26" s="78"/>
      <c r="K26" s="78"/>
      <c r="L26" s="78"/>
      <c r="M26" s="78"/>
      <c r="N26" s="78"/>
      <c r="O26" s="78"/>
      <c r="P26" s="78"/>
      <c r="Q26" s="78"/>
      <c r="R26" s="78"/>
      <c r="S26" s="78"/>
      <c r="T26" s="78"/>
      <c r="U26" s="78"/>
      <c r="V26" s="78"/>
    </row>
    <row r="27" spans="1:22" ht="15">
      <c r="A27" s="78" t="s">
        <v>2130</v>
      </c>
      <c r="B27" s="78">
        <v>7</v>
      </c>
      <c r="C27" s="78"/>
      <c r="D27" s="78"/>
      <c r="E27" s="78"/>
      <c r="F27" s="78"/>
      <c r="G27" s="78" t="s">
        <v>2134</v>
      </c>
      <c r="H27" s="78">
        <v>3</v>
      </c>
      <c r="I27" s="78"/>
      <c r="J27" s="78"/>
      <c r="K27" s="78"/>
      <c r="L27" s="78"/>
      <c r="M27" s="78"/>
      <c r="N27" s="78"/>
      <c r="O27" s="78"/>
      <c r="P27" s="78"/>
      <c r="Q27" s="78"/>
      <c r="R27" s="78"/>
      <c r="S27" s="78"/>
      <c r="T27" s="78"/>
      <c r="U27" s="78"/>
      <c r="V27" s="78"/>
    </row>
    <row r="28" spans="1:22" ht="15">
      <c r="A28" s="78" t="s">
        <v>2131</v>
      </c>
      <c r="B28" s="78">
        <v>5</v>
      </c>
      <c r="C28" s="78"/>
      <c r="D28" s="78"/>
      <c r="E28" s="78"/>
      <c r="F28" s="78"/>
      <c r="G28" s="78" t="s">
        <v>341</v>
      </c>
      <c r="H28" s="78">
        <v>2</v>
      </c>
      <c r="I28" s="78"/>
      <c r="J28" s="78"/>
      <c r="K28" s="78"/>
      <c r="L28" s="78"/>
      <c r="M28" s="78"/>
      <c r="N28" s="78"/>
      <c r="O28" s="78"/>
      <c r="P28" s="78"/>
      <c r="Q28" s="78"/>
      <c r="R28" s="78"/>
      <c r="S28" s="78"/>
      <c r="T28" s="78"/>
      <c r="U28" s="78"/>
      <c r="V28" s="78"/>
    </row>
    <row r="29" spans="1:22" ht="15">
      <c r="A29" s="78" t="s">
        <v>2132</v>
      </c>
      <c r="B29" s="78">
        <v>4</v>
      </c>
      <c r="C29" s="78"/>
      <c r="D29" s="78"/>
      <c r="E29" s="78"/>
      <c r="F29" s="78"/>
      <c r="G29" s="78" t="s">
        <v>2139</v>
      </c>
      <c r="H29" s="78">
        <v>1</v>
      </c>
      <c r="I29" s="78"/>
      <c r="J29" s="78"/>
      <c r="K29" s="78"/>
      <c r="L29" s="78"/>
      <c r="M29" s="78"/>
      <c r="N29" s="78"/>
      <c r="O29" s="78"/>
      <c r="P29" s="78"/>
      <c r="Q29" s="78"/>
      <c r="R29" s="78"/>
      <c r="S29" s="78"/>
      <c r="T29" s="78"/>
      <c r="U29" s="78"/>
      <c r="V29" s="78"/>
    </row>
    <row r="30" spans="1:22" ht="15">
      <c r="A30" s="78" t="s">
        <v>2133</v>
      </c>
      <c r="B30" s="78">
        <v>4</v>
      </c>
      <c r="C30" s="78"/>
      <c r="D30" s="78"/>
      <c r="E30" s="78"/>
      <c r="F30" s="78"/>
      <c r="G30" s="78" t="s">
        <v>2140</v>
      </c>
      <c r="H30" s="78">
        <v>1</v>
      </c>
      <c r="I30" s="78"/>
      <c r="J30" s="78"/>
      <c r="K30" s="78"/>
      <c r="L30" s="78"/>
      <c r="M30" s="78"/>
      <c r="N30" s="78"/>
      <c r="O30" s="78"/>
      <c r="P30" s="78"/>
      <c r="Q30" s="78"/>
      <c r="R30" s="78"/>
      <c r="S30" s="78"/>
      <c r="T30" s="78"/>
      <c r="U30" s="78"/>
      <c r="V30" s="78"/>
    </row>
    <row r="31" spans="1:22" ht="15">
      <c r="A31" s="78" t="s">
        <v>2134</v>
      </c>
      <c r="B31" s="78">
        <v>3</v>
      </c>
      <c r="C31" s="78"/>
      <c r="D31" s="78"/>
      <c r="E31" s="78"/>
      <c r="F31" s="78"/>
      <c r="G31" s="78" t="s">
        <v>2141</v>
      </c>
      <c r="H31" s="78">
        <v>1</v>
      </c>
      <c r="I31" s="78"/>
      <c r="J31" s="78"/>
      <c r="K31" s="78"/>
      <c r="L31" s="78"/>
      <c r="M31" s="78"/>
      <c r="N31" s="78"/>
      <c r="O31" s="78"/>
      <c r="P31" s="78"/>
      <c r="Q31" s="78"/>
      <c r="R31" s="78"/>
      <c r="S31" s="78"/>
      <c r="T31" s="78"/>
      <c r="U31" s="78"/>
      <c r="V31" s="78"/>
    </row>
    <row r="34" spans="1:22" ht="15" customHeight="1">
      <c r="A34" s="13" t="s">
        <v>2155</v>
      </c>
      <c r="B34" s="13" t="s">
        <v>2087</v>
      </c>
      <c r="C34" s="13" t="s">
        <v>2164</v>
      </c>
      <c r="D34" s="13" t="s">
        <v>2090</v>
      </c>
      <c r="E34" s="13" t="s">
        <v>2173</v>
      </c>
      <c r="F34" s="13" t="s">
        <v>2092</v>
      </c>
      <c r="G34" s="13" t="s">
        <v>2179</v>
      </c>
      <c r="H34" s="13" t="s">
        <v>2094</v>
      </c>
      <c r="I34" s="13" t="s">
        <v>2183</v>
      </c>
      <c r="J34" s="13" t="s">
        <v>2096</v>
      </c>
      <c r="K34" s="13" t="s">
        <v>2188</v>
      </c>
      <c r="L34" s="13" t="s">
        <v>2098</v>
      </c>
      <c r="M34" s="13" t="s">
        <v>2195</v>
      </c>
      <c r="N34" s="13" t="s">
        <v>2100</v>
      </c>
      <c r="O34" s="13" t="s">
        <v>2197</v>
      </c>
      <c r="P34" s="13" t="s">
        <v>2102</v>
      </c>
      <c r="Q34" s="13" t="s">
        <v>2203</v>
      </c>
      <c r="R34" s="13" t="s">
        <v>2104</v>
      </c>
      <c r="S34" s="13" t="s">
        <v>2207</v>
      </c>
      <c r="T34" s="13" t="s">
        <v>2106</v>
      </c>
      <c r="U34" s="13" t="s">
        <v>2209</v>
      </c>
      <c r="V34" s="13" t="s">
        <v>2107</v>
      </c>
    </row>
    <row r="35" spans="1:22" ht="15">
      <c r="A35" s="84" t="s">
        <v>2156</v>
      </c>
      <c r="B35" s="84">
        <v>166</v>
      </c>
      <c r="C35" s="84" t="s">
        <v>475</v>
      </c>
      <c r="D35" s="84">
        <v>53</v>
      </c>
      <c r="E35" s="84" t="s">
        <v>2174</v>
      </c>
      <c r="F35" s="84">
        <v>25</v>
      </c>
      <c r="G35" s="84" t="s">
        <v>2127</v>
      </c>
      <c r="H35" s="84">
        <v>8</v>
      </c>
      <c r="I35" s="84" t="s">
        <v>475</v>
      </c>
      <c r="J35" s="84">
        <v>32</v>
      </c>
      <c r="K35" s="84" t="s">
        <v>475</v>
      </c>
      <c r="L35" s="84">
        <v>11</v>
      </c>
      <c r="M35" s="84" t="s">
        <v>475</v>
      </c>
      <c r="N35" s="84">
        <v>7</v>
      </c>
      <c r="O35" s="84" t="s">
        <v>475</v>
      </c>
      <c r="P35" s="84">
        <v>13</v>
      </c>
      <c r="Q35" s="84" t="s">
        <v>2161</v>
      </c>
      <c r="R35" s="84">
        <v>17</v>
      </c>
      <c r="S35" s="84" t="s">
        <v>2208</v>
      </c>
      <c r="T35" s="84">
        <v>2</v>
      </c>
      <c r="U35" s="84" t="s">
        <v>2210</v>
      </c>
      <c r="V35" s="84">
        <v>3</v>
      </c>
    </row>
    <row r="36" spans="1:22" ht="15">
      <c r="A36" s="84" t="s">
        <v>2157</v>
      </c>
      <c r="B36" s="84">
        <v>13</v>
      </c>
      <c r="C36" s="84" t="s">
        <v>320</v>
      </c>
      <c r="D36" s="84">
        <v>45</v>
      </c>
      <c r="E36" s="84" t="s">
        <v>2175</v>
      </c>
      <c r="F36" s="84">
        <v>25</v>
      </c>
      <c r="G36" s="84" t="s">
        <v>2161</v>
      </c>
      <c r="H36" s="84">
        <v>7</v>
      </c>
      <c r="I36" s="84" t="s">
        <v>320</v>
      </c>
      <c r="J36" s="84">
        <v>12</v>
      </c>
      <c r="K36" s="84" t="s">
        <v>2189</v>
      </c>
      <c r="L36" s="84">
        <v>10</v>
      </c>
      <c r="M36" s="84" t="s">
        <v>2196</v>
      </c>
      <c r="N36" s="84">
        <v>3</v>
      </c>
      <c r="O36" s="84" t="s">
        <v>2198</v>
      </c>
      <c r="P36" s="84">
        <v>10</v>
      </c>
      <c r="Q36" s="84" t="s">
        <v>2162</v>
      </c>
      <c r="R36" s="84">
        <v>13</v>
      </c>
      <c r="S36" s="84" t="s">
        <v>475</v>
      </c>
      <c r="T36" s="84">
        <v>2</v>
      </c>
      <c r="U36" s="84" t="s">
        <v>2211</v>
      </c>
      <c r="V36" s="84">
        <v>2</v>
      </c>
    </row>
    <row r="37" spans="1:22" ht="15">
      <c r="A37" s="84" t="s">
        <v>2158</v>
      </c>
      <c r="B37" s="84">
        <v>0</v>
      </c>
      <c r="C37" s="84" t="s">
        <v>2165</v>
      </c>
      <c r="D37" s="84">
        <v>16</v>
      </c>
      <c r="E37" s="84" t="s">
        <v>2176</v>
      </c>
      <c r="F37" s="84">
        <v>24</v>
      </c>
      <c r="G37" s="84" t="s">
        <v>2180</v>
      </c>
      <c r="H37" s="84">
        <v>7</v>
      </c>
      <c r="I37" s="84" t="s">
        <v>2168</v>
      </c>
      <c r="J37" s="84">
        <v>11</v>
      </c>
      <c r="K37" s="84" t="s">
        <v>2190</v>
      </c>
      <c r="L37" s="84">
        <v>10</v>
      </c>
      <c r="M37" s="84" t="s">
        <v>2162</v>
      </c>
      <c r="N37" s="84">
        <v>2</v>
      </c>
      <c r="O37" s="84" t="s">
        <v>2165</v>
      </c>
      <c r="P37" s="84">
        <v>8</v>
      </c>
      <c r="Q37" s="84" t="s">
        <v>2163</v>
      </c>
      <c r="R37" s="84">
        <v>13</v>
      </c>
      <c r="S37" s="84" t="s">
        <v>2185</v>
      </c>
      <c r="T37" s="84">
        <v>2</v>
      </c>
      <c r="U37" s="84" t="s">
        <v>2212</v>
      </c>
      <c r="V37" s="84">
        <v>2</v>
      </c>
    </row>
    <row r="38" spans="1:22" ht="15">
      <c r="A38" s="84" t="s">
        <v>2159</v>
      </c>
      <c r="B38" s="84">
        <v>4012</v>
      </c>
      <c r="C38" s="84" t="s">
        <v>2166</v>
      </c>
      <c r="D38" s="84">
        <v>15</v>
      </c>
      <c r="E38" s="84" t="s">
        <v>2162</v>
      </c>
      <c r="F38" s="84">
        <v>24</v>
      </c>
      <c r="G38" s="84" t="s">
        <v>2181</v>
      </c>
      <c r="H38" s="84">
        <v>7</v>
      </c>
      <c r="I38" s="84" t="s">
        <v>2184</v>
      </c>
      <c r="J38" s="84">
        <v>10</v>
      </c>
      <c r="K38" s="84" t="s">
        <v>2191</v>
      </c>
      <c r="L38" s="84">
        <v>10</v>
      </c>
      <c r="M38" s="84" t="s">
        <v>2163</v>
      </c>
      <c r="N38" s="84">
        <v>2</v>
      </c>
      <c r="O38" s="84" t="s">
        <v>2199</v>
      </c>
      <c r="P38" s="84">
        <v>8</v>
      </c>
      <c r="Q38" s="84" t="s">
        <v>329</v>
      </c>
      <c r="R38" s="84">
        <v>10</v>
      </c>
      <c r="S38" s="84"/>
      <c r="T38" s="84"/>
      <c r="U38" s="84" t="s">
        <v>2213</v>
      </c>
      <c r="V38" s="84">
        <v>2</v>
      </c>
    </row>
    <row r="39" spans="1:22" ht="15">
      <c r="A39" s="84" t="s">
        <v>2160</v>
      </c>
      <c r="B39" s="84">
        <v>4191</v>
      </c>
      <c r="C39" s="84" t="s">
        <v>2167</v>
      </c>
      <c r="D39" s="84">
        <v>14</v>
      </c>
      <c r="E39" s="84" t="s">
        <v>2163</v>
      </c>
      <c r="F39" s="84">
        <v>24</v>
      </c>
      <c r="G39" s="84" t="s">
        <v>2182</v>
      </c>
      <c r="H39" s="84">
        <v>7</v>
      </c>
      <c r="I39" s="84" t="s">
        <v>2185</v>
      </c>
      <c r="J39" s="84">
        <v>10</v>
      </c>
      <c r="K39" s="84" t="s">
        <v>2192</v>
      </c>
      <c r="L39" s="84">
        <v>10</v>
      </c>
      <c r="M39" s="84" t="s">
        <v>2161</v>
      </c>
      <c r="N39" s="84">
        <v>2</v>
      </c>
      <c r="O39" s="84" t="s">
        <v>320</v>
      </c>
      <c r="P39" s="84">
        <v>6</v>
      </c>
      <c r="Q39" s="84" t="s">
        <v>2128</v>
      </c>
      <c r="R39" s="84">
        <v>10</v>
      </c>
      <c r="S39" s="84"/>
      <c r="T39" s="84"/>
      <c r="U39" s="84" t="s">
        <v>2214</v>
      </c>
      <c r="V39" s="84">
        <v>2</v>
      </c>
    </row>
    <row r="40" spans="1:22" ht="15">
      <c r="A40" s="84" t="s">
        <v>475</v>
      </c>
      <c r="B40" s="84">
        <v>145</v>
      </c>
      <c r="C40" s="84" t="s">
        <v>2168</v>
      </c>
      <c r="D40" s="84">
        <v>13</v>
      </c>
      <c r="E40" s="84" t="s">
        <v>2161</v>
      </c>
      <c r="F40" s="84">
        <v>24</v>
      </c>
      <c r="G40" s="84" t="s">
        <v>2130</v>
      </c>
      <c r="H40" s="84">
        <v>7</v>
      </c>
      <c r="I40" s="84" t="s">
        <v>319</v>
      </c>
      <c r="J40" s="84">
        <v>7</v>
      </c>
      <c r="K40" s="84" t="s">
        <v>2193</v>
      </c>
      <c r="L40" s="84">
        <v>10</v>
      </c>
      <c r="M40" s="84"/>
      <c r="N40" s="84"/>
      <c r="O40" s="84" t="s">
        <v>2186</v>
      </c>
      <c r="P40" s="84">
        <v>6</v>
      </c>
      <c r="Q40" s="84" t="s">
        <v>2129</v>
      </c>
      <c r="R40" s="84">
        <v>10</v>
      </c>
      <c r="S40" s="84"/>
      <c r="T40" s="84"/>
      <c r="U40" s="84" t="s">
        <v>2215</v>
      </c>
      <c r="V40" s="84">
        <v>2</v>
      </c>
    </row>
    <row r="41" spans="1:22" ht="15">
      <c r="A41" s="84" t="s">
        <v>320</v>
      </c>
      <c r="B41" s="84">
        <v>64</v>
      </c>
      <c r="C41" s="84" t="s">
        <v>2169</v>
      </c>
      <c r="D41" s="84">
        <v>13</v>
      </c>
      <c r="E41" s="84" t="s">
        <v>483</v>
      </c>
      <c r="F41" s="84">
        <v>24</v>
      </c>
      <c r="G41" s="84" t="s">
        <v>2162</v>
      </c>
      <c r="H41" s="84">
        <v>6</v>
      </c>
      <c r="I41" s="84" t="s">
        <v>2165</v>
      </c>
      <c r="J41" s="84">
        <v>7</v>
      </c>
      <c r="K41" s="84" t="s">
        <v>2194</v>
      </c>
      <c r="L41" s="84">
        <v>10</v>
      </c>
      <c r="M41" s="84"/>
      <c r="N41" s="84"/>
      <c r="O41" s="84" t="s">
        <v>2196</v>
      </c>
      <c r="P41" s="84">
        <v>5</v>
      </c>
      <c r="Q41" s="84" t="s">
        <v>475</v>
      </c>
      <c r="R41" s="84">
        <v>10</v>
      </c>
      <c r="S41" s="84"/>
      <c r="T41" s="84"/>
      <c r="U41" s="84" t="s">
        <v>2216</v>
      </c>
      <c r="V41" s="84">
        <v>2</v>
      </c>
    </row>
    <row r="42" spans="1:22" ht="15">
      <c r="A42" s="84" t="s">
        <v>2161</v>
      </c>
      <c r="B42" s="84">
        <v>60</v>
      </c>
      <c r="C42" s="84" t="s">
        <v>2170</v>
      </c>
      <c r="D42" s="84">
        <v>13</v>
      </c>
      <c r="E42" s="84" t="s">
        <v>2177</v>
      </c>
      <c r="F42" s="84">
        <v>24</v>
      </c>
      <c r="G42" s="84" t="s">
        <v>475</v>
      </c>
      <c r="H42" s="84">
        <v>5</v>
      </c>
      <c r="I42" s="84" t="s">
        <v>2186</v>
      </c>
      <c r="J42" s="84">
        <v>7</v>
      </c>
      <c r="K42" s="84" t="s">
        <v>327</v>
      </c>
      <c r="L42" s="84">
        <v>9</v>
      </c>
      <c r="M42" s="84"/>
      <c r="N42" s="84"/>
      <c r="O42" s="84" t="s">
        <v>2200</v>
      </c>
      <c r="P42" s="84">
        <v>5</v>
      </c>
      <c r="Q42" s="84" t="s">
        <v>2204</v>
      </c>
      <c r="R42" s="84">
        <v>8</v>
      </c>
      <c r="S42" s="84"/>
      <c r="T42" s="84"/>
      <c r="U42" s="84" t="s">
        <v>2217</v>
      </c>
      <c r="V42" s="84">
        <v>2</v>
      </c>
    </row>
    <row r="43" spans="1:22" ht="15">
      <c r="A43" s="84" t="s">
        <v>2162</v>
      </c>
      <c r="B43" s="84">
        <v>50</v>
      </c>
      <c r="C43" s="84" t="s">
        <v>2171</v>
      </c>
      <c r="D43" s="84">
        <v>13</v>
      </c>
      <c r="E43" s="84" t="s">
        <v>2140</v>
      </c>
      <c r="F43" s="84">
        <v>24</v>
      </c>
      <c r="G43" s="84" t="s">
        <v>2163</v>
      </c>
      <c r="H43" s="84">
        <v>4</v>
      </c>
      <c r="I43" s="84" t="s">
        <v>2187</v>
      </c>
      <c r="J43" s="84">
        <v>7</v>
      </c>
      <c r="K43" s="84"/>
      <c r="L43" s="84"/>
      <c r="M43" s="84"/>
      <c r="N43" s="84"/>
      <c r="O43" s="84" t="s">
        <v>2201</v>
      </c>
      <c r="P43" s="84">
        <v>5</v>
      </c>
      <c r="Q43" s="84" t="s">
        <v>2205</v>
      </c>
      <c r="R43" s="84">
        <v>8</v>
      </c>
      <c r="S43" s="84"/>
      <c r="T43" s="84"/>
      <c r="U43" s="84" t="s">
        <v>2218</v>
      </c>
      <c r="V43" s="84">
        <v>2</v>
      </c>
    </row>
    <row r="44" spans="1:22" ht="15">
      <c r="A44" s="84" t="s">
        <v>2163</v>
      </c>
      <c r="B44" s="84">
        <v>49</v>
      </c>
      <c r="C44" s="84" t="s">
        <v>2172</v>
      </c>
      <c r="D44" s="84">
        <v>13</v>
      </c>
      <c r="E44" s="84" t="s">
        <v>2178</v>
      </c>
      <c r="F44" s="84">
        <v>24</v>
      </c>
      <c r="G44" s="84" t="s">
        <v>2132</v>
      </c>
      <c r="H44" s="84">
        <v>4</v>
      </c>
      <c r="I44" s="84" t="s">
        <v>1360</v>
      </c>
      <c r="J44" s="84">
        <v>6</v>
      </c>
      <c r="K44" s="84"/>
      <c r="L44" s="84"/>
      <c r="M44" s="84"/>
      <c r="N44" s="84"/>
      <c r="O44" s="84" t="s">
        <v>2202</v>
      </c>
      <c r="P44" s="84">
        <v>5</v>
      </c>
      <c r="Q44" s="84" t="s">
        <v>2206</v>
      </c>
      <c r="R44" s="84">
        <v>6</v>
      </c>
      <c r="S44" s="84"/>
      <c r="T44" s="84"/>
      <c r="U44" s="84" t="s">
        <v>2184</v>
      </c>
      <c r="V44" s="84">
        <v>2</v>
      </c>
    </row>
    <row r="47" spans="1:22" ht="15" customHeight="1">
      <c r="A47" s="13" t="s">
        <v>2232</v>
      </c>
      <c r="B47" s="13" t="s">
        <v>2087</v>
      </c>
      <c r="C47" s="13" t="s">
        <v>2243</v>
      </c>
      <c r="D47" s="13" t="s">
        <v>2090</v>
      </c>
      <c r="E47" s="13" t="s">
        <v>2254</v>
      </c>
      <c r="F47" s="13" t="s">
        <v>2092</v>
      </c>
      <c r="G47" s="13" t="s">
        <v>2255</v>
      </c>
      <c r="H47" s="13" t="s">
        <v>2094</v>
      </c>
      <c r="I47" s="13" t="s">
        <v>2264</v>
      </c>
      <c r="J47" s="13" t="s">
        <v>2096</v>
      </c>
      <c r="K47" s="13" t="s">
        <v>2275</v>
      </c>
      <c r="L47" s="13" t="s">
        <v>2098</v>
      </c>
      <c r="M47" s="13" t="s">
        <v>2283</v>
      </c>
      <c r="N47" s="13" t="s">
        <v>2100</v>
      </c>
      <c r="O47" s="13" t="s">
        <v>2284</v>
      </c>
      <c r="P47" s="13" t="s">
        <v>2102</v>
      </c>
      <c r="Q47" s="13" t="s">
        <v>2295</v>
      </c>
      <c r="R47" s="13" t="s">
        <v>2104</v>
      </c>
      <c r="S47" s="78" t="s">
        <v>2304</v>
      </c>
      <c r="T47" s="78" t="s">
        <v>2106</v>
      </c>
      <c r="U47" s="13" t="s">
        <v>2305</v>
      </c>
      <c r="V47" s="13" t="s">
        <v>2107</v>
      </c>
    </row>
    <row r="48" spans="1:22" ht="15">
      <c r="A48" s="84" t="s">
        <v>2233</v>
      </c>
      <c r="B48" s="84">
        <v>47</v>
      </c>
      <c r="C48" s="84" t="s">
        <v>2244</v>
      </c>
      <c r="D48" s="84">
        <v>14</v>
      </c>
      <c r="E48" s="84" t="s">
        <v>2235</v>
      </c>
      <c r="F48" s="84">
        <v>24</v>
      </c>
      <c r="G48" s="84" t="s">
        <v>2256</v>
      </c>
      <c r="H48" s="84">
        <v>7</v>
      </c>
      <c r="I48" s="84" t="s">
        <v>2265</v>
      </c>
      <c r="J48" s="84">
        <v>10</v>
      </c>
      <c r="K48" s="84" t="s">
        <v>2276</v>
      </c>
      <c r="L48" s="84">
        <v>10</v>
      </c>
      <c r="M48" s="84" t="s">
        <v>2233</v>
      </c>
      <c r="N48" s="84">
        <v>2</v>
      </c>
      <c r="O48" s="84" t="s">
        <v>2285</v>
      </c>
      <c r="P48" s="84">
        <v>8</v>
      </c>
      <c r="Q48" s="84" t="s">
        <v>2233</v>
      </c>
      <c r="R48" s="84">
        <v>13</v>
      </c>
      <c r="S48" s="84"/>
      <c r="T48" s="84"/>
      <c r="U48" s="84" t="s">
        <v>2306</v>
      </c>
      <c r="V48" s="84">
        <v>2</v>
      </c>
    </row>
    <row r="49" spans="1:22" ht="15">
      <c r="A49" s="84" t="s">
        <v>2234</v>
      </c>
      <c r="B49" s="84">
        <v>47</v>
      </c>
      <c r="C49" s="84" t="s">
        <v>2245</v>
      </c>
      <c r="D49" s="84">
        <v>13</v>
      </c>
      <c r="E49" s="84" t="s">
        <v>2233</v>
      </c>
      <c r="F49" s="84">
        <v>24</v>
      </c>
      <c r="G49" s="84" t="s">
        <v>2257</v>
      </c>
      <c r="H49" s="84">
        <v>7</v>
      </c>
      <c r="I49" s="84" t="s">
        <v>2266</v>
      </c>
      <c r="J49" s="84">
        <v>5</v>
      </c>
      <c r="K49" s="84" t="s">
        <v>2277</v>
      </c>
      <c r="L49" s="84">
        <v>10</v>
      </c>
      <c r="M49" s="84" t="s">
        <v>2234</v>
      </c>
      <c r="N49" s="84">
        <v>2</v>
      </c>
      <c r="O49" s="84" t="s">
        <v>2286</v>
      </c>
      <c r="P49" s="84">
        <v>8</v>
      </c>
      <c r="Q49" s="84" t="s">
        <v>2234</v>
      </c>
      <c r="R49" s="84">
        <v>13</v>
      </c>
      <c r="S49" s="84"/>
      <c r="T49" s="84"/>
      <c r="U49" s="84" t="s">
        <v>2307</v>
      </c>
      <c r="V49" s="84">
        <v>2</v>
      </c>
    </row>
    <row r="50" spans="1:22" ht="15">
      <c r="A50" s="84" t="s">
        <v>2235</v>
      </c>
      <c r="B50" s="84">
        <v>24</v>
      </c>
      <c r="C50" s="84" t="s">
        <v>2246</v>
      </c>
      <c r="D50" s="84">
        <v>13</v>
      </c>
      <c r="E50" s="84" t="s">
        <v>2234</v>
      </c>
      <c r="F50" s="84">
        <v>24</v>
      </c>
      <c r="G50" s="84" t="s">
        <v>2258</v>
      </c>
      <c r="H50" s="84">
        <v>4</v>
      </c>
      <c r="I50" s="84" t="s">
        <v>2267</v>
      </c>
      <c r="J50" s="84">
        <v>5</v>
      </c>
      <c r="K50" s="84" t="s">
        <v>2278</v>
      </c>
      <c r="L50" s="84">
        <v>10</v>
      </c>
      <c r="M50" s="84"/>
      <c r="N50" s="84"/>
      <c r="O50" s="84" t="s">
        <v>2287</v>
      </c>
      <c r="P50" s="84">
        <v>5</v>
      </c>
      <c r="Q50" s="84" t="s">
        <v>2296</v>
      </c>
      <c r="R50" s="84">
        <v>10</v>
      </c>
      <c r="S50" s="84"/>
      <c r="T50" s="84"/>
      <c r="U50" s="84" t="s">
        <v>2308</v>
      </c>
      <c r="V50" s="84">
        <v>2</v>
      </c>
    </row>
    <row r="51" spans="1:22" ht="15">
      <c r="A51" s="84" t="s">
        <v>2236</v>
      </c>
      <c r="B51" s="84">
        <v>24</v>
      </c>
      <c r="C51" s="84" t="s">
        <v>2247</v>
      </c>
      <c r="D51" s="84">
        <v>13</v>
      </c>
      <c r="E51" s="84" t="s">
        <v>2236</v>
      </c>
      <c r="F51" s="84">
        <v>24</v>
      </c>
      <c r="G51" s="84" t="s">
        <v>2233</v>
      </c>
      <c r="H51" s="84">
        <v>3</v>
      </c>
      <c r="I51" s="84" t="s">
        <v>2268</v>
      </c>
      <c r="J51" s="84">
        <v>4</v>
      </c>
      <c r="K51" s="84" t="s">
        <v>2279</v>
      </c>
      <c r="L51" s="84">
        <v>10</v>
      </c>
      <c r="M51" s="84"/>
      <c r="N51" s="84"/>
      <c r="O51" s="84" t="s">
        <v>2288</v>
      </c>
      <c r="P51" s="84">
        <v>5</v>
      </c>
      <c r="Q51" s="84" t="s">
        <v>2297</v>
      </c>
      <c r="R51" s="84">
        <v>8</v>
      </c>
      <c r="S51" s="84"/>
      <c r="T51" s="84"/>
      <c r="U51" s="84" t="s">
        <v>2309</v>
      </c>
      <c r="V51" s="84">
        <v>2</v>
      </c>
    </row>
    <row r="52" spans="1:22" ht="15">
      <c r="A52" s="84" t="s">
        <v>2237</v>
      </c>
      <c r="B52" s="84">
        <v>24</v>
      </c>
      <c r="C52" s="84" t="s">
        <v>2248</v>
      </c>
      <c r="D52" s="84">
        <v>13</v>
      </c>
      <c r="E52" s="84" t="s">
        <v>2237</v>
      </c>
      <c r="F52" s="84">
        <v>24</v>
      </c>
      <c r="G52" s="84" t="s">
        <v>2234</v>
      </c>
      <c r="H52" s="84">
        <v>3</v>
      </c>
      <c r="I52" s="84" t="s">
        <v>2269</v>
      </c>
      <c r="J52" s="84">
        <v>4</v>
      </c>
      <c r="K52" s="84" t="s">
        <v>2280</v>
      </c>
      <c r="L52" s="84">
        <v>10</v>
      </c>
      <c r="M52" s="84"/>
      <c r="N52" s="84"/>
      <c r="O52" s="84" t="s">
        <v>2289</v>
      </c>
      <c r="P52" s="84">
        <v>5</v>
      </c>
      <c r="Q52" s="84" t="s">
        <v>2298</v>
      </c>
      <c r="R52" s="84">
        <v>6</v>
      </c>
      <c r="S52" s="84"/>
      <c r="T52" s="84"/>
      <c r="U52" s="84" t="s">
        <v>2273</v>
      </c>
      <c r="V52" s="84">
        <v>2</v>
      </c>
    </row>
    <row r="53" spans="1:22" ht="15">
      <c r="A53" s="84" t="s">
        <v>2238</v>
      </c>
      <c r="B53" s="84">
        <v>24</v>
      </c>
      <c r="C53" s="84" t="s">
        <v>2249</v>
      </c>
      <c r="D53" s="84">
        <v>13</v>
      </c>
      <c r="E53" s="84" t="s">
        <v>2238</v>
      </c>
      <c r="F53" s="84">
        <v>24</v>
      </c>
      <c r="G53" s="84" t="s">
        <v>2259</v>
      </c>
      <c r="H53" s="84">
        <v>3</v>
      </c>
      <c r="I53" s="84" t="s">
        <v>2270</v>
      </c>
      <c r="J53" s="84">
        <v>4</v>
      </c>
      <c r="K53" s="84" t="s">
        <v>2281</v>
      </c>
      <c r="L53" s="84">
        <v>10</v>
      </c>
      <c r="M53" s="84"/>
      <c r="N53" s="84"/>
      <c r="O53" s="84" t="s">
        <v>2290</v>
      </c>
      <c r="P53" s="84">
        <v>5</v>
      </c>
      <c r="Q53" s="84" t="s">
        <v>2299</v>
      </c>
      <c r="R53" s="84">
        <v>4</v>
      </c>
      <c r="S53" s="84"/>
      <c r="T53" s="84"/>
      <c r="U53" s="84" t="s">
        <v>2310</v>
      </c>
      <c r="V53" s="84">
        <v>2</v>
      </c>
    </row>
    <row r="54" spans="1:22" ht="15">
      <c r="A54" s="84" t="s">
        <v>2239</v>
      </c>
      <c r="B54" s="84">
        <v>24</v>
      </c>
      <c r="C54" s="84" t="s">
        <v>2250</v>
      </c>
      <c r="D54" s="84">
        <v>13</v>
      </c>
      <c r="E54" s="84" t="s">
        <v>2239</v>
      </c>
      <c r="F54" s="84">
        <v>24</v>
      </c>
      <c r="G54" s="84" t="s">
        <v>2260</v>
      </c>
      <c r="H54" s="84">
        <v>3</v>
      </c>
      <c r="I54" s="84" t="s">
        <v>2271</v>
      </c>
      <c r="J54" s="84">
        <v>4</v>
      </c>
      <c r="K54" s="84" t="s">
        <v>2282</v>
      </c>
      <c r="L54" s="84">
        <v>9</v>
      </c>
      <c r="M54" s="84"/>
      <c r="N54" s="84"/>
      <c r="O54" s="84" t="s">
        <v>2291</v>
      </c>
      <c r="P54" s="84">
        <v>5</v>
      </c>
      <c r="Q54" s="84" t="s">
        <v>2300</v>
      </c>
      <c r="R54" s="84">
        <v>4</v>
      </c>
      <c r="S54" s="84"/>
      <c r="T54" s="84"/>
      <c r="U54" s="84" t="s">
        <v>2311</v>
      </c>
      <c r="V54" s="84">
        <v>2</v>
      </c>
    </row>
    <row r="55" spans="1:22" ht="15">
      <c r="A55" s="84" t="s">
        <v>2240</v>
      </c>
      <c r="B55" s="84">
        <v>24</v>
      </c>
      <c r="C55" s="84" t="s">
        <v>2251</v>
      </c>
      <c r="D55" s="84">
        <v>13</v>
      </c>
      <c r="E55" s="84" t="s">
        <v>2240</v>
      </c>
      <c r="F55" s="84">
        <v>24</v>
      </c>
      <c r="G55" s="84" t="s">
        <v>2261</v>
      </c>
      <c r="H55" s="84">
        <v>3</v>
      </c>
      <c r="I55" s="84" t="s">
        <v>2272</v>
      </c>
      <c r="J55" s="84">
        <v>4</v>
      </c>
      <c r="K55" s="84"/>
      <c r="L55" s="84"/>
      <c r="M55" s="84"/>
      <c r="N55" s="84"/>
      <c r="O55" s="84" t="s">
        <v>2292</v>
      </c>
      <c r="P55" s="84">
        <v>5</v>
      </c>
      <c r="Q55" s="84" t="s">
        <v>2301</v>
      </c>
      <c r="R55" s="84">
        <v>4</v>
      </c>
      <c r="S55" s="84"/>
      <c r="T55" s="84"/>
      <c r="U55" s="84" t="s">
        <v>2312</v>
      </c>
      <c r="V55" s="84">
        <v>2</v>
      </c>
    </row>
    <row r="56" spans="1:22" ht="15">
      <c r="A56" s="84" t="s">
        <v>2241</v>
      </c>
      <c r="B56" s="84">
        <v>24</v>
      </c>
      <c r="C56" s="84" t="s">
        <v>2252</v>
      </c>
      <c r="D56" s="84">
        <v>12</v>
      </c>
      <c r="E56" s="84" t="s">
        <v>2241</v>
      </c>
      <c r="F56" s="84">
        <v>24</v>
      </c>
      <c r="G56" s="84" t="s">
        <v>2262</v>
      </c>
      <c r="H56" s="84">
        <v>3</v>
      </c>
      <c r="I56" s="84" t="s">
        <v>2273</v>
      </c>
      <c r="J56" s="84">
        <v>4</v>
      </c>
      <c r="K56" s="84"/>
      <c r="L56" s="84"/>
      <c r="M56" s="84"/>
      <c r="N56" s="84"/>
      <c r="O56" s="84" t="s">
        <v>2293</v>
      </c>
      <c r="P56" s="84">
        <v>5</v>
      </c>
      <c r="Q56" s="84" t="s">
        <v>2302</v>
      </c>
      <c r="R56" s="84">
        <v>4</v>
      </c>
      <c r="S56" s="84"/>
      <c r="T56" s="84"/>
      <c r="U56" s="84" t="s">
        <v>2265</v>
      </c>
      <c r="V56" s="84">
        <v>2</v>
      </c>
    </row>
    <row r="57" spans="1:22" ht="15">
      <c r="A57" s="84" t="s">
        <v>2242</v>
      </c>
      <c r="B57" s="84">
        <v>24</v>
      </c>
      <c r="C57" s="84" t="s">
        <v>2253</v>
      </c>
      <c r="D57" s="84">
        <v>11</v>
      </c>
      <c r="E57" s="84" t="s">
        <v>2242</v>
      </c>
      <c r="F57" s="84">
        <v>24</v>
      </c>
      <c r="G57" s="84" t="s">
        <v>2263</v>
      </c>
      <c r="H57" s="84">
        <v>3</v>
      </c>
      <c r="I57" s="84" t="s">
        <v>2274</v>
      </c>
      <c r="J57" s="84">
        <v>4</v>
      </c>
      <c r="K57" s="84"/>
      <c r="L57" s="84"/>
      <c r="M57" s="84"/>
      <c r="N57" s="84"/>
      <c r="O57" s="84" t="s">
        <v>2294</v>
      </c>
      <c r="P57" s="84">
        <v>4</v>
      </c>
      <c r="Q57" s="84" t="s">
        <v>2303</v>
      </c>
      <c r="R57" s="84">
        <v>4</v>
      </c>
      <c r="S57" s="84"/>
      <c r="T57" s="84"/>
      <c r="U57" s="84" t="s">
        <v>2313</v>
      </c>
      <c r="V57" s="84">
        <v>2</v>
      </c>
    </row>
    <row r="60" spans="1:22" ht="15" customHeight="1">
      <c r="A60" s="13" t="s">
        <v>2326</v>
      </c>
      <c r="B60" s="13" t="s">
        <v>2087</v>
      </c>
      <c r="C60" s="78" t="s">
        <v>2328</v>
      </c>
      <c r="D60" s="78" t="s">
        <v>2090</v>
      </c>
      <c r="E60" s="78" t="s">
        <v>2329</v>
      </c>
      <c r="F60" s="78" t="s">
        <v>2092</v>
      </c>
      <c r="G60" s="13" t="s">
        <v>2332</v>
      </c>
      <c r="H60" s="13" t="s">
        <v>2094</v>
      </c>
      <c r="I60" s="13" t="s">
        <v>2334</v>
      </c>
      <c r="J60" s="13" t="s">
        <v>2096</v>
      </c>
      <c r="K60" s="78" t="s">
        <v>2339</v>
      </c>
      <c r="L60" s="78" t="s">
        <v>2098</v>
      </c>
      <c r="M60" s="78" t="s">
        <v>2341</v>
      </c>
      <c r="N60" s="78" t="s">
        <v>2100</v>
      </c>
      <c r="O60" s="78" t="s">
        <v>2343</v>
      </c>
      <c r="P60" s="78" t="s">
        <v>2102</v>
      </c>
      <c r="Q60" s="78" t="s">
        <v>2345</v>
      </c>
      <c r="R60" s="78" t="s">
        <v>2104</v>
      </c>
      <c r="S60" s="13" t="s">
        <v>2347</v>
      </c>
      <c r="T60" s="13" t="s">
        <v>2106</v>
      </c>
      <c r="U60" s="78" t="s">
        <v>2349</v>
      </c>
      <c r="V60" s="78" t="s">
        <v>2107</v>
      </c>
    </row>
    <row r="61" spans="1:22" ht="15">
      <c r="A61" s="78" t="s">
        <v>352</v>
      </c>
      <c r="B61" s="78">
        <v>1</v>
      </c>
      <c r="C61" s="78"/>
      <c r="D61" s="78"/>
      <c r="E61" s="78"/>
      <c r="F61" s="78"/>
      <c r="G61" s="78" t="s">
        <v>339</v>
      </c>
      <c r="H61" s="78">
        <v>1</v>
      </c>
      <c r="I61" s="78" t="s">
        <v>319</v>
      </c>
      <c r="J61" s="78">
        <v>1</v>
      </c>
      <c r="K61" s="78"/>
      <c r="L61" s="78"/>
      <c r="M61" s="78"/>
      <c r="N61" s="78"/>
      <c r="O61" s="78"/>
      <c r="P61" s="78"/>
      <c r="Q61" s="78"/>
      <c r="R61" s="78"/>
      <c r="S61" s="78" t="s">
        <v>352</v>
      </c>
      <c r="T61" s="78">
        <v>1</v>
      </c>
      <c r="U61" s="78"/>
      <c r="V61" s="78"/>
    </row>
    <row r="62" spans="1:22" ht="15">
      <c r="A62" s="78" t="s">
        <v>284</v>
      </c>
      <c r="B62" s="78">
        <v>1</v>
      </c>
      <c r="C62" s="78"/>
      <c r="D62" s="78"/>
      <c r="E62" s="78"/>
      <c r="F62" s="78"/>
      <c r="G62" s="78"/>
      <c r="H62" s="78"/>
      <c r="I62" s="78"/>
      <c r="J62" s="78"/>
      <c r="K62" s="78"/>
      <c r="L62" s="78"/>
      <c r="M62" s="78"/>
      <c r="N62" s="78"/>
      <c r="O62" s="78"/>
      <c r="P62" s="78"/>
      <c r="Q62" s="78"/>
      <c r="R62" s="78"/>
      <c r="S62" s="78"/>
      <c r="T62" s="78"/>
      <c r="U62" s="78"/>
      <c r="V62" s="78"/>
    </row>
    <row r="63" spans="1:22" ht="15">
      <c r="A63" s="78" t="s">
        <v>339</v>
      </c>
      <c r="B63" s="78">
        <v>1</v>
      </c>
      <c r="C63" s="78"/>
      <c r="D63" s="78"/>
      <c r="E63" s="78"/>
      <c r="F63" s="78"/>
      <c r="G63" s="78"/>
      <c r="H63" s="78"/>
      <c r="I63" s="78"/>
      <c r="J63" s="78"/>
      <c r="K63" s="78"/>
      <c r="L63" s="78"/>
      <c r="M63" s="78"/>
      <c r="N63" s="78"/>
      <c r="O63" s="78"/>
      <c r="P63" s="78"/>
      <c r="Q63" s="78"/>
      <c r="R63" s="78"/>
      <c r="S63" s="78"/>
      <c r="T63" s="78"/>
      <c r="U63" s="78"/>
      <c r="V63" s="78"/>
    </row>
    <row r="64" spans="1:22" ht="15">
      <c r="A64" s="78" t="s">
        <v>319</v>
      </c>
      <c r="B64" s="78">
        <v>1</v>
      </c>
      <c r="C64" s="78"/>
      <c r="D64" s="78"/>
      <c r="E64" s="78"/>
      <c r="F64" s="78"/>
      <c r="G64" s="78"/>
      <c r="H64" s="78"/>
      <c r="I64" s="78"/>
      <c r="J64" s="78"/>
      <c r="K64" s="78"/>
      <c r="L64" s="78"/>
      <c r="M64" s="78"/>
      <c r="N64" s="78"/>
      <c r="O64" s="78"/>
      <c r="P64" s="78"/>
      <c r="Q64" s="78"/>
      <c r="R64" s="78"/>
      <c r="S64" s="78"/>
      <c r="T64" s="78"/>
      <c r="U64" s="78"/>
      <c r="V64" s="78"/>
    </row>
    <row r="67" spans="1:22" ht="15" customHeight="1">
      <c r="A67" s="13" t="s">
        <v>2327</v>
      </c>
      <c r="B67" s="13" t="s">
        <v>2087</v>
      </c>
      <c r="C67" s="13" t="s">
        <v>2330</v>
      </c>
      <c r="D67" s="13" t="s">
        <v>2090</v>
      </c>
      <c r="E67" s="13" t="s">
        <v>2331</v>
      </c>
      <c r="F67" s="13" t="s">
        <v>2092</v>
      </c>
      <c r="G67" s="13" t="s">
        <v>2333</v>
      </c>
      <c r="H67" s="13" t="s">
        <v>2094</v>
      </c>
      <c r="I67" s="13" t="s">
        <v>2338</v>
      </c>
      <c r="J67" s="13" t="s">
        <v>2096</v>
      </c>
      <c r="K67" s="13" t="s">
        <v>2340</v>
      </c>
      <c r="L67" s="13" t="s">
        <v>2098</v>
      </c>
      <c r="M67" s="78" t="s">
        <v>2342</v>
      </c>
      <c r="N67" s="78" t="s">
        <v>2100</v>
      </c>
      <c r="O67" s="13" t="s">
        <v>2344</v>
      </c>
      <c r="P67" s="13" t="s">
        <v>2102</v>
      </c>
      <c r="Q67" s="13" t="s">
        <v>2346</v>
      </c>
      <c r="R67" s="13" t="s">
        <v>2104</v>
      </c>
      <c r="S67" s="13" t="s">
        <v>2348</v>
      </c>
      <c r="T67" s="13" t="s">
        <v>2106</v>
      </c>
      <c r="U67" s="13" t="s">
        <v>2350</v>
      </c>
      <c r="V67" s="13" t="s">
        <v>2107</v>
      </c>
    </row>
    <row r="68" spans="1:22" ht="15">
      <c r="A68" s="78" t="s">
        <v>320</v>
      </c>
      <c r="B68" s="78">
        <v>64</v>
      </c>
      <c r="C68" s="78" t="s">
        <v>320</v>
      </c>
      <c r="D68" s="78">
        <v>45</v>
      </c>
      <c r="E68" s="78" t="s">
        <v>262</v>
      </c>
      <c r="F68" s="78">
        <v>23</v>
      </c>
      <c r="G68" s="78" t="s">
        <v>346</v>
      </c>
      <c r="H68" s="78">
        <v>4</v>
      </c>
      <c r="I68" s="78" t="s">
        <v>320</v>
      </c>
      <c r="J68" s="78">
        <v>12</v>
      </c>
      <c r="K68" s="78" t="s">
        <v>327</v>
      </c>
      <c r="L68" s="78">
        <v>9</v>
      </c>
      <c r="M68" s="78"/>
      <c r="N68" s="78"/>
      <c r="O68" s="78" t="s">
        <v>320</v>
      </c>
      <c r="P68" s="78">
        <v>6</v>
      </c>
      <c r="Q68" s="78" t="s">
        <v>329</v>
      </c>
      <c r="R68" s="78">
        <v>10</v>
      </c>
      <c r="S68" s="78" t="s">
        <v>351</v>
      </c>
      <c r="T68" s="78">
        <v>1</v>
      </c>
      <c r="U68" s="78" t="s">
        <v>302</v>
      </c>
      <c r="V68" s="78">
        <v>1</v>
      </c>
    </row>
    <row r="69" spans="1:22" ht="15">
      <c r="A69" s="78" t="s">
        <v>262</v>
      </c>
      <c r="B69" s="78">
        <v>23</v>
      </c>
      <c r="C69" s="78" t="s">
        <v>321</v>
      </c>
      <c r="D69" s="78">
        <v>7</v>
      </c>
      <c r="E69" s="78" t="s">
        <v>333</v>
      </c>
      <c r="F69" s="78">
        <v>1</v>
      </c>
      <c r="G69" s="78" t="s">
        <v>280</v>
      </c>
      <c r="H69" s="78">
        <v>4</v>
      </c>
      <c r="I69" s="78" t="s">
        <v>319</v>
      </c>
      <c r="J69" s="78">
        <v>6</v>
      </c>
      <c r="K69" s="78" t="s">
        <v>328</v>
      </c>
      <c r="L69" s="78">
        <v>1</v>
      </c>
      <c r="M69" s="78"/>
      <c r="N69" s="78"/>
      <c r="O69" s="78" t="s">
        <v>318</v>
      </c>
      <c r="P69" s="78">
        <v>4</v>
      </c>
      <c r="Q69" s="78"/>
      <c r="R69" s="78"/>
      <c r="S69" s="78" t="s">
        <v>350</v>
      </c>
      <c r="T69" s="78">
        <v>1</v>
      </c>
      <c r="U69" s="78" t="s">
        <v>348</v>
      </c>
      <c r="V69" s="78">
        <v>1</v>
      </c>
    </row>
    <row r="70" spans="1:22" ht="15">
      <c r="A70" s="78" t="s">
        <v>327</v>
      </c>
      <c r="B70" s="78">
        <v>11</v>
      </c>
      <c r="C70" s="78" t="s">
        <v>319</v>
      </c>
      <c r="D70" s="78">
        <v>2</v>
      </c>
      <c r="E70" s="78"/>
      <c r="F70" s="78"/>
      <c r="G70" s="78" t="s">
        <v>347</v>
      </c>
      <c r="H70" s="78">
        <v>3</v>
      </c>
      <c r="I70" s="78" t="s">
        <v>322</v>
      </c>
      <c r="J70" s="78">
        <v>3</v>
      </c>
      <c r="K70" s="78" t="s">
        <v>320</v>
      </c>
      <c r="L70" s="78">
        <v>1</v>
      </c>
      <c r="M70" s="78"/>
      <c r="N70" s="78"/>
      <c r="O70" s="78" t="s">
        <v>299</v>
      </c>
      <c r="P70" s="78">
        <v>2</v>
      </c>
      <c r="Q70" s="78"/>
      <c r="R70" s="78"/>
      <c r="S70" s="78"/>
      <c r="T70" s="78"/>
      <c r="U70" s="78"/>
      <c r="V70" s="78"/>
    </row>
    <row r="71" spans="1:22" ht="15">
      <c r="A71" s="78" t="s">
        <v>329</v>
      </c>
      <c r="B71" s="78">
        <v>10</v>
      </c>
      <c r="C71" s="78" t="s">
        <v>322</v>
      </c>
      <c r="D71" s="78">
        <v>2</v>
      </c>
      <c r="E71" s="78"/>
      <c r="F71" s="78"/>
      <c r="G71" s="78" t="s">
        <v>342</v>
      </c>
      <c r="H71" s="78">
        <v>3</v>
      </c>
      <c r="I71" s="78" t="s">
        <v>247</v>
      </c>
      <c r="J71" s="78">
        <v>3</v>
      </c>
      <c r="K71" s="78"/>
      <c r="L71" s="78"/>
      <c r="M71" s="78"/>
      <c r="N71" s="78"/>
      <c r="O71" s="78" t="s">
        <v>321</v>
      </c>
      <c r="P71" s="78">
        <v>1</v>
      </c>
      <c r="Q71" s="78"/>
      <c r="R71" s="78"/>
      <c r="S71" s="78"/>
      <c r="T71" s="78"/>
      <c r="U71" s="78"/>
      <c r="V71" s="78"/>
    </row>
    <row r="72" spans="1:22" ht="15">
      <c r="A72" s="78" t="s">
        <v>321</v>
      </c>
      <c r="B72" s="78">
        <v>10</v>
      </c>
      <c r="C72" s="78" t="s">
        <v>318</v>
      </c>
      <c r="D72" s="78">
        <v>1</v>
      </c>
      <c r="E72" s="78"/>
      <c r="F72" s="78"/>
      <c r="G72" s="78" t="s">
        <v>343</v>
      </c>
      <c r="H72" s="78">
        <v>2</v>
      </c>
      <c r="I72" s="78" t="s">
        <v>321</v>
      </c>
      <c r="J72" s="78">
        <v>2</v>
      </c>
      <c r="K72" s="78"/>
      <c r="L72" s="78"/>
      <c r="M72" s="78"/>
      <c r="N72" s="78"/>
      <c r="O72" s="78" t="s">
        <v>327</v>
      </c>
      <c r="P72" s="78">
        <v>1</v>
      </c>
      <c r="Q72" s="78"/>
      <c r="R72" s="78"/>
      <c r="S72" s="78"/>
      <c r="T72" s="78"/>
      <c r="U72" s="78"/>
      <c r="V72" s="78"/>
    </row>
    <row r="73" spans="1:22" ht="15">
      <c r="A73" s="78" t="s">
        <v>319</v>
      </c>
      <c r="B73" s="78">
        <v>8</v>
      </c>
      <c r="C73" s="78" t="s">
        <v>327</v>
      </c>
      <c r="D73" s="78">
        <v>1</v>
      </c>
      <c r="E73" s="78"/>
      <c r="F73" s="78"/>
      <c r="G73" s="78" t="s">
        <v>332</v>
      </c>
      <c r="H73" s="78">
        <v>2</v>
      </c>
      <c r="I73" s="78" t="s">
        <v>318</v>
      </c>
      <c r="J73" s="78">
        <v>1</v>
      </c>
      <c r="K73" s="78"/>
      <c r="L73" s="78"/>
      <c r="M73" s="78"/>
      <c r="N73" s="78"/>
      <c r="O73" s="78"/>
      <c r="P73" s="78"/>
      <c r="Q73" s="78"/>
      <c r="R73" s="78"/>
      <c r="S73" s="78"/>
      <c r="T73" s="78"/>
      <c r="U73" s="78"/>
      <c r="V73" s="78"/>
    </row>
    <row r="74" spans="1:22" ht="15">
      <c r="A74" s="78" t="s">
        <v>318</v>
      </c>
      <c r="B74" s="78">
        <v>6</v>
      </c>
      <c r="C74" s="78" t="s">
        <v>328</v>
      </c>
      <c r="D74" s="78">
        <v>1</v>
      </c>
      <c r="E74" s="78"/>
      <c r="F74" s="78"/>
      <c r="G74" s="78" t="s">
        <v>2335</v>
      </c>
      <c r="H74" s="78">
        <v>2</v>
      </c>
      <c r="I74" s="78" t="s">
        <v>328</v>
      </c>
      <c r="J74" s="78">
        <v>1</v>
      </c>
      <c r="K74" s="78"/>
      <c r="L74" s="78"/>
      <c r="M74" s="78"/>
      <c r="N74" s="78"/>
      <c r="O74" s="78"/>
      <c r="P74" s="78"/>
      <c r="Q74" s="78"/>
      <c r="R74" s="78"/>
      <c r="S74" s="78"/>
      <c r="T74" s="78"/>
      <c r="U74" s="78"/>
      <c r="V74" s="78"/>
    </row>
    <row r="75" spans="1:22" ht="15">
      <c r="A75" s="78" t="s">
        <v>322</v>
      </c>
      <c r="B75" s="78">
        <v>5</v>
      </c>
      <c r="C75" s="78"/>
      <c r="D75" s="78"/>
      <c r="E75" s="78"/>
      <c r="F75" s="78"/>
      <c r="G75" s="78" t="s">
        <v>2336</v>
      </c>
      <c r="H75" s="78">
        <v>1</v>
      </c>
      <c r="I75" s="78"/>
      <c r="J75" s="78"/>
      <c r="K75" s="78"/>
      <c r="L75" s="78"/>
      <c r="M75" s="78"/>
      <c r="N75" s="78"/>
      <c r="O75" s="78"/>
      <c r="P75" s="78"/>
      <c r="Q75" s="78"/>
      <c r="R75" s="78"/>
      <c r="S75" s="78"/>
      <c r="T75" s="78"/>
      <c r="U75" s="78"/>
      <c r="V75" s="78"/>
    </row>
    <row r="76" spans="1:22" ht="15">
      <c r="A76" s="78" t="s">
        <v>346</v>
      </c>
      <c r="B76" s="78">
        <v>4</v>
      </c>
      <c r="C76" s="78"/>
      <c r="D76" s="78"/>
      <c r="E76" s="78"/>
      <c r="F76" s="78"/>
      <c r="G76" s="78" t="s">
        <v>345</v>
      </c>
      <c r="H76" s="78">
        <v>1</v>
      </c>
      <c r="I76" s="78"/>
      <c r="J76" s="78"/>
      <c r="K76" s="78"/>
      <c r="L76" s="78"/>
      <c r="M76" s="78"/>
      <c r="N76" s="78"/>
      <c r="O76" s="78"/>
      <c r="P76" s="78"/>
      <c r="Q76" s="78"/>
      <c r="R76" s="78"/>
      <c r="S76" s="78"/>
      <c r="T76" s="78"/>
      <c r="U76" s="78"/>
      <c r="V76" s="78"/>
    </row>
    <row r="77" spans="1:22" ht="15">
      <c r="A77" s="78" t="s">
        <v>280</v>
      </c>
      <c r="B77" s="78">
        <v>4</v>
      </c>
      <c r="C77" s="78"/>
      <c r="D77" s="78"/>
      <c r="E77" s="78"/>
      <c r="F77" s="78"/>
      <c r="G77" s="78" t="s">
        <v>2337</v>
      </c>
      <c r="H77" s="78">
        <v>1</v>
      </c>
      <c r="I77" s="78"/>
      <c r="J77" s="78"/>
      <c r="K77" s="78"/>
      <c r="L77" s="78"/>
      <c r="M77" s="78"/>
      <c r="N77" s="78"/>
      <c r="O77" s="78"/>
      <c r="P77" s="78"/>
      <c r="Q77" s="78"/>
      <c r="R77" s="78"/>
      <c r="S77" s="78"/>
      <c r="T77" s="78"/>
      <c r="U77" s="78"/>
      <c r="V77" s="78"/>
    </row>
    <row r="80" spans="1:22" ht="15" customHeight="1">
      <c r="A80" s="13" t="s">
        <v>2361</v>
      </c>
      <c r="B80" s="13" t="s">
        <v>2087</v>
      </c>
      <c r="C80" s="13" t="s">
        <v>2362</v>
      </c>
      <c r="D80" s="13" t="s">
        <v>2090</v>
      </c>
      <c r="E80" s="13" t="s">
        <v>2363</v>
      </c>
      <c r="F80" s="13" t="s">
        <v>2092</v>
      </c>
      <c r="G80" s="13" t="s">
        <v>2364</v>
      </c>
      <c r="H80" s="13" t="s">
        <v>2094</v>
      </c>
      <c r="I80" s="13" t="s">
        <v>2365</v>
      </c>
      <c r="J80" s="13" t="s">
        <v>2096</v>
      </c>
      <c r="K80" s="13" t="s">
        <v>2366</v>
      </c>
      <c r="L80" s="13" t="s">
        <v>2098</v>
      </c>
      <c r="M80" s="13" t="s">
        <v>2367</v>
      </c>
      <c r="N80" s="13" t="s">
        <v>2100</v>
      </c>
      <c r="O80" s="13" t="s">
        <v>2368</v>
      </c>
      <c r="P80" s="13" t="s">
        <v>2102</v>
      </c>
      <c r="Q80" s="13" t="s">
        <v>2369</v>
      </c>
      <c r="R80" s="13" t="s">
        <v>2104</v>
      </c>
      <c r="S80" s="13" t="s">
        <v>2370</v>
      </c>
      <c r="T80" s="13" t="s">
        <v>2106</v>
      </c>
      <c r="U80" s="13" t="s">
        <v>2371</v>
      </c>
      <c r="V80" s="13" t="s">
        <v>2107</v>
      </c>
    </row>
    <row r="81" spans="1:22" ht="15">
      <c r="A81" s="115" t="s">
        <v>333</v>
      </c>
      <c r="B81" s="78">
        <v>332924</v>
      </c>
      <c r="C81" s="115" t="s">
        <v>310</v>
      </c>
      <c r="D81" s="78">
        <v>169606</v>
      </c>
      <c r="E81" s="115" t="s">
        <v>333</v>
      </c>
      <c r="F81" s="78">
        <v>332924</v>
      </c>
      <c r="G81" s="115" t="s">
        <v>341</v>
      </c>
      <c r="H81" s="78">
        <v>74056</v>
      </c>
      <c r="I81" s="115" t="s">
        <v>245</v>
      </c>
      <c r="J81" s="78">
        <v>121269</v>
      </c>
      <c r="K81" s="115" t="s">
        <v>301</v>
      </c>
      <c r="L81" s="78">
        <v>121655</v>
      </c>
      <c r="M81" s="115" t="s">
        <v>325</v>
      </c>
      <c r="N81" s="78">
        <v>20246</v>
      </c>
      <c r="O81" s="115" t="s">
        <v>300</v>
      </c>
      <c r="P81" s="78">
        <v>19407</v>
      </c>
      <c r="Q81" s="115" t="s">
        <v>326</v>
      </c>
      <c r="R81" s="78">
        <v>6092</v>
      </c>
      <c r="S81" s="115" t="s">
        <v>352</v>
      </c>
      <c r="T81" s="78">
        <v>17242</v>
      </c>
      <c r="U81" s="115" t="s">
        <v>348</v>
      </c>
      <c r="V81" s="78">
        <v>6486</v>
      </c>
    </row>
    <row r="82" spans="1:22" ht="15">
      <c r="A82" s="115" t="s">
        <v>288</v>
      </c>
      <c r="B82" s="78">
        <v>182699</v>
      </c>
      <c r="C82" s="115" t="s">
        <v>234</v>
      </c>
      <c r="D82" s="78">
        <v>149056</v>
      </c>
      <c r="E82" s="115" t="s">
        <v>288</v>
      </c>
      <c r="F82" s="78">
        <v>182699</v>
      </c>
      <c r="G82" s="115" t="s">
        <v>338</v>
      </c>
      <c r="H82" s="78">
        <v>35165</v>
      </c>
      <c r="I82" s="115" t="s">
        <v>244</v>
      </c>
      <c r="J82" s="78">
        <v>104098</v>
      </c>
      <c r="K82" s="115" t="s">
        <v>292</v>
      </c>
      <c r="L82" s="78">
        <v>119683</v>
      </c>
      <c r="M82" s="115" t="s">
        <v>290</v>
      </c>
      <c r="N82" s="78">
        <v>15500</v>
      </c>
      <c r="O82" s="115" t="s">
        <v>237</v>
      </c>
      <c r="P82" s="78">
        <v>10809</v>
      </c>
      <c r="Q82" s="115" t="s">
        <v>317</v>
      </c>
      <c r="R82" s="78">
        <v>5055</v>
      </c>
      <c r="S82" s="115" t="s">
        <v>350</v>
      </c>
      <c r="T82" s="78">
        <v>8295</v>
      </c>
      <c r="U82" s="115" t="s">
        <v>304</v>
      </c>
      <c r="V82" s="78">
        <v>5704</v>
      </c>
    </row>
    <row r="83" spans="1:22" ht="15">
      <c r="A83" s="115" t="s">
        <v>310</v>
      </c>
      <c r="B83" s="78">
        <v>169606</v>
      </c>
      <c r="C83" s="115" t="s">
        <v>230</v>
      </c>
      <c r="D83" s="78">
        <v>85519</v>
      </c>
      <c r="E83" s="115" t="s">
        <v>265</v>
      </c>
      <c r="F83" s="78">
        <v>29599</v>
      </c>
      <c r="G83" s="115" t="s">
        <v>335</v>
      </c>
      <c r="H83" s="78">
        <v>27983</v>
      </c>
      <c r="I83" s="115" t="s">
        <v>246</v>
      </c>
      <c r="J83" s="78">
        <v>71498</v>
      </c>
      <c r="K83" s="115" t="s">
        <v>293</v>
      </c>
      <c r="L83" s="78">
        <v>112773</v>
      </c>
      <c r="M83" s="115" t="s">
        <v>241</v>
      </c>
      <c r="N83" s="78">
        <v>4274</v>
      </c>
      <c r="O83" s="115" t="s">
        <v>299</v>
      </c>
      <c r="P83" s="78">
        <v>4948</v>
      </c>
      <c r="Q83" s="115" t="s">
        <v>329</v>
      </c>
      <c r="R83" s="78">
        <v>1343</v>
      </c>
      <c r="S83" s="115" t="s">
        <v>307</v>
      </c>
      <c r="T83" s="78">
        <v>7081</v>
      </c>
      <c r="U83" s="115" t="s">
        <v>302</v>
      </c>
      <c r="V83" s="78">
        <v>537</v>
      </c>
    </row>
    <row r="84" spans="1:22" ht="15">
      <c r="A84" s="115" t="s">
        <v>234</v>
      </c>
      <c r="B84" s="78">
        <v>149056</v>
      </c>
      <c r="C84" s="115" t="s">
        <v>217</v>
      </c>
      <c r="D84" s="78">
        <v>60086</v>
      </c>
      <c r="E84" s="115" t="s">
        <v>262</v>
      </c>
      <c r="F84" s="78">
        <v>9915</v>
      </c>
      <c r="G84" s="115" t="s">
        <v>260</v>
      </c>
      <c r="H84" s="78">
        <v>27362</v>
      </c>
      <c r="I84" s="115" t="s">
        <v>247</v>
      </c>
      <c r="J84" s="78">
        <v>61626</v>
      </c>
      <c r="K84" s="115" t="s">
        <v>327</v>
      </c>
      <c r="L84" s="78">
        <v>86634</v>
      </c>
      <c r="M84" s="115" t="s">
        <v>294</v>
      </c>
      <c r="N84" s="78">
        <v>2821</v>
      </c>
      <c r="O84" s="115" t="s">
        <v>240</v>
      </c>
      <c r="P84" s="78">
        <v>2236</v>
      </c>
      <c r="Q84" s="115" t="s">
        <v>330</v>
      </c>
      <c r="R84" s="78">
        <v>498</v>
      </c>
      <c r="S84" s="115" t="s">
        <v>351</v>
      </c>
      <c r="T84" s="78">
        <v>291</v>
      </c>
      <c r="U84" s="115"/>
      <c r="V84" s="78"/>
    </row>
    <row r="85" spans="1:22" ht="15">
      <c r="A85" s="115" t="s">
        <v>301</v>
      </c>
      <c r="B85" s="78">
        <v>121655</v>
      </c>
      <c r="C85" s="115" t="s">
        <v>321</v>
      </c>
      <c r="D85" s="78">
        <v>43834</v>
      </c>
      <c r="E85" s="115" t="s">
        <v>263</v>
      </c>
      <c r="F85" s="78">
        <v>9645</v>
      </c>
      <c r="G85" s="115" t="s">
        <v>346</v>
      </c>
      <c r="H85" s="78">
        <v>21540</v>
      </c>
      <c r="I85" s="115" t="s">
        <v>319</v>
      </c>
      <c r="J85" s="78">
        <v>52297</v>
      </c>
      <c r="K85" s="115" t="s">
        <v>305</v>
      </c>
      <c r="L85" s="78">
        <v>77598</v>
      </c>
      <c r="M85" s="115" t="s">
        <v>313</v>
      </c>
      <c r="N85" s="78">
        <v>553</v>
      </c>
      <c r="O85" s="115" t="s">
        <v>239</v>
      </c>
      <c r="P85" s="78">
        <v>1457</v>
      </c>
      <c r="Q85" s="115" t="s">
        <v>316</v>
      </c>
      <c r="R85" s="78">
        <v>330</v>
      </c>
      <c r="S85" s="115"/>
      <c r="T85" s="78"/>
      <c r="U85" s="115"/>
      <c r="V85" s="78"/>
    </row>
    <row r="86" spans="1:22" ht="15">
      <c r="A86" s="115" t="s">
        <v>245</v>
      </c>
      <c r="B86" s="78">
        <v>121269</v>
      </c>
      <c r="C86" s="115" t="s">
        <v>309</v>
      </c>
      <c r="D86" s="78">
        <v>43349</v>
      </c>
      <c r="E86" s="115" t="s">
        <v>276</v>
      </c>
      <c r="F86" s="78">
        <v>6969</v>
      </c>
      <c r="G86" s="115" t="s">
        <v>261</v>
      </c>
      <c r="H86" s="78">
        <v>20189</v>
      </c>
      <c r="I86" s="115" t="s">
        <v>243</v>
      </c>
      <c r="J86" s="78">
        <v>43037</v>
      </c>
      <c r="K86" s="115" t="s">
        <v>297</v>
      </c>
      <c r="L86" s="78">
        <v>21244</v>
      </c>
      <c r="M86" s="115" t="s">
        <v>259</v>
      </c>
      <c r="N86" s="78">
        <v>275</v>
      </c>
      <c r="O86" s="115" t="s">
        <v>318</v>
      </c>
      <c r="P86" s="78">
        <v>1115</v>
      </c>
      <c r="Q86" s="115"/>
      <c r="R86" s="78"/>
      <c r="S86" s="115"/>
      <c r="T86" s="78"/>
      <c r="U86" s="115"/>
      <c r="V86" s="78"/>
    </row>
    <row r="87" spans="1:22" ht="15">
      <c r="A87" s="115" t="s">
        <v>292</v>
      </c>
      <c r="B87" s="78">
        <v>119683</v>
      </c>
      <c r="C87" s="115" t="s">
        <v>216</v>
      </c>
      <c r="D87" s="78">
        <v>38611</v>
      </c>
      <c r="E87" s="115" t="s">
        <v>275</v>
      </c>
      <c r="F87" s="78">
        <v>5001</v>
      </c>
      <c r="G87" s="115" t="s">
        <v>336</v>
      </c>
      <c r="H87" s="78">
        <v>13837</v>
      </c>
      <c r="I87" s="115" t="s">
        <v>322</v>
      </c>
      <c r="J87" s="78">
        <v>30530</v>
      </c>
      <c r="K87" s="115" t="s">
        <v>298</v>
      </c>
      <c r="L87" s="78">
        <v>17451</v>
      </c>
      <c r="M87" s="115" t="s">
        <v>253</v>
      </c>
      <c r="N87" s="78">
        <v>56</v>
      </c>
      <c r="O87" s="115" t="s">
        <v>238</v>
      </c>
      <c r="P87" s="78">
        <v>516</v>
      </c>
      <c r="Q87" s="115"/>
      <c r="R87" s="78"/>
      <c r="S87" s="115"/>
      <c r="T87" s="78"/>
      <c r="U87" s="115"/>
      <c r="V87" s="78"/>
    </row>
    <row r="88" spans="1:22" ht="15">
      <c r="A88" s="115" t="s">
        <v>293</v>
      </c>
      <c r="B88" s="78">
        <v>112773</v>
      </c>
      <c r="C88" s="115" t="s">
        <v>220</v>
      </c>
      <c r="D88" s="78">
        <v>28972</v>
      </c>
      <c r="E88" s="115" t="s">
        <v>271</v>
      </c>
      <c r="F88" s="78">
        <v>4221</v>
      </c>
      <c r="G88" s="115" t="s">
        <v>339</v>
      </c>
      <c r="H88" s="78">
        <v>12914</v>
      </c>
      <c r="I88" s="115" t="s">
        <v>311</v>
      </c>
      <c r="J88" s="78">
        <v>18462</v>
      </c>
      <c r="K88" s="115" t="s">
        <v>303</v>
      </c>
      <c r="L88" s="78">
        <v>6756</v>
      </c>
      <c r="M88" s="115"/>
      <c r="N88" s="78"/>
      <c r="O88" s="115"/>
      <c r="P88" s="78"/>
      <c r="Q88" s="115"/>
      <c r="R88" s="78"/>
      <c r="S88" s="115"/>
      <c r="T88" s="78"/>
      <c r="U88" s="115"/>
      <c r="V88" s="78"/>
    </row>
    <row r="89" spans="1:22" ht="15">
      <c r="A89" s="115" t="s">
        <v>244</v>
      </c>
      <c r="B89" s="78">
        <v>104098</v>
      </c>
      <c r="C89" s="115" t="s">
        <v>328</v>
      </c>
      <c r="D89" s="78">
        <v>26509</v>
      </c>
      <c r="E89" s="115" t="s">
        <v>282</v>
      </c>
      <c r="F89" s="78">
        <v>4007</v>
      </c>
      <c r="G89" s="115" t="s">
        <v>332</v>
      </c>
      <c r="H89" s="78">
        <v>12620</v>
      </c>
      <c r="I89" s="115" t="s">
        <v>250</v>
      </c>
      <c r="J89" s="78">
        <v>10167</v>
      </c>
      <c r="K89" s="115" t="s">
        <v>291</v>
      </c>
      <c r="L89" s="78">
        <v>5503</v>
      </c>
      <c r="M89" s="115"/>
      <c r="N89" s="78"/>
      <c r="O89" s="115"/>
      <c r="P89" s="78"/>
      <c r="Q89" s="115"/>
      <c r="R89" s="78"/>
      <c r="S89" s="115"/>
      <c r="T89" s="78"/>
      <c r="U89" s="115"/>
      <c r="V89" s="78"/>
    </row>
    <row r="90" spans="1:22" ht="15">
      <c r="A90" s="115" t="s">
        <v>327</v>
      </c>
      <c r="B90" s="78">
        <v>86634</v>
      </c>
      <c r="C90" s="115" t="s">
        <v>215</v>
      </c>
      <c r="D90" s="78">
        <v>22362</v>
      </c>
      <c r="E90" s="115" t="s">
        <v>266</v>
      </c>
      <c r="F90" s="78">
        <v>3152</v>
      </c>
      <c r="G90" s="115" t="s">
        <v>334</v>
      </c>
      <c r="H90" s="78">
        <v>12105</v>
      </c>
      <c r="I90" s="115" t="s">
        <v>248</v>
      </c>
      <c r="J90" s="78">
        <v>8754</v>
      </c>
      <c r="K90" s="115" t="s">
        <v>295</v>
      </c>
      <c r="L90" s="78">
        <v>2733</v>
      </c>
      <c r="M90" s="115"/>
      <c r="N90" s="78"/>
      <c r="O90" s="115"/>
      <c r="P90" s="78"/>
      <c r="Q90" s="115"/>
      <c r="R90" s="78"/>
      <c r="S90" s="115"/>
      <c r="T90" s="78"/>
      <c r="U90" s="115"/>
      <c r="V90" s="78"/>
    </row>
  </sheetData>
  <hyperlinks>
    <hyperlink ref="A2" r:id="rId1" display="https://theorizingtheweb.org/ny/ny2019/call-for-papers-6/"/>
    <hyperlink ref="A3" r:id="rId2" display="https://theorizingtheweb.org/ny/ny2019/program-9/"/>
    <hyperlink ref="A4" r:id="rId3" display="https://theorizingtheweb.org/ny/ny2019/registration-3/"/>
    <hyperlink ref="A5" r:id="rId4" display="http://theorizingtheweb.org/ny/ny2019/program-9/"/>
    <hyperlink ref="A6" r:id="rId5" display="https://theorizingtheweb.org/ny2019/"/>
    <hyperlink ref="A7" r:id="rId6" display="https://theorizingtheweb.org/ttw_event/ny2019/"/>
    <hyperlink ref="A8" r:id="rId7" display="http://theorizingtheweb.org/ttw_event/ny2019/"/>
    <hyperlink ref="A9" r:id="rId8" display="http://www.theorizingtheweb.org/ny/ny2019/program-9/"/>
    <hyperlink ref="A10" r:id="rId9" display="http://www.theorizingtheweb.org/ny/ny2019/registration-3/"/>
    <hyperlink ref="A11" r:id="rId10" display="https://twitter.com/TtW_conf/status/1105468493359730688"/>
    <hyperlink ref="C2" r:id="rId11" display="https://theorizingtheweb.org/ny/ny2019/call-for-papers-6/"/>
    <hyperlink ref="C3" r:id="rId12" display="https://theorizingtheweb.org/ny/ny2019/registration-3/"/>
    <hyperlink ref="C4" r:id="rId13" display="http://theorizingtheweb.org/ny/ny2019/program-9/"/>
    <hyperlink ref="C5" r:id="rId14" display="https://theorizingtheweb.org/ny/ny2019/program-9/"/>
    <hyperlink ref="C6" r:id="rId15" display="https://www.theorizingtheweb.org/ny/ny2019/registration-3/"/>
    <hyperlink ref="C7" r:id="rId16" display="http://www.theorizingtheweb.org/ny/ny2019/program-9/"/>
    <hyperlink ref="C8" r:id="rId17" display="http://www.theorizingtheweb.org/ny/ny2019/registration-3/"/>
    <hyperlink ref="E2" r:id="rId18" display="http://mashable.com/2017/06/15/diy-girls-solar-powered-tent-homeless/?utm_cid=mash-com-fb-socgood-link#OcExDn_HmSqP"/>
    <hyperlink ref="G2" r:id="rId19" display="https://twitter.com/phslobos/status/1102964176073428997"/>
    <hyperlink ref="I2" r:id="rId20" display="https://theorizingtheweb.org/ny/ny2019/call-for-papers-6/"/>
    <hyperlink ref="I3" r:id="rId21" display="https://theorizingtheweb.org/ny/ny2019/program-9/"/>
    <hyperlink ref="I4" r:id="rId22" display="https://theorizingtheweb.org/ny/ny2019/registration-3/"/>
    <hyperlink ref="I5" r:id="rId23" display="https://twitter.com/clancynewyork/status/1087425357874151424"/>
    <hyperlink ref="I6" r:id="rId24" display="http://theorizingtheweb.org/ny/ny2019/program-9/"/>
    <hyperlink ref="I7" r:id="rId25" display="https://twitter.com/nathanjurgenson/status/1087419785351024640"/>
    <hyperlink ref="K2" r:id="rId26" display="https://theorizingtheweb.org/ny/ny2019/program-9/"/>
    <hyperlink ref="M2" r:id="rId27" display="https://theorizingtheweb.org/ny/ny2019/call-for-papers-6/"/>
    <hyperlink ref="M3" r:id="rId28" display="https://twitter.com/blueridgems/status/1098942843618541568"/>
    <hyperlink ref="M4" r:id="rId29" display="https://www.instagram.com/p/BurYz_SgyO4/?utm_source=ig_twitter_share&amp;igshid=168ygxrxzkrwm"/>
    <hyperlink ref="M5" r:id="rId30" display="https://theorizingtheweb.org/ny2019/"/>
    <hyperlink ref="M6" r:id="rId31" display="https://theorizingtheweb.org/ny/ny2019/program-9/"/>
    <hyperlink ref="M7" r:id="rId32" display="http://theorizingtheweb.org/ttw_event/ny2019/"/>
    <hyperlink ref="M8" r:id="rId33" display="https://theorizingtheweb.org/ttw_event/ny2019/"/>
    <hyperlink ref="O2" r:id="rId34" display="https://theorizingtheweb.org/ny/ny2019/call-for-papers-6/"/>
    <hyperlink ref="O3" r:id="rId35" display="http://theorizingtheweb.org/ny/ny2019/program-9/"/>
    <hyperlink ref="O4" r:id="rId36" display="https://theorizingtheweb.org/ny/ny2019/program-9/"/>
    <hyperlink ref="S2" r:id="rId37" display="https://theorizingtheweb.org/ny2019/"/>
    <hyperlink ref="S3" r:id="rId38" display="https://twitter.com/TtW_conf/status/1105468493359730688"/>
    <hyperlink ref="U2" r:id="rId39" display="https://theorizingtheweb.org/ny2019/"/>
  </hyperlinks>
  <printOptions/>
  <pageMargins left="0.7" right="0.7" top="0.75" bottom="0.75" header="0.3" footer="0.3"/>
  <pageSetup orientation="portrait" paperSize="9"/>
  <tableParts>
    <tablePart r:id="rId42"/>
    <tablePart r:id="rId43"/>
    <tablePart r:id="rId45"/>
    <tablePart r:id="rId40"/>
    <tablePart r:id="rId46"/>
    <tablePart r:id="rId47"/>
    <tablePart r:id="rId41"/>
    <tablePart r:id="rId44"/>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64A531A-0198-4179-B795-F15BAE6513E2}">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2019-03-22T17:46:54Z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