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<sst xmlns="http://schemas.openxmlformats.org/spreadsheetml/2006/main" count="12169" uniqueCount="2372">
  <si>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</si>
  <si>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</si>
  <si>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</si>
  <si>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</si>
  <si>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</si>
  <si>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</si>
  <si>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</si>
  <si>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</si>
  <si>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</si>
  <si>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</si>
  <si>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</si>
  <si>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</si>
  <si>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</si>
  <si>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</si>
  <si>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</si>
  <si>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</si>
  <si>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</si>
  <si>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</si>
  <si>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</si>
  <si>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</si>
  <si>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</si>
  <si>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</si>
  <si>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</si>
  <si>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</si>
  <si>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</si>
  <si>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</si>
  <si>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</si>
  <si>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</si>
  <si>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</si>
  <si>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</si>
  <si>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</si>
  <si>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</si>
  <si>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</si>
  <si>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</si>
  <si>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</si>
  <si>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</si>
  <si>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</si>
  <si>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</si>
  <si>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</si>
  <si>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</si>
  <si>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</si>
  <si>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</si>
  <si>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</si>
  <si>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</si>
  <si>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</si>
  <si>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</si>
  <si>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</si>
  <si>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</si>
  <si>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</si>
  <si>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</si>
  <si>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</si>
  <si>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</si>
  <si>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</si>
  <si>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</si>
  <si>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</si>
  <si>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</si>
  <si>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</si>
  <si>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</si>
  <si>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</si>
  <si>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</si>
  <si>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</si>
  <si>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</si>
  <si>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</si>
  <si>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</si>
  <si>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</si>
  <si>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</si>
  <si>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</si>
  <si>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</si>
  <si>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</si>
  <si>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</si>
  <si>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</si>
  <si>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</si>
  <si>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</si>
  <si>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</si>
  <si>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</si>
  <si>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</si>
  <si>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</si>
  <si>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</si>
  <si>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</si>
  <si>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</si>
  <si>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</si>
  <si>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</si>
  <si>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</si>
  <si>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</si>
  <si>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</si>
  <si>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</si>
  <si>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</si>
  <si>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</si>
  <si>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</si>
  <si>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</si>
  <si>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</si>
  <si>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</si>
  <si>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</si>
  <si>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</si>
  <si>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</si>
  <si>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</si>
  <si>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</si>
  <si>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</si>
  <si>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</si>
  <si>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</si>
  <si>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</si>
  <si>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</si>
  <si>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</si>
  <si>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</si>
  <si>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</si>
  <si>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</si>
  <si>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</si>
  <si>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</si>
  <si>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</si>
  <si>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</si>
  <si>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</si>
  <si>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</si>
  <si>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</si>
  <si>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</si>
  <si>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</si>
  <si>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</si>
  <si>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</si>
  <si>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</si>
  <si>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</si>
  <si>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</si>
  <si>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</si>
  <si>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</si>
  <si>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</si>
  <si>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</si>
  <si>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</si>
  <si>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</si>
  <si>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</si>
  <si>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</si>
  <si>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</si>
  <si>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</si>
  <si>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</si>
  <si>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</si>
  <si>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</si>
  <si>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</si>
  <si>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</si>
  <si>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</si>
  <si>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</si>
  <si>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</si>
  <si>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</si>
  <si>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</si>
  <si>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</si>
  <si>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</si>
  <si>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</si>
  <si>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</si>
  <si>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</si>
  <si>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</si>
  <si>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</si>
  <si>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</si>
  <si>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</si>
  <si>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</si>
  <si>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</si>
  <si>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</si>
  <si>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</si>
  <si>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</si>
  <si>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</si>
  <si>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</si>
  <si>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</si>
  <si>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</si>
  <si>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</si>
  <si>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</si>
  <si>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</si>
  <si>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</si>
  <si>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</si>
  <si>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</si>
  <si>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</si>
  <si>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</si>
  <si>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</si>
  <si>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</si>
  <si>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</si>
  <si>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</si>
  <si>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</si>
  <si>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</si>
  <si>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</si>
  <si>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</si>
  <si>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</si>
  <si>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</si>
  <si>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</si>
  <si>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</si>
  <si>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</si>
  <si>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</si>
  <si>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</si>
  <si>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</si>
  <si>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</si>
  <si>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</si>
  <si>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</si>
  <si>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</si>
  <si>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</si>
  <si>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</si>
  <si>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</si>
  <si>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</si>
  <si>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</si>
  <si>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</si>
  <si>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</si>
  <si>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</si>
  <si>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</si>
  <si>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</si>
  <si>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</si>
  <si>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</si>
  <si>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</si>
  <si>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</si>
  <si>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</si>
  <si>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</si>
  <si>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</si>
  <si>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</si>
  <si>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</si>
  <si>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</si>
  <si>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</si>
  <si>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</si>
  <si>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</si>
  <si>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</si>
  <si>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</si>
  <si>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</si>
  <si>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sheffunistaff</t>
  </si>
  <si>
    <t>europeanyoutheu</t>
  </si>
  <si>
    <t>sheffielduni</t>
  </si>
  <si>
    <t>bsa_sheffield</t>
  </si>
  <si>
    <t>sheffieldleader</t>
  </si>
  <si>
    <t>london__digital</t>
  </si>
  <si>
    <t>sheffieldhear</t>
  </si>
  <si>
    <t>foahpg</t>
  </si>
  <si>
    <t>academicchatter</t>
  </si>
  <si>
    <t>caitlin_higgott</t>
  </si>
  <si>
    <t>sir_learning</t>
  </si>
  <si>
    <t>umblaetterer</t>
  </si>
  <si>
    <t>stabihh</t>
  </si>
  <si>
    <t>galjuwaiser</t>
  </si>
  <si>
    <t>jamesrbuk</t>
  </si>
  <si>
    <t>copyrightruth</t>
  </si>
  <si>
    <t>artefactors</t>
  </si>
  <si>
    <t>ic_leeds</t>
  </si>
  <si>
    <t>paulagoodale</t>
  </si>
  <si>
    <t>misshelved</t>
  </si>
  <si>
    <t>mckenna_aspell</t>
  </si>
  <si>
    <t>stephenpinfield</t>
  </si>
  <si>
    <t>cgknowles</t>
  </si>
  <si>
    <t>adlvdl</t>
  </si>
  <si>
    <t>infoschoolsheff</t>
  </si>
  <si>
    <t>was3210</t>
  </si>
  <si>
    <t>sheffunisustain</t>
  </si>
  <si>
    <t>j0bates</t>
  </si>
  <si>
    <t>newlibsuk</t>
  </si>
  <si>
    <t>sheilayoshikawa</t>
  </si>
  <si>
    <t>sportsheffield</t>
  </si>
  <si>
    <t>jason_edge</t>
  </si>
  <si>
    <t>sheffieldchem</t>
  </si>
  <si>
    <t>sheffsocscience</t>
  </si>
  <si>
    <t>dannykay68</t>
  </si>
  <si>
    <t>jamesae</t>
  </si>
  <si>
    <t>ovus00</t>
  </si>
  <si>
    <t>tech_foresight</t>
  </si>
  <si>
    <t>simonjbains</t>
  </si>
  <si>
    <t>nothatt</t>
  </si>
  <si>
    <t>emilypulsford</t>
  </si>
  <si>
    <t>mariamawson</t>
  </si>
  <si>
    <t>ischoolpam</t>
  </si>
  <si>
    <t>flygirltwo</t>
  </si>
  <si>
    <t>kellyhethering4</t>
  </si>
  <si>
    <t>rosiejhjones</t>
  </si>
  <si>
    <t>mkhokhar</t>
  </si>
  <si>
    <t>sophiearutter</t>
  </si>
  <si>
    <t>fthopf</t>
  </si>
  <si>
    <t>shefunieandd</t>
  </si>
  <si>
    <t>shefunibme</t>
  </si>
  <si>
    <t>bamesheffuni</t>
  </si>
  <si>
    <t>eudigitaledu</t>
  </si>
  <si>
    <t>dsmeu</t>
  </si>
  <si>
    <t>timeshighered</t>
  </si>
  <si>
    <t>crucibletheatre</t>
  </si>
  <si>
    <t>foodhallproject</t>
  </si>
  <si>
    <t>wearesource</t>
  </si>
  <si>
    <t>unishefcareers</t>
  </si>
  <si>
    <t>comunidadceru</t>
  </si>
  <si>
    <t>sukainana</t>
  </si>
  <si>
    <t>slic1991</t>
  </si>
  <si>
    <t>mrlibrarydude</t>
  </si>
  <si>
    <t>ala_acrl</t>
  </si>
  <si>
    <t>multimediait</t>
  </si>
  <si>
    <t>ellie_philippa</t>
  </si>
  <si>
    <t>fairtradeuk</t>
  </si>
  <si>
    <t>milclicks</t>
  </si>
  <si>
    <t>datasciencemsc</t>
  </si>
  <si>
    <t>getdock</t>
  </si>
  <si>
    <t>digitalsocsheff</t>
  </si>
  <si>
    <t>livuni</t>
  </si>
  <si>
    <t>sheffhallamuni</t>
  </si>
  <si>
    <t>sperishefuni</t>
  </si>
  <si>
    <t>shefunipolitics</t>
  </si>
  <si>
    <t>rl_uk</t>
  </si>
  <si>
    <t>ischoolandrew</t>
  </si>
  <si>
    <t>socialemotions</t>
  </si>
  <si>
    <t>mul</t>
  </si>
  <si>
    <t>oclc</t>
  </si>
  <si>
    <t>cilipinfo</t>
  </si>
  <si>
    <t>infolitgroup</t>
  </si>
  <si>
    <t>timeshigh</t>
  </si>
  <si>
    <t>jaywingsays</t>
  </si>
  <si>
    <t>chionwurah</t>
  </si>
  <si>
    <t>unishefah</t>
  </si>
  <si>
    <t>lawsheffield</t>
  </si>
  <si>
    <t>biall_uk</t>
  </si>
  <si>
    <t>amyodo</t>
  </si>
  <si>
    <t>voyagerben</t>
  </si>
  <si>
    <t>Mentions</t>
  </si>
  <si>
    <t>Replies to</t>
  </si>
  <si>
    <t>To mark the launch of our race equality strategy, we're celebrating the achievements of our Black, Asian and Other Minority Ethnic staff, students and alumni, visit the Wall of BAME project at: https://t.co/1dTpLBtEw5 @BAMESheffUni @ShefUniBME @ShefUniEandD https://t.co/1v3ozD7Xun</t>
  </si>
  <si>
    <t>Today we launch our race equality strategy and action plan - helping us to create a more diverse and inclusive University community. Read the strategy at: https://t.co/OtO7wa52iL
@BAMESheffUni @ShefUniBME @ShefUniEandD https://t.co/AhinNtilu9</t>
  </si>
  <si>
    <t>#EUMediaLiteracyWeek creates an ideal environment to zoom in on the importance of enabling especially young ppl to make informed decisions in the digital age. Be informed but not manipulated, find a #MediaLiteracy event near you ➡️ https://t.co/3uuaZRR4uE @DSMeu @EUDigitalEdu https://t.co/rpuWJG9YLs</t>
  </si>
  <si>
    <t>We're incredibly proud to have today been ranked as one of the most international universities in the world by @TimesHigherEd _xD83C__xDF0D_ #WeAreInternational 
https://t.co/T1aSi61qBi</t>
  </si>
  <si>
    <t>We had a great set of cinescience events around social isolation with @ComunidadCeru. Thank you to all attendees for the interesting discussion, @foodhallproject and @crucibletheatre for the great venues, @IC_Leeds for the movie and @InfoSchoolSheff for AV equipment https://t.co/Y7phuMwnVo</t>
  </si>
  <si>
    <t>RT @Sheffunisustain: What a fantastic effort from the @InfoSchoolSheff !!! Thank you to everyone who donated _xD83D__xDE4C__xD83C__xDF5D__xD83C__xDF45_ #GreenImpact https://t.co/…</t>
  </si>
  <si>
    <t>RT @ischoolpam: Graduate data analyst role with @wearesource would suit @InfoSchoolSheff graduate with a love for data 
https://t.co/1LsN4y…</t>
  </si>
  <si>
    <t>RT @InfoSchoolSheff: Students, remember to make use of @UniShefCareers' online service Career Connect, to access events and resources to fu…</t>
  </si>
  <si>
    <t>RT @was3210: Traveling to Sheffield later today to deliver an invited guest lecture at @SheffieldUni to @InfoSchoolSheff students on social…</t>
  </si>
  <si>
    <t>RT @BSA_Sheffield: We had a great set of cinescience events around social isolation with @ComunidadCeru. Thank you to all attendees for the…</t>
  </si>
  <si>
    <t>@was3210 @sheffielduni @InfoSchoolSheff Great one Dr.</t>
  </si>
  <si>
    <t>Some background info on our paper »‘The Michael Jordan of greatness’ – Extracting #VossianAntonomasia from two decades of The New York Times, 1987–2007« https://t.co/Dy56m2QGOF and a big thank you to @InfoSchoolSheff for giving us the time + space to carry this out in spring 2017 https://t.co/EZQ6vySy7p</t>
  </si>
  <si>
    <t>RT @umblaetterer: Some background info on our paper »‘The Michael Jordan of greatness’ – Extracting #VossianAntonomasia from two decades of…</t>
  </si>
  <si>
    <t>RT @j0bates: Congratulations to Dr @sukainana Ehdeed who passed her viva today! Fascinating study on the emergence of Libyan networked publ…</t>
  </si>
  <si>
    <t>RT @Flygirltwo: Great comment before the break from @sheilayoshikawa from @InfoSchoolSheff about the need to create more engaging content f…</t>
  </si>
  <si>
    <t>@JamesAE @mkhokhar @dannykay68 Yes, with the benefit of having employees directly on site - usually - who can bring real world library work to life for the students. The @InfoSchoolSheff is a great partner here; we are invited to present on their taught modules.</t>
  </si>
  <si>
    <t>Newslet for #Libraries 116 is out now and this issue we're sharing great stuff from @infolitgroup, @cilipinfo, @OCLC, @multimediait, @ALA_ACRL, @mrlibrarydude, @SLIC1991 &amp;amp; more   - https://t.co/gQsPLRB0TJ https://t.co/OhLJWCdRDX</t>
  </si>
  <si>
    <t>@McKenna_Aspell @sheffielduni @InfoSchoolSheff Psychic cat! _xD83D__xDE3B_</t>
  </si>
  <si>
    <t>@McKenna_Aspell @InfoSchoolSheff _xD83E__xDD23_</t>
  </si>
  <si>
    <t>@McKenna_Aspell @InfoSchoolSheff @StephenPinfield I have to keep an eye...ear out for that when I play catch-up</t>
  </si>
  <si>
    <t>When your new microphone picks up every sound, so everyone in an @InfoSchoolSheff online lecture can hear Bercow yelling at a backbencher to “grow up!” as it’s playing in the background.
Cats, teenagers, Bercow: all learning interrupters for me today.
Sorry @StephenPinfield _xD83D__xDE48_ https://t.co/mL0wthfQv0</t>
  </si>
  <si>
    <t>@misshelved @InfoSchoolSheff @StephenPinfield I’m absolutely dying. https://t.co/doxa9YkxiF</t>
  </si>
  <si>
    <t>@misshelved @McKenna_Aspell @InfoSchoolSheff I didn't notice. No, really. No problem at all. Btw the mic worked fine otherwise.</t>
  </si>
  <si>
    <t>RT @dannykay68: @simonjbains @StephenPinfield @InfoSchoolSheff Indeed, Andrew Cox is a member of the Scholarly Communications Competencies…</t>
  </si>
  <si>
    <t>Students, remember to make use of @UniShefCareers' online service Career Connect, to access events and resources to further your future career prospects! https://t.co/GFnXYs35r9 https://t.co/1NmRW2PgO7</t>
  </si>
  <si>
    <t>New video: MA Librarianship graduate @Ellie_Philippa talks about her experiences at the Information School, and her career since graduation as a school librarian: https://t.co/KLQrgmBpEY</t>
  </si>
  <si>
    <t>Traveling to Sheffield later today to deliver an invited guest lecture at @SheffieldUni to @InfoSchoolSheff students on social media marketing!
#PhDChat https://t.co/Wh6fx7r6R0</t>
  </si>
  <si>
    <t>@InfoSchoolSheff @FairtradeUK Great work @InfoSchoolSheff !!! _xD83D__xDE4C__xD83C__xDF70__xD83C__xDF6A_ #GreenImpact</t>
  </si>
  <si>
    <t>Great work from the @InfoSchoolSheff bakers for @FairtradeUK !!! _xD83D__xDE4C__xD83C__xDF70__xD83C__xDF6A_ #GreenImpact https://t.co/WxjrM1rpdb</t>
  </si>
  <si>
    <t>Thanks to everyone who came to our @FairtradeUK bake-off last week - we made £66! @Sheffunisustain</t>
  </si>
  <si>
    <t>RT @Sheffunisustain: @InfoSchoolSheff @FairtradeUK Great work @InfoSchoolSheff !!! _xD83D__xDE4C__xD83C__xDF70__xD83C__xDF6A_ #GreenImpact</t>
  </si>
  <si>
    <t>RT @Sheffunisustain: Great work from the @InfoSchoolSheff bakers for @FairtradeUK !!! _xD83D__xDE4C__xD83C__xDF70__xD83C__xDF6A_ #GreenImpact https://t.co/WxjrM1rpdb</t>
  </si>
  <si>
    <t>What a fantastic effort from the @InfoSchoolSheff !!! Thank you to everyone who donated _xD83D__xDE4C__xD83C__xDF5D__xD83C__xDF45_ #GreenImpact https://t.co/hIYaq7rYj2</t>
  </si>
  <si>
    <t>Congratulations to Dr @sukainana Ehdeed who passed her viva today! Fascinating study on the emergence of Libyan networked publics - well worth a read! @InfoSchoolSheff</t>
  </si>
  <si>
    <t>Cc @InfoSchoolSheff @j0bates https://t.co/lBF9BxcVX6</t>
  </si>
  <si>
    <t>RT @PaulaGoodale: Cc @InfoSchoolSheff @j0bates https://t.co/lBF9BxcVX6</t>
  </si>
  <si>
    <t>Many congratulations to @sukainana, who passed her #PhD viva on Friday! _xD83C__xDF89__xD83C__xDF89__xD83C__xDF89_ Her project, examining how social media has influenced beliefes, opinions and the distribution of information around the Libyan 17th February revolution, was supervised by @j0bates &amp;amp; @iSchoolAndrew.</t>
  </si>
  <si>
    <t>RT @Sheffunistaff: To mark the launch of our race equality strategy, we're celebrating the achievements of our Black, Asian and Other Minor…</t>
  </si>
  <si>
    <t>RT @Sheffunistaff: Today we launch our race equality strategy and action plan - helping us to create a more diverse and inclusive Universit…</t>
  </si>
  <si>
    <t>As conference season is on the way, we thought a chat about it would be a good idea! We will be discussing attending a conference for the first time or on your own, applying for bursaries and networking. Monday 25th March 8pm. Tea and cats optional. #newlibsuk</t>
  </si>
  <si>
    <t>RT @newlibsuk: As conference season is on the way, we thought a chat about it would be a good idea! We will be discussing attending a confe…</t>
  </si>
  <si>
    <t>At last, reference to media &amp;amp; INFORMATION literacy #UNESCO's Lourenco #EUmedialiteracyweek #infolit @MILCLICKS https://t.co/KTQwSFJiIv</t>
  </si>
  <si>
    <t>RT @sheilayoshikawa: At last, reference to media &amp;amp; INFORMATION literacy #UNESCO's Lourenco #EUmedialiteracyweek #infolit @MILCLICKS https:/…</t>
  </si>
  <si>
    <t>To celebrate #SheffVarsity 2019, @sheffielduni has launched a set of stickers that you can use to show your support for #teamblackandgold
Just search 'sheffielduni' on Instagram or Snapchat to get involved _xD83D__xDC2F_ https://t.co/n1sR8M861h</t>
  </si>
  <si>
    <t>RT @SportSheffield: To celebrate #SheffVarsity 2019, @sheffielduni has launched a set of stickers that you can use to show your support for…</t>
  </si>
  <si>
    <t>The latest The 3datawiseMONKEYS Daily! https://t.co/fpSIef12Da Thanks to @InfoSchoolSheff @getdock @datasciencemsc #bigdata #ai</t>
  </si>
  <si>
    <t>RT @jason_edge: The latest The 3datawiseMONKEYS Daily! https://t.co/fpSIef12Da Thanks to @InfoSchoolSheff @getdock @datasciencemsc #bigdata…</t>
  </si>
  <si>
    <t>Understanding digital inequalities: Applying Bourdieu' - a research seminar from Professor Simeon Yates of @LivUni, on Wednesady 27th March at 4pm - presented jointly with @digitalsocsheff .
Register here: https://t.co/Tb41l7WpYh</t>
  </si>
  <si>
    <t>Understanding digital inequalities: Applying Bourdieu' - a research seminar from Professor Simeon Yates of @LivUni, on Wednesady 27th March at 4pm - presented jointly with @digitalsocsheff 
Register here: https://t.co/Tb41l7WpYh</t>
  </si>
  <si>
    <t>Understanding digital inequalities: Applying Bourdieu' - a research seminar from Professor Simeon Yates of @LivUni, on Wednesady 27th March at 4pm - presented jointly with @digitalsocsheff 
Register here: https://t.co/Tb41l8e0PP</t>
  </si>
  <si>
    <t>"Just like how it shows on the pictures, the city and campus are amazingly friendly, supportive and welcoming. The city has the right balance between the vibrant city centre and calming nature."
Read Song Hee Yeo's story: https://t.co/y0hfHb4l4Y https://t.co/xjjaRwIn0T</t>
  </si>
  <si>
    <t>RT @SheffieldChem: "Just like how it shows on the pictures, the city and campus are amazingly friendly, supportive and welcoming. The city…</t>
  </si>
  <si>
    <t>While #SheffVarsity is about battling it out with @sheffhallamuni for bragging rights, it's also about respect _xD83D__xDC4A_
With that in mind, here's the true meaning of Varsity - Sheffield style_xD83D__xDC47_ https://t.co/AZ9ZH8zVfV</t>
  </si>
  <si>
    <t>RT @sheffielduni: While #SheffVarsity is about battling it out with @sheffhallamuni for bragging rights, it's also about respect _xD83D__xDC4A_
With th…</t>
  </si>
  <si>
    <t>As #Brexit uncertainty continues, Prof Andrew Hindmoor of @ShefUniPolitics &amp;amp; @SPERIshefuni looks at history to tell us where the current Brexit approach may take us https://t.co/Mg5zuczclc https://t.co/y82EbMh8Bl</t>
  </si>
  <si>
    <t>RT @SheffSocScience: As #Brexit uncertainty continues, Prof Andrew Hindmoor of @ShefUniPolitics &amp;amp; @SPERIshefuni looks at history to tell us…</t>
  </si>
  <si>
    <t>Prof @StephenPinfield and Dr @iSchoolAndrew Cox are speaking at the @RL_UK conference on Friday - be sure to follow the hashtag #rluk19 for more!</t>
  </si>
  <si>
    <t>@simonjbains @JamesAE @dannykay68 I'll be reading my students' assignments on OA/open science in a couple of weeks. At #rluk19 on Friday with @iSchoolAndrew to talk about our research on RDM &amp;amp; AI. Can't be there tomorrow as I'm teaching on library research support: RDM, bibliometrics, CRISs etc @InfoSchoolSheff</t>
  </si>
  <si>
    <t>@StephenPinfield @simonjbains @JamesAE @iSchoolAndrew @InfoSchoolSheff Looking forward to hearing you speak @StephenPinfield</t>
  </si>
  <si>
    <t>@StephenPinfield @simonjbains @dannykay68 @iSchoolAndrew @InfoSchoolSheff Looking forward to Friday - chat then about how can we bridge the gap which seems to be there between libraries and library schools?</t>
  </si>
  <si>
    <t>RT @EuropeanYouthEU: #EUMediaLiteracyWeek creates an ideal environment to zoom in on the importance of enabling especially young ppl to mak…</t>
  </si>
  <si>
    <t>Would so love to come attend @socialemotions HCI module at @InfoSchoolSheff - awesome robots! @adlvdl https://t.co/vrodl7YCjG</t>
  </si>
  <si>
    <t>RT @ovus00: Would so love to come attend @socialemotions HCI module at @InfoSchoolSheff - awesome robots! @adlvdl https://t.co/vrodl7YCjG</t>
  </si>
  <si>
    <t>@PaulaGoodale @InfoSchoolSheff Thanks so much! Glad you find it useful</t>
  </si>
  <si>
    <t>Really useful newsletter. Recommend for @InfoSchoolSheff MA Lib and LISM students. https://t.co/EfwXhLZFR0</t>
  </si>
  <si>
    <t>RT @PaulaGoodale: Really useful newsletter. Recommend for @InfoSchoolSheff MA Lib and LISM students. https://t.co/EfwXhLZFR0</t>
  </si>
  <si>
    <t>RT @artefactors: Newslet for #Libraries 116 is out now and this issue we're sharing great stuff from @infolitgroup, @cilipinfo, @OCLC, @mul…</t>
  </si>
  <si>
    <t>RT @sheffielduni: We're incredibly proud to have today been ranked as one of the most international universities in the world by @TimesHigh…</t>
  </si>
  <si>
    <t>We are live from our event at @jaywingsays : “Ahead of the Curve: The Use of Technology Foresight in Regional Industrial Strategy” live here today from 2pm. Keynote speaker is @ChiOnwurah. Join the discussion using #TechForesight https://t.co/UEktDOXdG0</t>
  </si>
  <si>
    <t>RT @tech_foresight: We are live from our event at @jaywingsays : “Ahead of the Curve: The Use of Technology Foresight in Regional Industria…</t>
  </si>
  <si>
    <t>"In my first year I said to my housemates 'I'm going to the LGBT bar crawl, bye!' It's just a bit weird to say 'Hi, I'm gay'" _xD83D__xDCAC_
This is Anna's story of being LGBT and competing in sport at Sheffield _xD83C__xDF08_ https://t.co/IC1EUnUOsT</t>
  </si>
  <si>
    <t>The world's first catalytic poem was put in place on our Alfred Denny Building in 2014. In Praise of Air removed two tonnes of nitrogen oxide from the atmosphere #WorldPoetryDay https://t.co/j3xmmAj8mG</t>
  </si>
  <si>
    <t>RT @sheffielduni: "In my first year I said to my housemates 'I'm going to the LGBT bar crawl, bye!' It's just a bit weird to say 'Hi, I'm g…</t>
  </si>
  <si>
    <t>If you're an international student joining us in September, take a look at this video to see what is in store for you at @sheffielduni! https://t.co/2FqHkJDLoA #weareinternational #sheffield</t>
  </si>
  <si>
    <t>RT @sheffielduni: The world's first catalytic poem was put in place on our Alfred Denny Building in 2014. In Praise of Air removed two tonn…</t>
  </si>
  <si>
    <t>Follow our event: “Ahead of the Curve: The Use of Technology Foresight in Regional Industrial Strategy” live here today from 2pm. Keynote speaker is @ChiOnwurah. Join the discussion using #TechForesight</t>
  </si>
  <si>
    <t>“Science and engineering need to be at the heart of our economy.” @ChiOnwurah #TechForesight</t>
  </si>
  <si>
    <t>RT @tech_foresight: “Science and engineering need to be at the heart of our economy.” @ChiOnwurah #TechForesight</t>
  </si>
  <si>
    <t>RT @tech_foresight: Follow our event: “Ahead of the Curve: The Use of Technology Foresight in Regional Industrial Strategy” live here today…</t>
  </si>
  <si>
    <t>RT @StephenPinfield: @simonjbains @JamesAE @dannykay68 I'll be reading my students' assignments on OA/open science in a couple of weeks. At…</t>
  </si>
  <si>
    <t>Good to hear @StephenPinfield respond to @dannykay68 plea for solutions to the skills gap. @InfoSchoolSheff is happy to talk to practitioners #RLUK19</t>
  </si>
  <si>
    <t>@simonjbains @StephenPinfield @InfoSchoolSheff Indeed, Andrew Cox is a member of the Scholarly Communications Competencies Coalition (SC3)  - see https://t.co/aBuhVpwlYE for 2019 activity - so conversations are active and robust. #rluk19</t>
  </si>
  <si>
    <t>RT @simonjbains: Good to hear @StephenPinfield respond to @dannykay68 plea for solutions to the skills gap. @InfoSchoolSheff is happy to ta…</t>
  </si>
  <si>
    <t>RT @JamesAE: @StephenPinfield echoing his welcome comments from a couple of days ago about @InfoSchoolSheff developing scholarly comms skil…</t>
  </si>
  <si>
    <t>@JamesAE @NotHatt @StephenPinfield @InfoSchoolSheff I’m a current @InfoSchoolSheff librarianship student and I love the talks from guest speakers! We really appreciate the time and effort they take to share their passion and expertise, and tell us about the lie of the land. Thanks to those mentioned here (and the many others)!</t>
  </si>
  <si>
    <t>RT @EmilyPulsford: @JamesAE @NotHatt @StephenPinfield @InfoSchoolSheff I’m a current @InfoSchoolSheff librarianship student and I love the…</t>
  </si>
  <si>
    <t>Sounds like a great opportunity for graduates of @InfoSchoolSheff @lawsheffield @UniShefAH ? https://t.co/42Gg9t01BF</t>
  </si>
  <si>
    <t>RT @mariamawson: Sounds like a great opportunity for graduates of @InfoSchoolSheff @lawsheffield @UniShefAH ? https://t.co/42Gg9t01BF</t>
  </si>
  <si>
    <t>Last chance for students @InfoSchoolSheff to apply for a bursary to attend the annual @biall_uk Conference in Bournemouth - application deadline 15/3 https://t.co/OxWL6SmzuL https://t.co/uqGu3H8GGF</t>
  </si>
  <si>
    <t>RT @mariamawson: Last chance for students @InfoSchoolSheff to apply for a bursary to attend the annual @biall_uk Conference in Bournemouth…</t>
  </si>
  <si>
    <t>Graduate data analyst role with @wearesource would suit @InfoSchoolSheff graduate with a love for data 
https://t.co/1LsN4yNLPl #infocareers</t>
  </si>
  <si>
    <t>RT @ischoolpam: And now for the quantitative! @amyodo talks about using Google apps for data driven decision making #LISresearch</t>
  </si>
  <si>
    <t>And now for the quantitative! @amyodo talks about using Google apps for data driven decision making #LISresearch</t>
  </si>
  <si>
    <t>RT @ischoolpam: Student bursaries to attend the @biall_uk conference https://t.co/lA3mCi8T6q a fantastic opportunity for @InfoSchoolSheff c…</t>
  </si>
  <si>
    <t>Student bursaries to attend the @biall_uk conference https://t.co/lA3mCi8T6q a fantastic opportunity for @InfoSchoolSheff considering work in the legal sector #infocareers Deadline 15/3/19</t>
  </si>
  <si>
    <t>Fantastic to see @InfoSchoolSheff alumni @VoyagerBen at the event today https://t.co/8DJIuWbzcx</t>
  </si>
  <si>
    <t>Great comment before the break from @sheilayoshikawa from @InfoSchoolSheff about the need to create more engaging content for older users that also treats them as a heterogeneous group. Some already have strong #MIL skills and a lot to offer! #EUMediaLiteracyWeek https://t.co/CBgAHRt6MX</t>
  </si>
  <si>
    <t>Pitching for media literacy awards at #eumedialiteracyweek conference, this is an Irish initiative #infolit https://t.co/oNOTkFAySy</t>
  </si>
  <si>
    <t>#EUMediaLiteracyWeek for the livestream go to https://t.co/kOoe6rJyC3 and scroll down for the link #infolit</t>
  </si>
  <si>
    <t>European Media Literacy Week #EUmedialiteracyweek #infolit: The first European Media Literacy Week takes place this week (18 March to 22 March 2019) https://t.co/nimcSi4bOg "The goal of the European Media Literacy Week is to raise awareness of the… https://t.co/YMcvaJqtQY https://t.co/X92f2jGPuV</t>
  </si>
  <si>
    <t>Public Authority roles #EUmedialiteracyweek #infolit: Next for my liveblogging at the European Media Literacy Week conference is a panel discussion: Which role for public authorities in supporting quality journalism and fostering media literacy skills… https://t.co/dtBhbo82c4 https://t.co/KnbngzWm4c</t>
  </si>
  <si>
    <t>RT @sheilayoshikawa: Pitching for media literacy awards at #eumedialiteracyweek conference, this is an Irish initiative #infolit https://t.…</t>
  </si>
  <si>
    <t>RT @sheilayoshikawa: #EUMediaLiteracyWeek for the livestream go to https://t.co/kOoe6rJyC3 and scroll down for the link #infolit</t>
  </si>
  <si>
    <t>. @sheilayoshikawa is Live Tweeting from #eumedialiteracyweek  - follow her to find out more!</t>
  </si>
  <si>
    <t>RT @sheilayoshikawa: European Media Literacy Week #EUmedialiteracyweek #infolit: The first European Media Literacy Week takes place this we…</t>
  </si>
  <si>
    <t>RT @sheilayoshikawa: Public Authority roles #EUmedialiteracyweek #infolit: Next for my liveblogging at the European Media Literacy Week con…</t>
  </si>
  <si>
    <t>RT @ischoolpam: Representing @InfoSchoolSheff at "engaging with the future of higher education libraries event" at Glasgow Caledonian unive…</t>
  </si>
  <si>
    <t>RT @ischoolpam: @InfoSchoolSheff students and alumni this looks really interesting! #infocareers https://t.co/9yYviq0Qsy</t>
  </si>
  <si>
    <t>Representing @InfoSchoolSheff at "engaging with the future of higher education libraries event" at Glasgow Caledonian university London campus</t>
  </si>
  <si>
    <t>@InfoSchoolSheff students and alumni this looks really interesting! #infocareers https://t.co/9yYviq0Qsy</t>
  </si>
  <si>
    <t>@RosieJHJones @InfoSchoolSheff @StephenPinfield Just watching it online now as a distance learner!</t>
  </si>
  <si>
    <t>@KellyHethering4 @InfoSchoolSheff @StephenPinfield I hope it goes well - please let me know if it prompts questions :)</t>
  </si>
  <si>
    <t>@JamesAE @StephenPinfield @InfoSchoolSheff They are also inviting many external speakers who are talking about the challenges of today, which is a good thing imo.</t>
  </si>
  <si>
    <t>@JamesAE @StephenPinfield @InfoSchoolSheff @RosieJHJones Now that is fantastic commitment!</t>
  </si>
  <si>
    <t>@StephenPinfield on @InfoSchoolSheff research into RDM and how mature services are in libraries #rluk19</t>
  </si>
  <si>
    <t>@StephenPinfield echoing his welcome comments from a couple of days ago about @InfoSchoolSheff developing scholarly comms skills in programmes and wanting to talk to libraries about their needs #rluk19</t>
  </si>
  <si>
    <t>@mkhokhar @StephenPinfield @InfoSchoolSheff Yes - @RosieJHJones honeymoon treat was speaking to @InfoSchoolSheff</t>
  </si>
  <si>
    <t>RT @RosieJHJones: Off to @InfoSchoolSheff to present on all things learning spaces with @StephenPinfield - looking forward to it :)</t>
  </si>
  <si>
    <t>RT @JamesAE: @StephenPinfield on @InfoSchoolSheff research into RDM and how mature services are in libraries #rluk19</t>
  </si>
  <si>
    <t>RT @mkhokhar: @JamesAE @StephenPinfield @InfoSchoolSheff They are also inviting many external speakers who are talking about the challenges…</t>
  </si>
  <si>
    <t>Off to @InfoSchoolSheff to present on all things learning spaces with @StephenPinfield - looking forward to it :)</t>
  </si>
  <si>
    <t>@mkhokhar @JamesAE @StephenPinfield @InfoSchoolSheff Haha - yes it's true! #dedicatedtotheprofession</t>
  </si>
  <si>
    <t>If you couldn't make it to our recent Open Day, but you still want to come and see what it's like at the Sheffield Information School, why not book on to one of our monthly Postgraduate Visit Afternoons here: https://t.co/G4xCS1jIuH</t>
  </si>
  <si>
    <t>The University is offering 100 International Postgraduate Taught Merit Scholarships in 2019, worth 25% of the original tuition fee. Open to all new non-EU students who meet the criteria - find out more here: https://t.co/ElenwcKm6L https://t.co/BTHBshQPAB</t>
  </si>
  <si>
    <t>The government is offering Postgraduate Masters Loans to home students studying on eligibe Masters programmes: in the iSchool, that's all our full-time programmes, our 3yr distance learning courses, and the 2yr part-time versions of our full-time courses: https://t.co/gfZcxAlxMr</t>
  </si>
  <si>
    <t>Celebrating #EUmedialiteracyweek at the iSchool: Media and Information Literacy for Informed Citizens.
Check out our blog post on our free, open 30min webinar tomorrow at 10:30 GMT: https://t.co/NDZbQv4z3W</t>
  </si>
  <si>
    <t>We have reaffirmed our position as a world-leader for research and teaching in the QS World University Rankings by Subject 2019. We are thrilled to be ranked second in the World, and first in Europe, for Library and Information Management: https://t.co/4Z0GqpdGHB</t>
  </si>
  <si>
    <t>Funded #PhD scholarship available: 'Understanding artificial intelligence models for toxicity prediction'. Find out more and apply now: https://t.co/4dmscJESbQ</t>
  </si>
  <si>
    <t>The happy faces of soon to be Dr Monica Paramita and her proud supervisor Paul Clough @InfoSchoolSheff https://t.co/9S5TqHEOJc</t>
  </si>
  <si>
    <t>RT @sophiearutter: The happy faces of soon to be Dr Monica Paramita and her proud supervisor Paul Clough @InfoSchoolSheff https://t.co/9S5T…</t>
  </si>
  <si>
    <t>https://www.sheffield.ac.uk/inclusion/race-equality/wall-bame</t>
  </si>
  <si>
    <t>https://www.sheffield.ac.uk/inclusion/race-equality/strategy</t>
  </si>
  <si>
    <t>https://ec.europa.eu/digital-single-market/en/news/european-media-literacy-week</t>
  </si>
  <si>
    <t>https://www.sheffield.ac.uk/news/nr/ranked-international-university-times-higher-education-1.836597</t>
  </si>
  <si>
    <t>https://weltliteratur.net/vossian-antonomasia-new-york-times/</t>
  </si>
  <si>
    <t>https://mailchi.mp/a12d06ae8ebf/newslet-for-libraries-issue-116</t>
  </si>
  <si>
    <t>https://careerconnect.sheffield.ac.uk/home.html</t>
  </si>
  <si>
    <t>https://www.youtube.com/watch?v=ZgW6vOPBzvY</t>
  </si>
  <si>
    <t>https://twitter.com/InfoSchoolSheff/status/1106195216913051649</t>
  </si>
  <si>
    <t>https://twitter.com/InfoSchoolSheff/status/1105469806424350722</t>
  </si>
  <si>
    <t>https://twitter.com/owenboswarva/status/1106308969574907904</t>
  </si>
  <si>
    <t>http://insights.3datawisemonkeys.com/?edition_id=67597f10-4a48-11e9-9bab-0cc47a0d1609</t>
  </si>
  <si>
    <t>https://www.eventbrite.co.uk/e/research-seminar-understanding-digital-inequalities-applying-bourdieu-tickets-58731396187?utm_campaign=new_event_email&amp;utm_medium=email&amp;utm_source=eb_email&amp;utm_term=viewmyevent_button</t>
  </si>
  <si>
    <t>https://www.sheffield.ac.uk/chemistry/prospectivepg/masters/stories/yeo-1.833141</t>
  </si>
  <si>
    <t>http://speri.dept.shef.ac.uk/2019/03/04/andrew-hindmoor-inaugural-lecture/</t>
  </si>
  <si>
    <t>https://twitter.com/artefactors/status/1107946592303280128</t>
  </si>
  <si>
    <t>https://www.youtube.com/watch?v=yzNmlFqAuE0&amp;feature=youtu.be</t>
  </si>
  <si>
    <t>https://scholarlycommunications.jiscinvolve.org/wp/2019/02/01/developing-skills-for-scholarly-communication/</t>
  </si>
  <si>
    <t>https://twitter.com/IALS_law/status/1109078516895834112</t>
  </si>
  <si>
    <t>https://biall.org.uk/bursaries/</t>
  </si>
  <si>
    <t>https://www.linkedin.com/jobs/view/1018641364/?recommendedFlavor=MATCHING_SKILLS&amp;refId=608a9f63-2912-4170-ac16-6b2570f90739&amp;trk=eml-jymbii-organic-job-card&amp;midToken=AQH6PhHKadnwmQ&amp;trkEmail=eml-jobs_jymbii_digest-null-4-null-null-283s5u~jpsvbbny~sc-null-jobs~view</t>
  </si>
  <si>
    <t>https://ec.europa.eu/digital-single-market/en/news/european-media-literacy-week#EUMediaLiteracyWeek</t>
  </si>
  <si>
    <t>https://ec.europa.eu/digital-single-market/en/news/european-media-literacy-week http://information-literacy.blogspot.com/2019/03/european-media-literacy-week.html?utm_source=dlvr.it&amp;utm_medium=twitter</t>
  </si>
  <si>
    <t>http://information-literacy.blogspot.com/2019/03/public-authority-roles.html?utm_source=dlvr.it&amp;utm_medium=twitter</t>
  </si>
  <si>
    <t>https://twitter.com/newlibsuk/status/1106116729191702528</t>
  </si>
  <si>
    <t>https://www.sheffield.ac.uk/postgraduate/visit/afternoons</t>
  </si>
  <si>
    <t>https://www.sheffield.ac.uk/international/enquiry/money/pgtmerit</t>
  </si>
  <si>
    <t>https://www.sheffield.ac.uk/postgraduate/taught/funding/masters-loans</t>
  </si>
  <si>
    <t>http://information-studies.blogspot.com/2019/03/celebrating-eumedialiteracyweek-at.html</t>
  </si>
  <si>
    <t>https://www.sheffield.ac.uk/is/about/qs2019</t>
  </si>
  <si>
    <t>https://www.sheffield.ac.uk/is/pgr/scholarships/toxicity-project</t>
  </si>
  <si>
    <t>ac.uk</t>
  </si>
  <si>
    <t>europa.eu</t>
  </si>
  <si>
    <t>weltliteratur.net</t>
  </si>
  <si>
    <t>mailchi.mp</t>
  </si>
  <si>
    <t>youtube.com</t>
  </si>
  <si>
    <t>twitter.com</t>
  </si>
  <si>
    <t>3datawisemonkeys.com</t>
  </si>
  <si>
    <t>co.uk</t>
  </si>
  <si>
    <t>jiscinvolve.org</t>
  </si>
  <si>
    <t>org.uk</t>
  </si>
  <si>
    <t>linkedin.com</t>
  </si>
  <si>
    <t>europa.eu blogspot.com</t>
  </si>
  <si>
    <t>blogspot.com</t>
  </si>
  <si>
    <t>eumedialiteracyweek medialiteracy</t>
  </si>
  <si>
    <t>weareinternational</t>
  </si>
  <si>
    <t>greenimpact</t>
  </si>
  <si>
    <t>vossianantonomasia</t>
  </si>
  <si>
    <t>libraries</t>
  </si>
  <si>
    <t>phdchat</t>
  </si>
  <si>
    <t>phd</t>
  </si>
  <si>
    <t>unesco eumedialiteracyweek infolit</t>
  </si>
  <si>
    <t>sheffvarsity teamblackandgold</t>
  </si>
  <si>
    <t>sheffvarsity</t>
  </si>
  <si>
    <t>bigdata ai</t>
  </si>
  <si>
    <t>bigdata</t>
  </si>
  <si>
    <t>brexit</t>
  </si>
  <si>
    <t>rluk19</t>
  </si>
  <si>
    <t>eumedialiteracyweek</t>
  </si>
  <si>
    <t>techforesight</t>
  </si>
  <si>
    <t>worldpoetryday</t>
  </si>
  <si>
    <t>weareinternational sheffield</t>
  </si>
  <si>
    <t>infocareers</t>
  </si>
  <si>
    <t>lisresearch</t>
  </si>
  <si>
    <t>mil eumedialiteracyweek</t>
  </si>
  <si>
    <t>eumedialiteracyweek infolit</t>
  </si>
  <si>
    <t>dedicatedtotheprofession</t>
  </si>
  <si>
    <t>https://pbs.twimg.com/media/D18x5peX4AA2Bsq.jpg</t>
  </si>
  <si>
    <t>https://pbs.twimg.com/media/D18teHpWkAAI04q.jpg</t>
  </si>
  <si>
    <t>https://pbs.twimg.com/amplify_video_thumb/1107588718116909056/img/HBbDl0QtpkZiiUNM.jpg</t>
  </si>
  <si>
    <t>https://pbs.twimg.com/media/D1hiHVzWsAAom1g.jpg</t>
  </si>
  <si>
    <t>https://pbs.twimg.com/media/D1ss5EiXcAAV2Gl.jpg</t>
  </si>
  <si>
    <t>https://pbs.twimg.com/media/D2A3jcOX0AEjxQA.jpg</t>
  </si>
  <si>
    <t>https://pbs.twimg.com/tweet_video_thumb/D2MxiqcX0AAdhFB.jpg</t>
  </si>
  <si>
    <t>https://pbs.twimg.com/tweet_video_thumb/D2MzV68W0AEoXHd.jpg</t>
  </si>
  <si>
    <t>https://pbs.twimg.com/media/D1i6TSXXgAUVpVd.png</t>
  </si>
  <si>
    <t>https://pbs.twimg.com/media/D1mH97TX4AEO-IR.jpg</t>
  </si>
  <si>
    <t>https://pbs.twimg.com/media/D2A7fifU0AEvpi7.jpg</t>
  </si>
  <si>
    <t>https://pbs.twimg.com/ext_tw_video_thumb/1107963959657803778/pu/img/Z5cyxBgevrl2PMMK.jpg</t>
  </si>
  <si>
    <t>https://pbs.twimg.com/media/D2Fr760WsAACzP9.jpg</t>
  </si>
  <si>
    <t>https://pbs.twimg.com/media/D18vKfSWwAMcGsV.jpg</t>
  </si>
  <si>
    <t>https://pbs.twimg.com/ext_tw_video_thumb/1108334421999013890/pu/img/sGYo2wE59SwLA956.jpg</t>
  </si>
  <si>
    <t>https://pbs.twimg.com/media/D2HXdXPWsAAewdC.jpg</t>
  </si>
  <si>
    <t>https://pbs.twimg.com/media/D2MBohuXcAAj50B.jpg</t>
  </si>
  <si>
    <t>https://pbs.twimg.com/amplify_video_thumb/1107647254205292544/img/snONEwAYcKqGuru3.jpg</t>
  </si>
  <si>
    <t>https://pbs.twimg.com/ext_tw_video_thumb/875282918649864192/pu/img/Gjg2-PqVUZBFUkkV.jpg</t>
  </si>
  <si>
    <t>https://pbs.twimg.com/tweet_video_thumb/D1mwK6bXQAA1RcY.jpg</t>
  </si>
  <si>
    <t>https://pbs.twimg.com/media/D1s-LxaXgAAFfSZ.jpg</t>
  </si>
  <si>
    <t>https://pbs.twimg.com/media/D2Bhq94XcAAKaLr.jpg</t>
  </si>
  <si>
    <t>https://pbs.twimg.com/media/D2BGUbeX0AE4lp2.jpg</t>
  </si>
  <si>
    <t>https://pbs.twimg.com/media/D1829rQUcAI3wor.jpg</t>
  </si>
  <si>
    <t>https://pbs.twimg.com/media/D2BbBFpU4AA6qfW.jpg</t>
  </si>
  <si>
    <t>https://pbs.twimg.com/media/D18xNLeW0AUnNKk.jpg</t>
  </si>
  <si>
    <t>https://pbs.twimg.com/media/D2RwI5dWoAA1FqL.jpg</t>
  </si>
  <si>
    <t>http://pbs.twimg.com/profile_images/951423280275247110/HH6SiQWy_normal.jpg</t>
  </si>
  <si>
    <t>http://pbs.twimg.com/profile_images/879374932106498052/hAOD_kEC_normal.jpg</t>
  </si>
  <si>
    <t>http://pbs.twimg.com/profile_images/1027594983036080128/kW6ZPeRt_normal.jpg</t>
  </si>
  <si>
    <t>http://pbs.twimg.com/profile_images/459067695439163392/vCQVn-1Z_normal.png</t>
  </si>
  <si>
    <t>http://pbs.twimg.com/profile_images/514870144766472192/dREH9ljm_normal.jpeg</t>
  </si>
  <si>
    <t>http://pbs.twimg.com/profile_images/885955555277377537/H4HOKLfw_normal.jpg</t>
  </si>
  <si>
    <t>http://pbs.twimg.com/profile_images/873473445211799553/BMqiVw_j_normal.jpg</t>
  </si>
  <si>
    <t>http://pbs.twimg.com/profile_images/795024344011378688/X-dgr9px_normal.jpg</t>
  </si>
  <si>
    <t>http://pbs.twimg.com/profile_images/290056711/logo_twitter_normal.jpg</t>
  </si>
  <si>
    <t>http://pbs.twimg.com/profile_images/948013334787514368/xN7BMQRq_normal.jpg</t>
  </si>
  <si>
    <t>http://pbs.twimg.com/profile_images/1106323472270147585/Bpt-ZNOR_normal.jpg</t>
  </si>
  <si>
    <t>http://pbs.twimg.com/profile_images/1091136397614944256/qry6YEJ-_normal.jpg</t>
  </si>
  <si>
    <t>http://pbs.twimg.com/profile_images/522736787643314177/PgwkVc8l_normal.png</t>
  </si>
  <si>
    <t>http://pbs.twimg.com/profile_images/873169003551895552/OsW2NAnn_normal.jpg</t>
  </si>
  <si>
    <t>http://pbs.twimg.com/profile_images/1063323617021358080/jhAUl2jK_normal.jpg</t>
  </si>
  <si>
    <t>http://pbs.twimg.com/profile_images/1101504533862191104/oTEDGZfu_normal.png</t>
  </si>
  <si>
    <t>http://pbs.twimg.com/profile_images/839547131866263553/iPVUvU77_normal.jpg</t>
  </si>
  <si>
    <t>http://pbs.twimg.com/profile_images/999346363627290624/D76NXDAD_normal.jpg</t>
  </si>
  <si>
    <t>http://pbs.twimg.com/profile_images/935840922448941057/gWYtmf-b_normal.jpg</t>
  </si>
  <si>
    <t>http://pbs.twimg.com/profile_images/1047481805862051842/kEthvjhz_normal.jpg</t>
  </si>
  <si>
    <t>http://pbs.twimg.com/profile_images/1087036433939030016/fVea_VQf_normal.jpg</t>
  </si>
  <si>
    <t>http://pbs.twimg.com/profile_images/1062001547377340416/4mNZf9iy_normal.jpg</t>
  </si>
  <si>
    <t>http://pbs.twimg.com/profile_images/980472373387448320/GdH88geY_normal.jpg</t>
  </si>
  <si>
    <t>http://pbs.twimg.com/profile_images/554609395917545472/k1N9aWdb_normal.jpeg</t>
  </si>
  <si>
    <t>http://pbs.twimg.com/profile_images/580042158171914241/7psx0-aM_normal.jpg</t>
  </si>
  <si>
    <t>http://pbs.twimg.com/profile_images/948154479739891713/NXRsxQux_normal.jpg</t>
  </si>
  <si>
    <t>http://pbs.twimg.com/profile_images/1082575321982005249/fdcjM42k_normal.jpg</t>
  </si>
  <si>
    <t>http://pbs.twimg.com/profile_images/763523953965031424/xSLhmZ2E_normal.jpg</t>
  </si>
  <si>
    <t>http://pbs.twimg.com/profile_images/958410255662305280/Vh-2ntah_normal.jpg</t>
  </si>
  <si>
    <t>http://pbs.twimg.com/profile_images/1002523744580128768/l9SwPnvZ_normal.jpg</t>
  </si>
  <si>
    <t>http://pbs.twimg.com/profile_images/981113556774084609/qZe9BuF2_normal.jpg</t>
  </si>
  <si>
    <t>http://pbs.twimg.com/profile_images/378800000757813649/80b8061d46073ae31d36e83ba772c918_normal.jpeg</t>
  </si>
  <si>
    <t>http://pbs.twimg.com/profile_images/433935198481182721/QzsnyfQu_normal.jpeg</t>
  </si>
  <si>
    <t>http://pbs.twimg.com/profile_images/1097221954753433601/MDT_4x7y_normal.jpg</t>
  </si>
  <si>
    <t>http://pbs.twimg.com/profile_images/874962077579964416/225ucI-p_normal.jpg</t>
  </si>
  <si>
    <t>http://pbs.twimg.com/profile_images/1083739500449357824/oPcQVcyq_normal.jpg</t>
  </si>
  <si>
    <t>http://pbs.twimg.com/profile_images/3310758389/fe7d12d41d859faaa79c8cd8341f50d3_normal.jpeg</t>
  </si>
  <si>
    <t>https://twitter.com/#!/sheffunistaff/status/1107659022029733893</t>
  </si>
  <si>
    <t>https://twitter.com/#!/sheffunistaff/status/1107654184185282560</t>
  </si>
  <si>
    <t>https://twitter.com/#!/europeanyoutheu/status/1107635265428967425</t>
  </si>
  <si>
    <t>https://twitter.com/#!/sheffielduni/status/1108413101244850178</t>
  </si>
  <si>
    <t>https://twitter.com/#!/bsa_sheffield/status/1105741603296235520</t>
  </si>
  <si>
    <t>https://twitter.com/#!/sheffieldleader/status/1105744472074346496</t>
  </si>
  <si>
    <t>https://twitter.com/#!/london__digital/status/1105791631138140160</t>
  </si>
  <si>
    <t>https://twitter.com/#!/sheffieldhear/status/1105838785877692416</t>
  </si>
  <si>
    <t>https://twitter.com/#!/foahpg/status/1105843996344102912</t>
  </si>
  <si>
    <t>https://twitter.com/#!/academicchatter/status/1106065710344740866</t>
  </si>
  <si>
    <t>https://twitter.com/#!/caitlin_higgott/status/1106076667477442560</t>
  </si>
  <si>
    <t>https://twitter.com/#!/sir_learning/status/1106118436097310720</t>
  </si>
  <si>
    <t>https://twitter.com/#!/umblaetterer/status/1106528322958303232</t>
  </si>
  <si>
    <t>https://twitter.com/#!/stabihh/status/1106531211248320514</t>
  </si>
  <si>
    <t>https://twitter.com/#!/galjuwaiser/status/1106644313142906882</t>
  </si>
  <si>
    <t>https://twitter.com/#!/jamesrbuk/status/1107993235643875329</t>
  </si>
  <si>
    <t>https://twitter.com/#!/copyrightruth/status/1108385596895055874</t>
  </si>
  <si>
    <t>https://twitter.com/#!/artefactors/status/1107946592303280128</t>
  </si>
  <si>
    <t>https://twitter.com/#!/ic_leeds/status/1108728300736835586</t>
  </si>
  <si>
    <t>https://twitter.com/#!/paulagoodale/status/1106947703991345154</t>
  </si>
  <si>
    <t>https://twitter.com/#!/paulagoodale/status/1108726993842040833</t>
  </si>
  <si>
    <t>https://twitter.com/#!/misshelved/status/1108785942196899842</t>
  </si>
  <si>
    <t>https://twitter.com/#!/mckenna_aspell/status/1108784415268835328</t>
  </si>
  <si>
    <t>https://twitter.com/#!/mckenna_aspell/status/1108786397383663616</t>
  </si>
  <si>
    <t>https://twitter.com/#!/stephenpinfield/status/1108793549229879297</t>
  </si>
  <si>
    <t>https://twitter.com/#!/cgknowles/status/1109032639867047936</t>
  </si>
  <si>
    <t>https://twitter.com/#!/adlvdl/status/1105741773765255168</t>
  </si>
  <si>
    <t>https://twitter.com/#!/infoschoolsheff/status/1105757958565175296</t>
  </si>
  <si>
    <t>https://twitter.com/#!/infoschoolsheff/status/1105838554951925761</t>
  </si>
  <si>
    <t>https://twitter.com/#!/infoschoolsheff/status/1105846303819550721</t>
  </si>
  <si>
    <t>https://twitter.com/#!/was3210/status/1106064686938836994</t>
  </si>
  <si>
    <t>https://twitter.com/#!/infoschoolsheff/status/1106120284887834624</t>
  </si>
  <si>
    <t>https://twitter.com/#!/sheffunisustain/status/1106197943789469697</t>
  </si>
  <si>
    <t>https://twitter.com/#!/sheffunisustain/status/1106198173654175745</t>
  </si>
  <si>
    <t>https://twitter.com/#!/infoschoolsheff/status/1106195216913051649</t>
  </si>
  <si>
    <t>https://twitter.com/#!/infoschoolsheff/status/1106214431925649408</t>
  </si>
  <si>
    <t>https://twitter.com/#!/infoschoolsheff/status/1106214450258997248</t>
  </si>
  <si>
    <t>https://twitter.com/#!/sheffunisustain/status/1105472455643152390</t>
  </si>
  <si>
    <t>https://twitter.com/#!/j0bates/status/1106610489864404993</t>
  </si>
  <si>
    <t>https://twitter.com/#!/paulagoodale/status/1106309630316199936</t>
  </si>
  <si>
    <t>https://twitter.com/#!/infoschoolsheff/status/1106500456933740544</t>
  </si>
  <si>
    <t>https://twitter.com/#!/infoschoolsheff/status/1107572398931492864</t>
  </si>
  <si>
    <t>https://twitter.com/#!/infoschoolsheff/status/1107650575565496322</t>
  </si>
  <si>
    <t>https://twitter.com/#!/infoschoolsheff/status/1107662156500221952</t>
  </si>
  <si>
    <t>https://twitter.com/#!/infoschoolsheff/status/1107662198384533506</t>
  </si>
  <si>
    <t>https://twitter.com/#!/newlibsuk/status/1106116729191702528</t>
  </si>
  <si>
    <t>https://twitter.com/#!/infoschoolsheff/status/1107957670907207680</t>
  </si>
  <si>
    <t>https://twitter.com/#!/sheilayoshikawa/status/1107950922456416256</t>
  </si>
  <si>
    <t>https://twitter.com/#!/infoschoolsheff/status/1107964922665816064</t>
  </si>
  <si>
    <t>https://twitter.com/#!/sportsheffield/status/1107964033540460545</t>
  </si>
  <si>
    <t>https://twitter.com/#!/infoschoolsheff/status/1107975403229143040</t>
  </si>
  <si>
    <t>https://twitter.com/#!/jason_edge/status/1107992813311012866</t>
  </si>
  <si>
    <t>https://twitter.com/#!/infoschoolsheff/status/1108005998223151104</t>
  </si>
  <si>
    <t>https://twitter.com/#!/infoschoolsheff/status/1106220639973720065</t>
  </si>
  <si>
    <t>https://twitter.com/#!/infoschoolsheff/status/1106556170876186624</t>
  </si>
  <si>
    <t>https://twitter.com/#!/infoschoolsheff/status/1108006697371492353</t>
  </si>
  <si>
    <t>https://twitter.com/#!/sheffieldchem/status/1108305681055137792</t>
  </si>
  <si>
    <t>https://twitter.com/#!/infoschoolsheff/status/1108322165483626496</t>
  </si>
  <si>
    <t>https://twitter.com/#!/sheffielduni/status/1107657913626091520</t>
  </si>
  <si>
    <t>https://twitter.com/#!/infoschoolsheff/status/1108322289983111168</t>
  </si>
  <si>
    <t>https://twitter.com/#!/sheffsocscience/status/1108335506318942208</t>
  </si>
  <si>
    <t>https://twitter.com/#!/infoschoolsheff/status/1108335704633946112</t>
  </si>
  <si>
    <t>https://twitter.com/#!/infoschoolsheff/status/1108373098666037248</t>
  </si>
  <si>
    <t>https://twitter.com/#!/stephenpinfield/status/1108384875026006017</t>
  </si>
  <si>
    <t>https://twitter.com/#!/dannykay68/status/1108385212680060934</t>
  </si>
  <si>
    <t>https://twitter.com/#!/jamesae/status/1108386788798717953</t>
  </si>
  <si>
    <t>https://twitter.com/#!/infoschoolsheff/status/1108373525105131520</t>
  </si>
  <si>
    <t>https://twitter.com/#!/ovus00/status/1108403896865689608</t>
  </si>
  <si>
    <t>https://twitter.com/#!/infoschoolsheff/status/1108404047789412353</t>
  </si>
  <si>
    <t>https://twitter.com/#!/artefactors/status/1108656931735068672</t>
  </si>
  <si>
    <t>https://twitter.com/#!/paulagoodale/status/1108487940576067584</t>
  </si>
  <si>
    <t>https://twitter.com/#!/infoschoolsheff/status/1108656749488295936</t>
  </si>
  <si>
    <t>https://twitter.com/#!/infoschoolsheff/status/1108656765372194816</t>
  </si>
  <si>
    <t>https://twitter.com/#!/infoschoolsheff/status/1108679980282712064</t>
  </si>
  <si>
    <t>https://twitter.com/#!/tech_foresight/status/1108731744696569856</t>
  </si>
  <si>
    <t>https://twitter.com/#!/infoschoolsheff/status/1108732993613512710</t>
  </si>
  <si>
    <t>https://twitter.com/#!/sheffielduni/status/1107675528994144256</t>
  </si>
  <si>
    <t>https://twitter.com/#!/sheffielduni/status/1108673510921125888</t>
  </si>
  <si>
    <t>https://twitter.com/#!/infoschoolsheff/status/1107975505402388482</t>
  </si>
  <si>
    <t>https://twitter.com/#!/infoschoolsheff/status/1108317699548037121</t>
  </si>
  <si>
    <t>https://twitter.com/#!/infoschoolsheff/status/1108744128886722561</t>
  </si>
  <si>
    <t>https://twitter.com/#!/tech_foresight/status/1108676295582498816</t>
  </si>
  <si>
    <t>https://twitter.com/#!/tech_foresight/status/1108742581909893121</t>
  </si>
  <si>
    <t>https://twitter.com/#!/infoschoolsheff/status/1108744253138784257</t>
  </si>
  <si>
    <t>https://twitter.com/#!/infoschoolsheff/status/1108678562536660993</t>
  </si>
  <si>
    <t>https://twitter.com/#!/sheilayoshikawa/status/1108399272981078017</t>
  </si>
  <si>
    <t>https://twitter.com/#!/simonjbains/status/1109031865439137792</t>
  </si>
  <si>
    <t>https://twitter.com/#!/dannykay68/status/1109032541120532480</t>
  </si>
  <si>
    <t>https://twitter.com/#!/infoschoolsheff/status/1109048006073114624</t>
  </si>
  <si>
    <t>https://twitter.com/#!/nothatt/status/1109048639136165894</t>
  </si>
  <si>
    <t>https://twitter.com/#!/emilypulsford/status/1109060813556510721</t>
  </si>
  <si>
    <t>https://twitter.com/#!/jamesae/status/1109061500159905792</t>
  </si>
  <si>
    <t>https://twitter.com/#!/infoschoolsheff/status/1109070095396073472</t>
  </si>
  <si>
    <t>https://twitter.com/#!/mariamawson/status/1109092664048304130</t>
  </si>
  <si>
    <t>https://twitter.com/#!/infoschoolsheff/status/1109092842012639237</t>
  </si>
  <si>
    <t>https://twitter.com/#!/mariamawson/status/1106108916272906240</t>
  </si>
  <si>
    <t>https://twitter.com/#!/infoschoolsheff/status/1106120329271918597</t>
  </si>
  <si>
    <t>https://twitter.com/#!/ischoolpam/status/1074956076917886976</t>
  </si>
  <si>
    <t>https://twitter.com/#!/infoschoolsheff/status/1106522908086726661</t>
  </si>
  <si>
    <t>https://twitter.com/#!/ischoolpam/status/1106522021171744768</t>
  </si>
  <si>
    <t>https://twitter.com/#!/infoschoolsheff/status/1106146950422896640</t>
  </si>
  <si>
    <t>https://twitter.com/#!/ischoolpam/status/1106141851235557376</t>
  </si>
  <si>
    <t>https://twitter.com/#!/ischoolpam/status/1106546518398509056</t>
  </si>
  <si>
    <t>https://twitter.com/#!/flygirltwo/status/1107992952469630976</t>
  </si>
  <si>
    <t>https://twitter.com/#!/sheilayoshikawa/status/1107962826310725632</t>
  </si>
  <si>
    <t>https://twitter.com/#!/sheilayoshikawa/status/1107928483995488256</t>
  </si>
  <si>
    <t>https://twitter.com/#!/sheilayoshikawa/status/1107664468031336449</t>
  </si>
  <si>
    <t>https://twitter.com/#!/sheilayoshikawa/status/1107985584193077248</t>
  </si>
  <si>
    <t>https://twitter.com/#!/sheilayoshikawa/status/1107998140672720898</t>
  </si>
  <si>
    <t>https://twitter.com/#!/infoschoolsheff/status/1107964910141689856</t>
  </si>
  <si>
    <t>https://twitter.com/#!/infoschoolsheff/status/1107964972733288449</t>
  </si>
  <si>
    <t>https://twitter.com/#!/infoschoolsheff/status/1107965187569696773</t>
  </si>
  <si>
    <t>https://twitter.com/#!/infoschoolsheff/status/1107965601660702720</t>
  </si>
  <si>
    <t>https://twitter.com/#!/infoschoolsheff/status/1107993659591610369</t>
  </si>
  <si>
    <t>https://twitter.com/#!/infoschoolsheff/status/1108001236530417664</t>
  </si>
  <si>
    <t>https://twitter.com/#!/ischoolpam/status/1109093358583058432</t>
  </si>
  <si>
    <t>https://twitter.com/#!/infoschoolsheff/status/1106505208539070464</t>
  </si>
  <si>
    <t>https://twitter.com/#!/infoschoolsheff/status/1107957651818852352</t>
  </si>
  <si>
    <t>https://twitter.com/#!/ischoolpam/status/1106504872495587328</t>
  </si>
  <si>
    <t>https://twitter.com/#!/ischoolpam/status/1107957172766494720</t>
  </si>
  <si>
    <t>https://twitter.com/#!/kellyhethering4/status/1106286338779873281</t>
  </si>
  <si>
    <t>https://twitter.com/#!/rosiejhjones/status/1106313391650603008</t>
  </si>
  <si>
    <t>https://twitter.com/#!/mkhokhar/status/1109031648547483648</t>
  </si>
  <si>
    <t>https://twitter.com/#!/mkhokhar/status/1109033947000918016</t>
  </si>
  <si>
    <t>https://twitter.com/#!/jamesae/status/1109026253028364288</t>
  </si>
  <si>
    <t>https://twitter.com/#!/jamesae/status/1109031328962539521</t>
  </si>
  <si>
    <t>https://twitter.com/#!/jamesae/status/1109032871388504064</t>
  </si>
  <si>
    <t>https://twitter.com/#!/infoschoolsheff/status/1106120304852643840</t>
  </si>
  <si>
    <t>https://twitter.com/#!/infoschoolsheff/status/1109048034703355904</t>
  </si>
  <si>
    <t>https://twitter.com/#!/infoschoolsheff/status/1109048056786403329</t>
  </si>
  <si>
    <t>https://twitter.com/#!/infoschoolsheff/status/1109048092047876097</t>
  </si>
  <si>
    <t>https://twitter.com/#!/rosiejhjones/status/1106095600007823360</t>
  </si>
  <si>
    <t>https://twitter.com/#!/rosiejhjones/status/1109096138181955584</t>
  </si>
  <si>
    <t>https://twitter.com/#!/infoschoolsheff/status/1106208618846846979</t>
  </si>
  <si>
    <t>https://twitter.com/#!/infoschoolsheff/status/1107658137673363457</t>
  </si>
  <si>
    <t>https://twitter.com/#!/infoschoolsheff/status/1108372695106969603</t>
  </si>
  <si>
    <t>https://twitter.com/#!/infoschoolsheff/status/1108734316287283202</t>
  </si>
  <si>
    <t>https://twitter.com/#!/infoschoolsheff/status/1108736980077162497</t>
  </si>
  <si>
    <t>https://twitter.com/#!/infoschoolsheff/status/1109071060140544001</t>
  </si>
  <si>
    <t>https://twitter.com/#!/sophiearutter/status/1109134791029477377</t>
  </si>
  <si>
    <t>https://twitter.com/#!/fthopf/status/1109138937623265280</t>
  </si>
  <si>
    <t>1107659022029733893</t>
  </si>
  <si>
    <t>1107654184185282560</t>
  </si>
  <si>
    <t>1107635265428967425</t>
  </si>
  <si>
    <t>1108413101244850178</t>
  </si>
  <si>
    <t>1105741603296235520</t>
  </si>
  <si>
    <t>1105744472074346496</t>
  </si>
  <si>
    <t>1105791631138140160</t>
  </si>
  <si>
    <t>1105838785877692416</t>
  </si>
  <si>
    <t>1105843996344102912</t>
  </si>
  <si>
    <t>1106065710344740866</t>
  </si>
  <si>
    <t>1106076667477442560</t>
  </si>
  <si>
    <t>1106118436097310720</t>
  </si>
  <si>
    <t>1106528322958303232</t>
  </si>
  <si>
    <t>1106531211248320514</t>
  </si>
  <si>
    <t>1106644313142906882</t>
  </si>
  <si>
    <t>1107993235643875329</t>
  </si>
  <si>
    <t>1108385596895055874</t>
  </si>
  <si>
    <t>1107946592303280128</t>
  </si>
  <si>
    <t>1108728300736835586</t>
  </si>
  <si>
    <t>1106947703991345154</t>
  </si>
  <si>
    <t>1108726993842040833</t>
  </si>
  <si>
    <t>1108785942196899842</t>
  </si>
  <si>
    <t>1108784415268835328</t>
  </si>
  <si>
    <t>1108786397383663616</t>
  </si>
  <si>
    <t>1108793549229879297</t>
  </si>
  <si>
    <t>1109032639867047936</t>
  </si>
  <si>
    <t>1105741773765255168</t>
  </si>
  <si>
    <t>1105757958565175296</t>
  </si>
  <si>
    <t>1105838554951925761</t>
  </si>
  <si>
    <t>1105846303819550721</t>
  </si>
  <si>
    <t>1106064686938836994</t>
  </si>
  <si>
    <t>1106120284887834624</t>
  </si>
  <si>
    <t>1106197943789469697</t>
  </si>
  <si>
    <t>1106198173654175745</t>
  </si>
  <si>
    <t>1106195216913051649</t>
  </si>
  <si>
    <t>1106214431925649408</t>
  </si>
  <si>
    <t>1106214450258997248</t>
  </si>
  <si>
    <t>1105472455643152390</t>
  </si>
  <si>
    <t>1106610489864404993</t>
  </si>
  <si>
    <t>1106309630316199936</t>
  </si>
  <si>
    <t>1106500456933740544</t>
  </si>
  <si>
    <t>1107572398931492864</t>
  </si>
  <si>
    <t>1107650575565496322</t>
  </si>
  <si>
    <t>1107662156500221952</t>
  </si>
  <si>
    <t>1107662198384533506</t>
  </si>
  <si>
    <t>1106116729191702528</t>
  </si>
  <si>
    <t>1107957670907207680</t>
  </si>
  <si>
    <t>1107950922456416256</t>
  </si>
  <si>
    <t>1107964922665816064</t>
  </si>
  <si>
    <t>1107964033540460545</t>
  </si>
  <si>
    <t>1107975403229143040</t>
  </si>
  <si>
    <t>1107992813311012866</t>
  </si>
  <si>
    <t>1108005998223151104</t>
  </si>
  <si>
    <t>1106220639973720065</t>
  </si>
  <si>
    <t>1106556170876186624</t>
  </si>
  <si>
    <t>1108006697371492353</t>
  </si>
  <si>
    <t>1108305681055137792</t>
  </si>
  <si>
    <t>1108322165483626496</t>
  </si>
  <si>
    <t>1107657913626091520</t>
  </si>
  <si>
    <t>1108322289983111168</t>
  </si>
  <si>
    <t>1108335506318942208</t>
  </si>
  <si>
    <t>1108335704633946112</t>
  </si>
  <si>
    <t>1108373098666037248</t>
  </si>
  <si>
    <t>1108384875026006017</t>
  </si>
  <si>
    <t>1108385212680060934</t>
  </si>
  <si>
    <t>1108386788798717953</t>
  </si>
  <si>
    <t>1108373525105131520</t>
  </si>
  <si>
    <t>1108403896865689608</t>
  </si>
  <si>
    <t>1108404047789412353</t>
  </si>
  <si>
    <t>1108656931735068672</t>
  </si>
  <si>
    <t>1108487940576067584</t>
  </si>
  <si>
    <t>1108656749488295936</t>
  </si>
  <si>
    <t>1108656765372194816</t>
  </si>
  <si>
    <t>1108679980282712064</t>
  </si>
  <si>
    <t>1108731744696569856</t>
  </si>
  <si>
    <t>1108732993613512710</t>
  </si>
  <si>
    <t>1107675528994144256</t>
  </si>
  <si>
    <t>1108673510921125888</t>
  </si>
  <si>
    <t>1107975505402388482</t>
  </si>
  <si>
    <t>1108317699548037121</t>
  </si>
  <si>
    <t>1108744128886722561</t>
  </si>
  <si>
    <t>1108676295582498816</t>
  </si>
  <si>
    <t>1108742581909893121</t>
  </si>
  <si>
    <t>1108744253138784257</t>
  </si>
  <si>
    <t>1108678562536660993</t>
  </si>
  <si>
    <t>1108399272981078017</t>
  </si>
  <si>
    <t>1109031865439137792</t>
  </si>
  <si>
    <t>1109032541120532480</t>
  </si>
  <si>
    <t>1109048006073114624</t>
  </si>
  <si>
    <t>1109048639136165894</t>
  </si>
  <si>
    <t>1109060813556510721</t>
  </si>
  <si>
    <t>1109061500159905792</t>
  </si>
  <si>
    <t>1109070095396073472</t>
  </si>
  <si>
    <t>1109092664048304130</t>
  </si>
  <si>
    <t>1109092842012639237</t>
  </si>
  <si>
    <t>1106108916272906240</t>
  </si>
  <si>
    <t>1106120329271918597</t>
  </si>
  <si>
    <t>1074956076917886976</t>
  </si>
  <si>
    <t>1106522908086726661</t>
  </si>
  <si>
    <t>1106522021171744768</t>
  </si>
  <si>
    <t>1106146950422896640</t>
  </si>
  <si>
    <t>1106141851235557376</t>
  </si>
  <si>
    <t>1106546518398509056</t>
  </si>
  <si>
    <t>1107992952469630976</t>
  </si>
  <si>
    <t>1107962826310725632</t>
  </si>
  <si>
    <t>1107928483995488256</t>
  </si>
  <si>
    <t>1107664468031336449</t>
  </si>
  <si>
    <t>1107985584193077248</t>
  </si>
  <si>
    <t>1107998140672720898</t>
  </si>
  <si>
    <t>1107964910141689856</t>
  </si>
  <si>
    <t>1107964972733288449</t>
  </si>
  <si>
    <t>1107965187569696773</t>
  </si>
  <si>
    <t>1107965601660702720</t>
  </si>
  <si>
    <t>1107993659591610369</t>
  </si>
  <si>
    <t>1108001236530417664</t>
  </si>
  <si>
    <t>1109093358583058432</t>
  </si>
  <si>
    <t>1106505208539070464</t>
  </si>
  <si>
    <t>1107957651818852352</t>
  </si>
  <si>
    <t>1106504872495587328</t>
  </si>
  <si>
    <t>1107957172766494720</t>
  </si>
  <si>
    <t>1106286338779873281</t>
  </si>
  <si>
    <t>1106313391650603008</t>
  </si>
  <si>
    <t>1109031648547483648</t>
  </si>
  <si>
    <t>1109033947000918016</t>
  </si>
  <si>
    <t>1109026253028364288</t>
  </si>
  <si>
    <t>1109031328962539521</t>
  </si>
  <si>
    <t>1109032871388504064</t>
  </si>
  <si>
    <t>1106120304852643840</t>
  </si>
  <si>
    <t>1109048034703355904</t>
  </si>
  <si>
    <t>1109048056786403329</t>
  </si>
  <si>
    <t>1109048092047876097</t>
  </si>
  <si>
    <t>1106095600007823360</t>
  </si>
  <si>
    <t>1109096138181955584</t>
  </si>
  <si>
    <t>1106208618846846979</t>
  </si>
  <si>
    <t>1107658137673363457</t>
  </si>
  <si>
    <t>1108372695106969603</t>
  </si>
  <si>
    <t>1108734316287283202</t>
  </si>
  <si>
    <t>1108736980077162497</t>
  </si>
  <si>
    <t>1109071060140544001</t>
  </si>
  <si>
    <t>1109134791029477377</t>
  </si>
  <si>
    <t>1109138937623265280</t>
  </si>
  <si>
    <t>1108376438791684101</t>
  </si>
  <si>
    <t>1106891170867826688</t>
  </si>
  <si>
    <t>1108726401329516544</t>
  </si>
  <si>
    <t>1108375921655009283</t>
  </si>
  <si>
    <t/>
  </si>
  <si>
    <t>2176358690</t>
  </si>
  <si>
    <t>15480916</t>
  </si>
  <si>
    <t>1479919860</t>
  </si>
  <si>
    <t>21450044</t>
  </si>
  <si>
    <t>117483950</t>
  </si>
  <si>
    <t>16043095</t>
  </si>
  <si>
    <t>327314059</t>
  </si>
  <si>
    <t>264132382</t>
  </si>
  <si>
    <t>23048040</t>
  </si>
  <si>
    <t>1097218156794466305</t>
  </si>
  <si>
    <t>63413557</t>
  </si>
  <si>
    <t>en</t>
  </si>
  <si>
    <t>und</t>
  </si>
  <si>
    <t>1105469806424350722</t>
  </si>
  <si>
    <t>1106308969574907904</t>
  </si>
  <si>
    <t>1109078516895834112</t>
  </si>
  <si>
    <t>Twitter Web Client</t>
  </si>
  <si>
    <t>Twitter Media Studio</t>
  </si>
  <si>
    <t>Twitter for iPhone</t>
  </si>
  <si>
    <t>Academic Chatter</t>
  </si>
  <si>
    <t>Twitter for Android</t>
  </si>
  <si>
    <t>MailChimp</t>
  </si>
  <si>
    <t>TweetDeck</t>
  </si>
  <si>
    <t>Hootsuite Inc.</t>
  </si>
  <si>
    <t>iOS</t>
  </si>
  <si>
    <t>Paper.li</t>
  </si>
  <si>
    <t>Twitter Web App</t>
  </si>
  <si>
    <t>Twitter for iPad</t>
  </si>
  <si>
    <t>dlvr.it</t>
  </si>
  <si>
    <t>Retweet</t>
  </si>
  <si>
    <t>36.8878157,55.4883244 
37.9674694,55.4883244 
37.9674694,56.0212511 
36.8878157,56.0212511</t>
  </si>
  <si>
    <t>Russia</t>
  </si>
  <si>
    <t>RU</t>
  </si>
  <si>
    <t>Moscow, Russia</t>
  </si>
  <si>
    <t>4303d1afc1e98c37</t>
  </si>
  <si>
    <t>Moscow</t>
  </si>
  <si>
    <t>city</t>
  </si>
  <si>
    <t>https://api.twitter.com/1.1/geo/id/4303d1afc1e98c37.json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</si>
  <si>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</si>
  <si>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</si>
  <si>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</si>
  <si>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</si>
  <si>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</si>
  <si>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</si>
  <si>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</si>
  <si>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</si>
  <si>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</si>
  <si>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</si>
  <si>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</si>
  <si>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</si>
  <si>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</si>
  <si>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</si>
  <si>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</si>
  <si>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</si>
  <si>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</si>
  <si>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</si>
  <si>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</si>
  <si>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</si>
  <si>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</si>
  <si>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Sheffunistaff</t>
  </si>
  <si>
    <t>ED&amp;I Sheffield Uni</t>
  </si>
  <si>
    <t>BME Committee SU</t>
  </si>
  <si>
    <t>BAME Staff Network @ University of Sheffield</t>
  </si>
  <si>
    <t>European Youth</t>
  </si>
  <si>
    <t>EUDigitalEducation _xD83C__xDDEA__xD83C__xDDFA_</t>
  </si>
  <si>
    <t>DigitalSingleMarket</t>
  </si>
  <si>
    <t>The University of Sheffield</t>
  </si>
  <si>
    <t>TimesHigherEducation</t>
  </si>
  <si>
    <t>BSASheffield</t>
  </si>
  <si>
    <t>Crucible Theatre</t>
  </si>
  <si>
    <t>Foodhall</t>
  </si>
  <si>
    <t>The Sheffield Leader</t>
  </si>
  <si>
    <t>Information School</t>
  </si>
  <si>
    <t>Sustainability at Sheffield</t>
  </si>
  <si>
    <t>London Digital Jobs Now!</t>
  </si>
  <si>
    <t>Pam McKinney</t>
  </si>
  <si>
    <t>Sheffield HEAR</t>
  </si>
  <si>
    <t>UoS Careers Service</t>
  </si>
  <si>
    <t>A&amp;H PG Sheffield</t>
  </si>
  <si>
    <t>Dr. Wasim Ahmed</t>
  </si>
  <si>
    <t>Caitlin Higgott</t>
  </si>
  <si>
    <t>SRUK/CERU</t>
  </si>
  <si>
    <t>Taofiq O.M</t>
  </si>
  <si>
    <t>Frank Fischer</t>
  </si>
  <si>
    <t>Stabi Hamburg</t>
  </si>
  <si>
    <t>Ghayda ﮼غَيدَاءْ</t>
  </si>
  <si>
    <t>Sukaina</t>
  </si>
  <si>
    <t>Jo Bates</t>
  </si>
  <si>
    <t>James Ball</t>
  </si>
  <si>
    <t>Sheila Webber</t>
  </si>
  <si>
    <t>Farida Vis</t>
  </si>
  <si>
    <t>Ruth MacMullen Mallalieu</t>
  </si>
  <si>
    <t>Danny Kingsley</t>
  </si>
  <si>
    <t>Masud Khokhar</t>
  </si>
  <si>
    <t>James Anthony-Edwards</t>
  </si>
  <si>
    <t>artefacto</t>
  </si>
  <si>
    <t>SLIC</t>
  </si>
  <si>
    <t>Joe Hardenbrook</t>
  </si>
  <si>
    <t>ACRL</t>
  </si>
  <si>
    <t>MmIT group</t>
  </si>
  <si>
    <t>Instituto Cervantes Leeds</t>
  </si>
  <si>
    <t>Paula Goodale</t>
  </si>
  <si>
    <t>Jo McKenna-Aspell</t>
  </si>
  <si>
    <t>Shaun Kennedy _xD83D__xDCD6_</t>
  </si>
  <si>
    <t>Stephen Pinfield</t>
  </si>
  <si>
    <t>Claire Knowles</t>
  </si>
  <si>
    <t>Simon Bains</t>
  </si>
  <si>
    <t>Antonio de la Vega de Leon</t>
  </si>
  <si>
    <t>Ellie</t>
  </si>
  <si>
    <t>Fairtrade Foundation</t>
  </si>
  <si>
    <t>Newlibsuk</t>
  </si>
  <si>
    <t>UNESCO MILCLICKS</t>
  </si>
  <si>
    <t>Sport Sheffield</t>
  </si>
  <si>
    <t>Jason Edge</t>
  </si>
  <si>
    <t>Data ScienceTech</t>
  </si>
  <si>
    <t>Dock</t>
  </si>
  <si>
    <t>Digital Society</t>
  </si>
  <si>
    <t>University of Liverpool</t>
  </si>
  <si>
    <t>Sheffield Chemistry</t>
  </si>
  <si>
    <t>Sheffield Hallam University</t>
  </si>
  <si>
    <t>Social Sciences | The University of Sheffield</t>
  </si>
  <si>
    <t>SPERI</t>
  </si>
  <si>
    <t>Sheffield Politics</t>
  </si>
  <si>
    <t>RLUK</t>
  </si>
  <si>
    <t>Andrew Cox</t>
  </si>
  <si>
    <t>Suvodeep Mazumdar</t>
  </si>
  <si>
    <t>Dave Cameron</t>
  </si>
  <si>
    <t>Thomas</t>
  </si>
  <si>
    <t>OCLC</t>
  </si>
  <si>
    <t>CILIP</t>
  </si>
  <si>
    <t>CILIP InfoLit Group</t>
  </si>
  <si>
    <t>karlie</t>
  </si>
  <si>
    <t>Regional Technology Foresight</t>
  </si>
  <si>
    <t>Jaywing</t>
  </si>
  <si>
    <t>chi onwurah</t>
  </si>
  <si>
    <t>Harriet</t>
  </si>
  <si>
    <t>Emily Pulsford</t>
  </si>
  <si>
    <t>Maria Mawson</t>
  </si>
  <si>
    <t>Faculty of Arts and Humanities</t>
  </si>
  <si>
    <t>School of Law Shef</t>
  </si>
  <si>
    <t>BIALL</t>
  </si>
  <si>
    <t>Amy O'Donohoe</t>
  </si>
  <si>
    <t>Ben Williamson</t>
  </si>
  <si>
    <t>Kelly Hetherington</t>
  </si>
  <si>
    <t>Rosie Jones</t>
  </si>
  <si>
    <t>Sophie Rutter</t>
  </si>
  <si>
    <t>Frank T. Hopfgartner</t>
  </si>
  <si>
    <t>If you work at the University of Sheffield this is the place for you. Got some news to share? Visit: https://t.co/HkWESOzV2L</t>
  </si>
  <si>
    <t>Updates and news on Equality, Diversity &amp; Inclusion initiatives at The University of Sheffield, as part of Power of Difference strategy.</t>
  </si>
  <si>
    <t>University of Sheffield's BME Students' Committee, Supporting &amp; representing Black &amp; Minority Ethnic Students', DM or Contact us at: bmesc@sheffield.ac.uk.</t>
  </si>
  <si>
    <t>Information and opportunities for young people across Europe. This profile is run by the European Commission. 
#EuropeanYouth #EUSolidarityCorps #DiscoverEU</t>
  </si>
  <si>
    <t>Communicating on the @EU_Commission's "Digital Education Action Plan" ➡️ supporting technology-use &amp; digital competence development. #EUDigitalEducation</t>
  </si>
  <si>
    <t>Official EU account for European #DigitalSingleMarket. Maximising the potential of ICT in Europe is our goal. We work closely with @Ansip_EU &amp; @GabrielMariya</t>
  </si>
  <si>
    <t>Top 5 UK university for best student experience and top UK students' union for 10 consecutive years - THE Student Experience Survey</t>
  </si>
  <si>
    <t>Global HE news, comment &amp; features. Publisher of the Times Higher Education World University Rankings (@THEworldunirank). For student advice, see @THEuniadvice.</t>
  </si>
  <si>
    <t>We're a diverse group that use inventive ways to make science a bigger part of UK culture! If that sounds up your street, do join us</t>
  </si>
  <si>
    <t>Sheffield's world famous theatre.</t>
  </si>
  <si>
    <t>We are Sheffield’s open kitchen/community centre - a space for humans to be equal.</t>
  </si>
  <si>
    <t>Follow the Sheffield Leader for all the latest news on the University of Sheffield's leadership offer, and other interesting leadership-related items.</t>
  </si>
  <si>
    <t>The University of Sheffield Information School is the UK's top iSchool and No. 1 in the QS World University Rankings for Library and Information Management</t>
  </si>
  <si>
    <t>Working with staff and students at the University of Sheffield, to embed sustainability into our institution and create positive, green changes</t>
  </si>
  <si>
    <t>#LondonDigital: #London #job #vacancies in the #IT #Digital #Tech #Gaming &amp; #Creative sectors</t>
  </si>
  <si>
    <t>Source, your recruitment agency for the creative, digital, media and tech industries.</t>
  </si>
  <si>
    <t>Lecturer, information professional, librarian, educational developer, careers liaison</t>
  </si>
  <si>
    <t>Official Twitter account for the UoS Higher Education Achievement Report (HEAR), which records undergraduates' academic &amp; extra-curricular achievements.</t>
  </si>
  <si>
    <t>Careers Service at the University of Sheffield, supporting students and graduates with employability skills, careers and postgraduate study.</t>
  </si>
  <si>
    <t>Faculty of Arts and Humanities Postgraduate Community | University of Sheffield</t>
  </si>
  <si>
    <t>Promoting PhD/ECR chat. Follow for #acwri tips, #phdadvice, and the latest discussion from Twitter's academic community. #phdchat #ecrchat. Run by @waterlego</t>
  </si>
  <si>
    <t>Lecturer (Assistant Professor) @NorthumbriaUni | Social Media Research and Digital Analytics | @Asist_Sigsm &amp; @NSMNSS &amp; @SMR_Foundation</t>
  </si>
  <si>
    <t>Behavioral ecologists doing my PhD @sheffielduni. Studying nest building behaviour in long tailed tits.</t>
  </si>
  <si>
    <t>Twitter Profile of the Society of Spanish Researchers in the United Kingdom (SRUK/CERU) Contact us at info@sruk.org.uk</t>
  </si>
  <si>
    <t>Learn|Evolve|Develop|Communicate 
•Communication Strategist •SDG Advocate •Mentor •Digitalization •Academics</t>
  </si>
  <si>
    <t>#DigitalHumanities at @SU_HSE · @DARIAHeu · https://t.co/vkj58BPwxZ</t>
  </si>
  <si>
    <t>Hier twittern Isabella Meinecke /im, Torsten Ostmann /to, Stefanie Töppe /st, Markus Trapp (@textundblog) /mt und weitere StabiHH-KollegInnen.</t>
  </si>
  <si>
    <t>أسست #الكتاب_المرافق 2013 PhD(ing)</t>
  </si>
  <si>
    <t>Lecturer @ Uni of Tripoli, Libya. Currently, Ph.D student @sheffielduni @InfoSchoolSheff Digital research group. Member of @LibyanStudies</t>
  </si>
  <si>
    <t>Senior Lecturer in Information Politics @InfoSchoolSheff▪MSc Data Science Dep. Co-ordinator▪Co-editor @OIRJournal▪Data flows|practices|politics|ethics</t>
  </si>
  <si>
    <t>Writer and journalist. Bylines: TNE, NS, Guardian, WaPo, BuzzFeed, all over the shop. BOOKS: "Post-Truth, “Bluffocracy”, and others. NEXT BOOK: watch this space</t>
  </si>
  <si>
    <t>Faculty member at Sheffield University (UK) Information School. Sheila Yoshikawa is my name in Second Life. Love information literacy and various other things.</t>
  </si>
  <si>
    <t>Undisciplined in a disciplined manner. Researching social media|visual web|data. @VisSocMedLab, @wef GFC, @bbi board. Border runner. Plus my horse &amp; allotment.</t>
  </si>
  <si>
    <t>Librarian: Intellectual Property, licensing, publishing, impact, ethics. LLM Intellectual Property Law @UoELawSchool. Clarinettist. Culture vulture.</t>
  </si>
  <si>
    <t>Researcher and administrator in scholarly communication. Interested in open access, open research, authorship, reproducibility in research.</t>
  </si>
  <si>
    <t>Director of Library and Archives, RLUK board member. Promoter of digital leadership &amp; diversity in HE Libraries. Tweets are my own, RTs ≠ endorsements.</t>
  </si>
  <si>
    <t>University Librarian @ExeterUniLib follow @UoEHeritageColl and @ExeterDH as well for more great stuff we do | Board member @sconul |</t>
  </si>
  <si>
    <t>Librarians &amp; Makers. London-based creative tech company. We work with cultural organisations to bring innovative ideas to life</t>
  </si>
  <si>
    <t>The Scottish Library and Information Council. Advisory body to the Scottish Government on library and information matters.</t>
  </si>
  <si>
    <t>Library Director @ #CarrollU. Tweets on libraries, higher ed, daily musings. Wannabe traveler, hiker, photographer. Opinions = my own. IG: travelontheside</t>
  </si>
  <si>
    <t>Twitter updates from the Association of College and Research Libraries, a division of the American Library Association.</t>
  </si>
  <si>
    <t>The Multimedia Information and Technology Group is a Chartered  Institute of Library and Information Professionals (CILIP) group.</t>
  </si>
  <si>
    <t>¡Hola! The Instituto Cervantes in #Leeds was set up in 1993 to promote and teach #Spanish and to spread the culture of #Spain and Spanish-speaking countries.</t>
  </si>
  <si>
    <t>Lecturer in info science... libraries/digital, info behaviour, user studies... mad about museums, addicted to art, gig photographer, leftist politics... stuff</t>
  </si>
  <si>
    <t>Teacher &amp; leader. Now an MA LISM student (Sheffield Uni) &amp; library assistant (Chichester College Group). Views are my own. https://t.co/pPnZhHfiFL</t>
  </si>
  <si>
    <t>Librarian. Geek. Part-Time MA Student. Guy with too many hobbies and no time. _xD83C__xDDFF__xD83C__xDDE6_ in _xD83C__xDDEC__xD83C__xDDE7_</t>
  </si>
  <si>
    <t>Researcher and teacher at the University of Sheffield.</t>
  </si>
  <si>
    <t>Head of Research Support and Digital Libraries @UniversityLeeds open access, research data, online learning #IIIF Outreach Co-Chair. just me and my interests</t>
  </si>
  <si>
    <t>Deputy Librarian @UoMLibrary</t>
  </si>
  <si>
    <t>Lecturer in Chemoinformatics at the 
@InfoSchoolSheff of @sheffielduni | Secretary of the Yorkshire delegation of @ComunidadCeru</t>
  </si>
  <si>
    <t>School Librarian⭐️|Trained at @InfoSchoolSheff_xD83C__xDFDB_|Save the Elephants_xD83D__xDC18_|Currently Reading: ‘How to not always be working’ ~ Marlee Grace _xD83D__xDCD6_|</t>
  </si>
  <si>
    <t>Join our campaign to ensure that cocoa farmers are paid fairly for their work and are able to live a dignified life. #SheDeserves</t>
  </si>
  <si>
    <t>Monthly twitter chat about librarianship, covering topics for new professionals, students and library graduate trainers #newlibsuk</t>
  </si>
  <si>
    <t>Media &amp; Information Literacy (MIL) innovation from UNESCO, partners &amp; you supporting MIL skill via engagement to think critically &amp; click wisely. #MILCLICKS</t>
  </si>
  <si>
    <t>Sport Sheffield is responsible for sport and fitness at the University of Sheffield. There is something for everyone!   https://t.co/o6CX3MkyK6</t>
  </si>
  <si>
    <t>•Passions: #IT, #music, &amp; sharing both •Co-founder/CTO @GamatechGroup •MD @Malden_St •Co-author 'Crossing the Data Delta' •#Serverless fan •EV driver •Dad(4x).</t>
  </si>
  <si>
    <t>Data ScienceTech Institute official account - Applied MSc in Data Science, Data Engineering and Artificial Intelligence. #DSTI</t>
  </si>
  <si>
    <t>Verifiable digital credentials on blockchain. Forum: https://t.co/hXcwP7DdDo Telegram: https://t.co/WU0nOfAF7u</t>
  </si>
  <si>
    <t>A network of researchers based primarily at @sheffielduni, examining all aspects of digital-society relations. Join us for tweets on all things #digitalsociety</t>
  </si>
  <si>
    <t>One of the UK’s leading research institutions and a centre of world-class teaching and learning https://t.co/RGcv2htzvd. Tweeting weekdays 9am-5pm. #LivUni</t>
  </si>
  <si>
    <t>Department of Chemistry at the University of Sheffield. Inspiring young scientists and Nobel Prize winners through research and teaching.</t>
  </si>
  <si>
    <t>We're transforming lives in the beating heart of the Steel City and beyond. Need help applying, or advice on your studies? Tweet or DM @HallamHelp.</t>
  </si>
  <si>
    <t>The latest research from the Faculty of Social Sciences at @sheffielduni. World class research, making a difference.</t>
  </si>
  <si>
    <t>Sheffield Political Economy Research Institute, an international research institute at the University of Sheffield</t>
  </si>
  <si>
    <t>The Department of Politics, @SheffieldUni. World-class teaching. World-class research.</t>
  </si>
  <si>
    <t>RLUK's vision is that the UK should have the best research library support in the world. #DCDC19 #RLUK19</t>
  </si>
  <si>
    <t>Senior Lecturer at the Sheffield Information School. Interested in social media, through practice theory lens. Also research data management and LIS stuff.</t>
  </si>
  <si>
    <t>Human Computer Interaction - Visual Analytics - Semantic Web - Big Data - Smart cities - Citizen Science</t>
  </si>
  <si>
    <t>A Lecturer in Human-Computer Interaction at @InfoSchoolSheff &amp; social psychologist at @ShefRobotics</t>
  </si>
  <si>
    <t>Invent a space sail boat or die trying.
light side of @berbatho.
https://t.co/hfdFL6w72C</t>
  </si>
  <si>
    <t>A global library cooperative providing shared services, research and community programs to thousands of libraries. Together we make breakthroughs possible.</t>
  </si>
  <si>
    <t>The leading professional body for librarians, information specialists and knowledge managers.</t>
  </si>
  <si>
    <t>The CILIP Information Literacy Group aims to provide a forum across all sectors, which encourages debate &amp; allows knowledge exchange in all aspects of #infolit</t>
  </si>
  <si>
    <t>Helping regions across the UK identify and make the most of technological innovation. #TechForesight</t>
  </si>
  <si>
    <t>With our heritage in data science, we deliver exceptional results, creating brilliant work that’s impossible to ignore in Marketing, Consulting and Technology.</t>
  </si>
  <si>
    <t>Labour MP for Newcastle Central &amp; Shadow Minister for Industrial Strategy, Science &amp; Innovation</t>
  </si>
  <si>
    <t>Interests: Arts+Information, OpenAccess, Research. BA Art History. PGDip Librarianship. Into: Art / Design / Gigs / Cartoons. Header: MontyKaplan</t>
  </si>
  <si>
    <t>MA Librarianship student. Previously a trainee librarian at the Bodleian Libraries in Oxford. Classics graduate.</t>
  </si>
  <si>
    <t>Faculty Librarian for Social Sciences @unisheffieldlib University of Sheffield. Views &amp; opinions my own, RT not endorsement. Fan of zumba &amp;  Middlesbrough FC.</t>
  </si>
  <si>
    <t>Official account of the Faculty of Arts and Humanities (@sheffielduni). Top 100 for Arts and Humanities globally. _xD83D__xDCF8_: sheffieldartsandhumanities</t>
  </si>
  <si>
    <t>The School of Law at @sheffielduni. A top 10 Russell Group Law School in England. We're shaping global policy through world-class research and teaching.</t>
  </si>
  <si>
    <t>The official Twitter account for the British &amp; Irish Association of Law Librarians</t>
  </si>
  <si>
    <t>Customer care (collections) co-ordinator RHUL, Webinar Coordinator for SLA Europe,  Kinship-Care Campaigner, Care leaver, Published Author</t>
  </si>
  <si>
    <t>Mama, wife, MA student, library assistant, former English teacher.</t>
  </si>
  <si>
    <t>Director of Student and Library Services at Teesside University. Deputy chair of CILIP IL Group. SCONUL Exec https://t.co/QQz4WCfyTr-chair LILAC &amp; Playful Learning Conference.</t>
  </si>
  <si>
    <t>Lecturer  in information management,Sheffield.  Information seeking and use. Co- designing hand washing messages with children</t>
  </si>
  <si>
    <t>Senior Lecturer in Data Science and Head of the IR Group at @SheffieldUni, working on Information Retrieval, #RecSys, and Quantified Self.</t>
  </si>
  <si>
    <t>Sheffield, UK</t>
  </si>
  <si>
    <t>University Of Sheffield</t>
  </si>
  <si>
    <t>Sheffield, England</t>
  </si>
  <si>
    <t>Brussels</t>
  </si>
  <si>
    <t>Europe</t>
  </si>
  <si>
    <t>Global</t>
  </si>
  <si>
    <t>Sheffield</t>
  </si>
  <si>
    <t>United Kingdom</t>
  </si>
  <si>
    <t>Sheffield University</t>
  </si>
  <si>
    <t>London, England</t>
  </si>
  <si>
    <t>London</t>
  </si>
  <si>
    <t>Sheffield Information School</t>
  </si>
  <si>
    <t>University of Sheffield</t>
  </si>
  <si>
    <t>241 Glossop Road</t>
  </si>
  <si>
    <t>Newcastle Upon Tyne, England</t>
  </si>
  <si>
    <t>Ikrorodu</t>
  </si>
  <si>
    <t>Moskau, Russland</t>
  </si>
  <si>
    <t>Hamburg, Deutschland</t>
  </si>
  <si>
    <t>UK/Saudi Arabia</t>
  </si>
  <si>
    <t>Sheffield &amp; Second Life</t>
  </si>
  <si>
    <t>UK|PT|IL/PS|NL</t>
  </si>
  <si>
    <t>Eyam and Sheffield, UK</t>
  </si>
  <si>
    <t>Cambridge</t>
  </si>
  <si>
    <t>York, England</t>
  </si>
  <si>
    <t>Hereford</t>
  </si>
  <si>
    <t>Scotland, United Kingdom</t>
  </si>
  <si>
    <t>Waukesha, WI, USA</t>
  </si>
  <si>
    <t>Chicago, IL</t>
  </si>
  <si>
    <t>London,UK</t>
  </si>
  <si>
    <t>Leeds</t>
  </si>
  <si>
    <t>South Coast, UK</t>
  </si>
  <si>
    <t>Here</t>
  </si>
  <si>
    <t>W Yorkshire, UK _xD83C__xDDEA__xD83C__xDDFA_</t>
  </si>
  <si>
    <t>Manchester, England, UK</t>
  </si>
  <si>
    <t>East Midlands, England</t>
  </si>
  <si>
    <t>S10 2TY</t>
  </si>
  <si>
    <t>Nice &amp; Paris, France</t>
  </si>
  <si>
    <t>Liverpool, UK</t>
  </si>
  <si>
    <t>Mir / London</t>
  </si>
  <si>
    <t>Worldwide</t>
  </si>
  <si>
    <t>Bloomsbury, London</t>
  </si>
  <si>
    <t>Newcastle</t>
  </si>
  <si>
    <t>Leeds/Sheffield UK</t>
  </si>
  <si>
    <t>England</t>
  </si>
  <si>
    <t>Durham, England</t>
  </si>
  <si>
    <t>Manchester</t>
  </si>
  <si>
    <t>https://t.co/nAWpP3V6QL</t>
  </si>
  <si>
    <t>https://t.co/WkrU28WDZh</t>
  </si>
  <si>
    <t>https://t.co/QDW1RUeyEp</t>
  </si>
  <si>
    <t>http://t.co/1Tesj4BkCC</t>
  </si>
  <si>
    <t>https://t.co/YSWCT0saPJ</t>
  </si>
  <si>
    <t>https://t.co/zZQBCYNgsg</t>
  </si>
  <si>
    <t>https://t.co/FFkKbhm6qI</t>
  </si>
  <si>
    <t>http://t.co/SHlBxmu5aC</t>
  </si>
  <si>
    <t>https://t.co/pgLHLdzC67</t>
  </si>
  <si>
    <t>http://t.co/DUHQ3osSsv</t>
  </si>
  <si>
    <t>https://t.co/U4RmAUuwtf</t>
  </si>
  <si>
    <t>http://t.co/8dWTLVp9eY</t>
  </si>
  <si>
    <t>http://t.co/nla7g7rAiG</t>
  </si>
  <si>
    <t>http://t.co/lZcZkcvU</t>
  </si>
  <si>
    <t>http://t.co/5wmeOtb1sr</t>
  </si>
  <si>
    <t>http://t.co/6wDxkd52Lr</t>
  </si>
  <si>
    <t>http://t.co/murTOTrUcS</t>
  </si>
  <si>
    <t>https://t.co/MYfe6CbNc9</t>
  </si>
  <si>
    <t>https://t.co/uIGSYl2263</t>
  </si>
  <si>
    <t>https://t.co/qbLH6neMaX</t>
  </si>
  <si>
    <t>https://t.co/5jgjOkVmdn</t>
  </si>
  <si>
    <t>https://t.co/W5IWxvjcnK</t>
  </si>
  <si>
    <t>https://t.co/RiZyJ3KfHK</t>
  </si>
  <si>
    <t>https://t.co/00Ol2TiQ2p</t>
  </si>
  <si>
    <t>http://t.co/S6i5kQXi8j</t>
  </si>
  <si>
    <t>https://t.co/o7bHHOjODH</t>
  </si>
  <si>
    <t>https://t.co/vf92lAw7TR</t>
  </si>
  <si>
    <t>https://t.co/Qdp2RZaeNZ</t>
  </si>
  <si>
    <t>https://t.co/PetU7lX8ih</t>
  </si>
  <si>
    <t>http://t.co/YhCRMmIt</t>
  </si>
  <si>
    <t>https://t.co/adUh7r84Dd</t>
  </si>
  <si>
    <t>http://t.co/VFxOkedXdQ</t>
  </si>
  <si>
    <t>https://t.co/udhHRIeevd</t>
  </si>
  <si>
    <t>http://t.co/nLlkx23mRp</t>
  </si>
  <si>
    <t>https://t.co/LaN6BBv2fd</t>
  </si>
  <si>
    <t>https://t.co/LXBKmpzD5J</t>
  </si>
  <si>
    <t>https://t.co/1KrkkWe7uy</t>
  </si>
  <si>
    <t>https://t.co/gYxa9fs8Af</t>
  </si>
  <si>
    <t>https://t.co/Ohf4NTANE2</t>
  </si>
  <si>
    <t>https://t.co/CC0h4f9xK9</t>
  </si>
  <si>
    <t>https://t.co/4VZeKBKhfZ</t>
  </si>
  <si>
    <t>https://t.co/RysRbG585s</t>
  </si>
  <si>
    <t>https://t.co/ybPWRSi6yH</t>
  </si>
  <si>
    <t>https://t.co/SVBOetkRiD</t>
  </si>
  <si>
    <t>https://t.co/LLXw1bKxt7</t>
  </si>
  <si>
    <t>https://t.co/MlszQMXt3K</t>
  </si>
  <si>
    <t>https://t.co/SkqtU3Ff2X</t>
  </si>
  <si>
    <t>https://t.co/XeeMQVBHwP</t>
  </si>
  <si>
    <t>https://t.co/szWK7wfMdx</t>
  </si>
  <si>
    <t>http://t.co/CJnyQGcUN4</t>
  </si>
  <si>
    <t>http://t.co/MYXXb7f8WL</t>
  </si>
  <si>
    <t>https://t.co/0ftJWQz8wi</t>
  </si>
  <si>
    <t>http://t.co/2HRW3or6xR</t>
  </si>
  <si>
    <t>https://t.co/GmtGPVawAe</t>
  </si>
  <si>
    <t>https://t.co/MCVhYoNDNS</t>
  </si>
  <si>
    <t>https://t.co/hfdFL6w72C</t>
  </si>
  <si>
    <t>http://t.co/kPQH7vQ3</t>
  </si>
  <si>
    <t>http://t.co/CMBPuJTM4e</t>
  </si>
  <si>
    <t>https://t.co/6GYMTzRxm5</t>
  </si>
  <si>
    <t>https://t.co/YJRWByUXux</t>
  </si>
  <si>
    <t>http://t.co/elnPaMz5Jw</t>
  </si>
  <si>
    <t>https://t.co/Ks4tp6HXe5</t>
  </si>
  <si>
    <t>https://t.co/ouKCcS6ZXu</t>
  </si>
  <si>
    <t>https://t.co/vrCh08yxbn</t>
  </si>
  <si>
    <t>https://t.co/QiAk1gHT8E</t>
  </si>
  <si>
    <t>https://t.co/d6fPaB8K0R</t>
  </si>
  <si>
    <t>https://t.co/olZa02ApdU</t>
  </si>
  <si>
    <t>https://t.co/I8LhW54U7V</t>
  </si>
  <si>
    <t>https://pbs.twimg.com/profile_banners/339654180/1547116748</t>
  </si>
  <si>
    <t>https://pbs.twimg.com/profile_banners/1391925222/1463181651</t>
  </si>
  <si>
    <t>https://pbs.twimg.com/profile_banners/1037403306744852480/1540563957</t>
  </si>
  <si>
    <t>https://pbs.twimg.com/profile_banners/613274398/1551775728</t>
  </si>
  <si>
    <t>https://pbs.twimg.com/profile_banners/117067079/1527858964</t>
  </si>
  <si>
    <t>https://pbs.twimg.com/profile_banners/205315827/1546866492</t>
  </si>
  <si>
    <t>https://pbs.twimg.com/profile_banners/19341622/1540282403</t>
  </si>
  <si>
    <t>https://pbs.twimg.com/profile_banners/23602600/1553162178</t>
  </si>
  <si>
    <t>https://pbs.twimg.com/profile_banners/886634301604995072/1519668527</t>
  </si>
  <si>
    <t>https://pbs.twimg.com/profile_banners/23048795/1551783898</t>
  </si>
  <si>
    <t>https://pbs.twimg.com/profile_banners/2890711929/1546132248</t>
  </si>
  <si>
    <t>https://pbs.twimg.com/profile_banners/574453018/1508401225</t>
  </si>
  <si>
    <t>https://pbs.twimg.com/profile_banners/117483950/1542704763</t>
  </si>
  <si>
    <t>https://pbs.twimg.com/profile_banners/862704607/1538574132</t>
  </si>
  <si>
    <t>https://pbs.twimg.com/profile_banners/872100049211326464/1534279379</t>
  </si>
  <si>
    <t>https://pbs.twimg.com/profile_banners/196203123/1548165781</t>
  </si>
  <si>
    <t>https://pbs.twimg.com/profile_banners/771122731/1457103347</t>
  </si>
  <si>
    <t>https://pbs.twimg.com/profile_banners/142707466/1537799226</t>
  </si>
  <si>
    <t>https://pbs.twimg.com/profile_banners/2830407242/1411589870</t>
  </si>
  <si>
    <t>https://pbs.twimg.com/profile_banners/885953601067208705/1500063031</t>
  </si>
  <si>
    <t>https://pbs.twimg.com/profile_banners/2176358690/1551870430</t>
  </si>
  <si>
    <t>https://pbs.twimg.com/profile_banners/3934811008/1497087270</t>
  </si>
  <si>
    <t>https://pbs.twimg.com/profile_banners/434173247/1527941314</t>
  </si>
  <si>
    <t>https://pbs.twimg.com/profile_banners/4155073275/1514267455</t>
  </si>
  <si>
    <t>https://pbs.twimg.com/profile_banners/59805032/1503613469</t>
  </si>
  <si>
    <t>https://pbs.twimg.com/profile_banners/52349626/1553271971</t>
  </si>
  <si>
    <t>https://pbs.twimg.com/profile_banners/4136228182/1530362363</t>
  </si>
  <si>
    <t>https://pbs.twimg.com/profile_banners/100763448/1552863556</t>
  </si>
  <si>
    <t>https://pbs.twimg.com/profile_banners/279519564/1516448922</t>
  </si>
  <si>
    <t>https://pbs.twimg.com/profile_banners/40713876/1539947473</t>
  </si>
  <si>
    <t>https://pbs.twimg.com/profile_banners/15573348/1536278876</t>
  </si>
  <si>
    <t>https://pbs.twimg.com/profile_banners/109613064/1443948982</t>
  </si>
  <si>
    <t>https://pbs.twimg.com/profile_banners/901901510/1512938401</t>
  </si>
  <si>
    <t>https://pbs.twimg.com/profile_banners/588914106/1440353061</t>
  </si>
  <si>
    <t>https://pbs.twimg.com/profile_banners/63413557/1499288653</t>
  </si>
  <si>
    <t>https://pbs.twimg.com/profile_banners/880391678/1389810660</t>
  </si>
  <si>
    <t>https://pbs.twimg.com/profile_banners/1068019538/1525953773</t>
  </si>
  <si>
    <t>https://pbs.twimg.com/profile_banners/17841257/1404094709</t>
  </si>
  <si>
    <t>https://pbs.twimg.com/profile_banners/15723551/1533244225</t>
  </si>
  <si>
    <t>https://pbs.twimg.com/profile_banners/89217115/1504014327</t>
  </si>
  <si>
    <t>https://pbs.twimg.com/profile_banners/991405904/1550233881</t>
  </si>
  <si>
    <t>https://pbs.twimg.com/profile_banners/264132382/1497014945</t>
  </si>
  <si>
    <t>https://pbs.twimg.com/profile_banners/1479919860/1550153338</t>
  </si>
  <si>
    <t>https://pbs.twimg.com/profile_banners/21450044/1518630372</t>
  </si>
  <si>
    <t>https://pbs.twimg.com/profile_banners/116461750/1550157714</t>
  </si>
  <si>
    <t>https://pbs.twimg.com/profile_banners/16043095/1398938885</t>
  </si>
  <si>
    <t>https://pbs.twimg.com/profile_banners/2867292755/1547828941</t>
  </si>
  <si>
    <t>https://pbs.twimg.com/profile_banners/957958364075524098/1517232221</t>
  </si>
  <si>
    <t>https://pbs.twimg.com/profile_banners/17765323/1547480161</t>
  </si>
  <si>
    <t>https://pbs.twimg.com/profile_banners/1060245735805988867/1552555552</t>
  </si>
  <si>
    <t>https://pbs.twimg.com/profile_banners/732233345749422080/1486741536</t>
  </si>
  <si>
    <t>https://pbs.twimg.com/profile_banners/263725500/1552556468</t>
  </si>
  <si>
    <t>https://pbs.twimg.com/profile_banners/17653440/1478546789</t>
  </si>
  <si>
    <t>https://pbs.twimg.com/profile_banners/2863872305/1547199042</t>
  </si>
  <si>
    <t>https://pbs.twimg.com/profile_banners/931727472034398208/1553203042</t>
  </si>
  <si>
    <t>https://pbs.twimg.com/profile_banners/2509930046/1410361331</t>
  </si>
  <si>
    <t>https://pbs.twimg.com/profile_banners/18903739/1549274787</t>
  </si>
  <si>
    <t>https://pbs.twimg.com/profile_banners/831491306711052290/1535120613</t>
  </si>
  <si>
    <t>https://pbs.twimg.com/profile_banners/20593971/1553005439</t>
  </si>
  <si>
    <t>https://pbs.twimg.com/profile_banners/2435317801/1479226502</t>
  </si>
  <si>
    <t>https://pbs.twimg.com/profile_banners/462125535/1547195387</t>
  </si>
  <si>
    <t>https://pbs.twimg.com/profile_banners/612398854/1541679244</t>
  </si>
  <si>
    <t>https://pbs.twimg.com/profile_banners/93913274/1398868079</t>
  </si>
  <si>
    <t>https://pbs.twimg.com/profile_banners/498865514/1527194592</t>
  </si>
  <si>
    <t>https://pbs.twimg.com/profile_banners/17736707/1425419629</t>
  </si>
  <si>
    <t>https://pbs.twimg.com/profile_banners/14190617/1408926037</t>
  </si>
  <si>
    <t>https://pbs.twimg.com/profile_banners/29516133/1513799573</t>
  </si>
  <si>
    <t>https://pbs.twimg.com/profile_banners/61518146/1519121870</t>
  </si>
  <si>
    <t>https://pbs.twimg.com/profile_banners/223880738/1528187955</t>
  </si>
  <si>
    <t>https://pbs.twimg.com/profile_banners/1003662160969588736/1546941299</t>
  </si>
  <si>
    <t>https://pbs.twimg.com/profile_banners/162011218/1433324812</t>
  </si>
  <si>
    <t>https://pbs.twimg.com/profile_banners/82093305/1486562200</t>
  </si>
  <si>
    <t>https://pbs.twimg.com/profile_banners/800315700837371904/1536664187</t>
  </si>
  <si>
    <t>https://pbs.twimg.com/profile_banners/923210498/1479754006</t>
  </si>
  <si>
    <t>https://pbs.twimg.com/profile_banners/3235804654/1535959122</t>
  </si>
  <si>
    <t>https://pbs.twimg.com/profile_banners/14713926/1539938807</t>
  </si>
  <si>
    <t>https://pbs.twimg.com/profile_banners/47593120/1465563503</t>
  </si>
  <si>
    <t>https://pbs.twimg.com/profile_banners/2292841284/1524855767</t>
  </si>
  <si>
    <t>https://pbs.twimg.com/profile_banners/1097218156794466305/1550433073</t>
  </si>
  <si>
    <t>https://pbs.twimg.com/profile_banners/23048040/1515526399</t>
  </si>
  <si>
    <t>https://pbs.twimg.com/profile_banners/2317814702/1421065345</t>
  </si>
  <si>
    <t>en-gb</t>
  </si>
  <si>
    <t>es</t>
  </si>
  <si>
    <t>de</t>
  </si>
  <si>
    <t>http://abs.twimg.com/images/themes/theme1/bg.png</t>
  </si>
  <si>
    <t>http://abs.twimg.com/images/themes/theme16/bg.gif</t>
  </si>
  <si>
    <t>http://abs.twimg.com/images/themes/theme17/bg.gif</t>
  </si>
  <si>
    <t>http://abs.twimg.com/images/themes/theme15/bg.png</t>
  </si>
  <si>
    <t>http://abs.twimg.com/images/themes/theme6/bg.gif</t>
  </si>
  <si>
    <t>http://abs.twimg.com/images/themes/theme14/bg.gif</t>
  </si>
  <si>
    <t>http://abs.twimg.com/images/themes/theme3/bg.gif</t>
  </si>
  <si>
    <t>http://abs.twimg.com/images/themes/theme2/bg.gif</t>
  </si>
  <si>
    <t>http://abs.twimg.com/images/themes/theme18/bg.gif</t>
  </si>
  <si>
    <t>http://abs.twimg.com/images/themes/theme7/bg.gif</t>
  </si>
  <si>
    <t>http://abs.twimg.com/images/themes/theme19/bg.gif</t>
  </si>
  <si>
    <t>http://abs.twimg.com/images/themes/theme13/bg.gif</t>
  </si>
  <si>
    <t>http://abs.twimg.com/images/themes/theme5/bg.gif</t>
  </si>
  <si>
    <t>http://pbs.twimg.com/profile_images/1023862064891260928/-AVIAEUz_normal.jpg</t>
  </si>
  <si>
    <t>http://pbs.twimg.com/profile_images/969540022436352000/CZteEJX2_normal.jpg</t>
  </si>
  <si>
    <t>http://pbs.twimg.com/profile_images/1065728672764649472/pThad6Uz_normal.jpg</t>
  </si>
  <si>
    <t>http://pbs.twimg.com/profile_images/1054655824897945600/dI4qBQCv_normal.jpg</t>
  </si>
  <si>
    <t>http://pbs.twimg.com/profile_images/717981946953990144/vKJbKSU7_normal.jpg</t>
  </si>
  <si>
    <t>http://pbs.twimg.com/profile_images/1002537777483931649/HkS68JKL_normal.jpg</t>
  </si>
  <si>
    <t>http://pbs.twimg.com/profile_images/984034313820712960/mkAsiAU3_normal.jpg</t>
  </si>
  <si>
    <t>http://pbs.twimg.com/profile_images/1029658581434544129/TRvtevHr_normal.jpg</t>
  </si>
  <si>
    <t>http://pbs.twimg.com/profile_images/886635016893157377/JSRAa5Xl_normal.jpg</t>
  </si>
  <si>
    <t>http://pbs.twimg.com/profile_images/1102887868639391744/Y0bjsviU_normal.png</t>
  </si>
  <si>
    <t>http://pbs.twimg.com/profile_images/969198715272605697/SbkcQ1VZ_normal.jpg</t>
  </si>
  <si>
    <t>http://pbs.twimg.com/profile_images/990955012330344449/-YuSCLxP_normal.jpg</t>
  </si>
  <si>
    <t>http://pbs.twimg.com/profile_images/775352382687420416/A7jcfZDe_normal.jpg</t>
  </si>
  <si>
    <t>http://pbs.twimg.com/profile_images/1102940827075203073/3Ywj3wKa_normal.png</t>
  </si>
  <si>
    <t>http://pbs.twimg.com/profile_images/883372249197268994/xYPHfK5V_normal.jpg</t>
  </si>
  <si>
    <t>http://pbs.twimg.com/profile_images/608176194983481344/4o5yK7MC_normal.jpg</t>
  </si>
  <si>
    <t>http://pbs.twimg.com/profile_images/609160229289336833/G5y3cYxO_normal.jpg</t>
  </si>
  <si>
    <t>http://pbs.twimg.com/profile_images/663295574/5728_126505936738_547251738_2926807_3463386_n_normal.jpg</t>
  </si>
  <si>
    <t>http://pbs.twimg.com/profile_images/877508207459086336/NcvEnWBT_normal.jpg</t>
  </si>
  <si>
    <t>http://pbs.twimg.com/profile_images/1068719851051642880/ZbjNJL_3_normal.jpg</t>
  </si>
  <si>
    <t>http://pbs.twimg.com/profile_images/527155706277814272/30hRQRGy_normal.jpeg</t>
  </si>
  <si>
    <t>http://pbs.twimg.com/profile_images/465796265297444864/-UoBdwWA_normal.png</t>
  </si>
  <si>
    <t>http://pbs.twimg.com/profile_images/756369633112944640/6euescgV_normal.jpg</t>
  </si>
  <si>
    <t>http://pbs.twimg.com/profile_images/957966917842735112/X53rGCLe_normal.jpg</t>
  </si>
  <si>
    <t>http://pbs.twimg.com/profile_images/953602999284305920/DT2ybQh2_normal.jpg</t>
  </si>
  <si>
    <t>http://pbs.twimg.com/profile_images/788191633812566016/rNRbANUe_normal.jpg</t>
  </si>
  <si>
    <t>http://pbs.twimg.com/profile_images/1867460867/sport_sheff_external_on_black_normal.jpg</t>
  </si>
  <si>
    <t>http://pbs.twimg.com/profile_images/530366662298451968/LIndZGDI_normal.png</t>
  </si>
  <si>
    <t>http://pbs.twimg.com/profile_images/1108160291819454467/b9k4lBD5_normal.png</t>
  </si>
  <si>
    <t>http://pbs.twimg.com/profile_images/509718601608093696/0BmyEP3Z_normal.jpeg</t>
  </si>
  <si>
    <t>http://pbs.twimg.com/profile_images/1075367426626371584/j8zb5hbU_normal.jpg</t>
  </si>
  <si>
    <t>http://pbs.twimg.com/profile_images/959367006951804931/fSU4YmEd_normal.jpg</t>
  </si>
  <si>
    <t>http://pbs.twimg.com/profile_images/1023847341403656192/GxpS7Xa8_normal.jpg</t>
  </si>
  <si>
    <t>http://pbs.twimg.com/profile_images/963361343062642688/7zuHWCq7_normal.jpg</t>
  </si>
  <si>
    <t>http://pbs.twimg.com/profile_images/1083023205936349187/JxTAYU34_normal.jpg</t>
  </si>
  <si>
    <t>http://pbs.twimg.com/profile_images/948848234927214597/ASE-BieR_normal.jpg</t>
  </si>
  <si>
    <t>http://pbs.twimg.com/profile_images/437042524784312320/EOaQY_Rq_normal.png</t>
  </si>
  <si>
    <t>http://pbs.twimg.com/profile_images/999752529700311040/D8AjlsNh_normal.jpg</t>
  </si>
  <si>
    <t>http://pbs.twimg.com/profile_images/1059164190320017409/gpwT-l6__normal.jpg</t>
  </si>
  <si>
    <t>http://pbs.twimg.com/profile_images/649526958162866176/JrwmYdEw_normal.jpg</t>
  </si>
  <si>
    <t>http://pbs.twimg.com/profile_images/950009626396774400/xwcL8JIr_normal.jpg</t>
  </si>
  <si>
    <t>http://pbs.twimg.com/profile_images/613076298517254145/Z8nFQIVh_normal.png</t>
  </si>
  <si>
    <t>http://pbs.twimg.com/profile_images/836513089881243648/Gl4dWUMS_normal.jpg</t>
  </si>
  <si>
    <t>http://pbs.twimg.com/profile_images/851314805067665408/aFOCi4Xd_normal.jpg</t>
  </si>
  <si>
    <t>http://abs.twimg.com/sticky/default_profile_images/default_profile_normal.png</t>
  </si>
  <si>
    <t>http://pbs.twimg.com/profile_images/711849392001695744/EMGaO6Ke_normal.jpg</t>
  </si>
  <si>
    <t>http://pbs.twimg.com/profile_images/955419599666909184/DH5cEdOq_normal.jpg</t>
  </si>
  <si>
    <t>http://pbs.twimg.com/profile_images/957998387441360896/GTlX_75i_normal.jpg</t>
  </si>
  <si>
    <t>http://pbs.twimg.com/profile_images/963692822619742209/rV8mruk5_normal.jpg</t>
  </si>
  <si>
    <t>http://pbs.twimg.com/profile_images/265258336/Publications___BIALL_1244216643757_normal.jpg</t>
  </si>
  <si>
    <t>http://pbs.twimg.com/profile_images/949633001096441857/UbDGRIi-_normal.jpg</t>
  </si>
  <si>
    <t>http://pbs.twimg.com/profile_images/989941946805379072/jxsC5JYS_normal.jpg</t>
  </si>
  <si>
    <t>http://pbs.twimg.com/profile_images/451300492576964608/4xNKMx2-_normal.jpeg</t>
  </si>
  <si>
    <t>Open Twitter Page for This Person</t>
  </si>
  <si>
    <t>https://twitter.com/sheffunistaff</t>
  </si>
  <si>
    <t>https://twitter.com/shefunieandd</t>
  </si>
  <si>
    <t>https://twitter.com/shefunibme</t>
  </si>
  <si>
    <t>https://twitter.com/bamesheffuni</t>
  </si>
  <si>
    <t>https://twitter.com/europeanyoutheu</t>
  </si>
  <si>
    <t>https://twitter.com/eudigitaledu</t>
  </si>
  <si>
    <t>https://twitter.com/dsmeu</t>
  </si>
  <si>
    <t>https://twitter.com/sheffielduni</t>
  </si>
  <si>
    <t>https://twitter.com/timeshighered</t>
  </si>
  <si>
    <t>https://twitter.com/bsa_sheffield</t>
  </si>
  <si>
    <t>https://twitter.com/crucibletheatre</t>
  </si>
  <si>
    <t>https://twitter.com/foodhallproject</t>
  </si>
  <si>
    <t>https://twitter.com/sheffieldleader</t>
  </si>
  <si>
    <t>https://twitter.com/infoschoolsheff</t>
  </si>
  <si>
    <t>https://twitter.com/sheffunisustain</t>
  </si>
  <si>
    <t>https://twitter.com/london__digital</t>
  </si>
  <si>
    <t>https://twitter.com/wearesource</t>
  </si>
  <si>
    <t>https://twitter.com/ischoolpam</t>
  </si>
  <si>
    <t>https://twitter.com/sheffieldhear</t>
  </si>
  <si>
    <t>https://twitter.com/unishefcareers</t>
  </si>
  <si>
    <t>https://twitter.com/foahpg</t>
  </si>
  <si>
    <t>https://twitter.com/academicchatter</t>
  </si>
  <si>
    <t>https://twitter.com/was3210</t>
  </si>
  <si>
    <t>https://twitter.com/caitlin_higgott</t>
  </si>
  <si>
    <t>https://twitter.com/comunidadceru</t>
  </si>
  <si>
    <t>https://twitter.com/sir_learning</t>
  </si>
  <si>
    <t>https://twitter.com/umblaetterer</t>
  </si>
  <si>
    <t>https://twitter.com/stabihh</t>
  </si>
  <si>
    <t>https://twitter.com/galjuwaiser</t>
  </si>
  <si>
    <t>https://twitter.com/sukainana</t>
  </si>
  <si>
    <t>https://twitter.com/j0bates</t>
  </si>
  <si>
    <t>https://twitter.com/jamesrbuk</t>
  </si>
  <si>
    <t>https://twitter.com/sheilayoshikawa</t>
  </si>
  <si>
    <t>https://twitter.com/flygirltwo</t>
  </si>
  <si>
    <t>https://twitter.com/copyrightruth</t>
  </si>
  <si>
    <t>https://twitter.com/dannykay68</t>
  </si>
  <si>
    <t>https://twitter.com/mkhokhar</t>
  </si>
  <si>
    <t>https://twitter.com/jamesae</t>
  </si>
  <si>
    <t>https://twitter.com/artefactors</t>
  </si>
  <si>
    <t>https://twitter.com/slic1991</t>
  </si>
  <si>
    <t>https://twitter.com/mrlibrarydude</t>
  </si>
  <si>
    <t>https://twitter.com/ala_acrl</t>
  </si>
  <si>
    <t>https://twitter.com/multimediait</t>
  </si>
  <si>
    <t>https://twitter.com/ic_leeds</t>
  </si>
  <si>
    <t>https://twitter.com/paulagoodale</t>
  </si>
  <si>
    <t>https://twitter.com/mckenna_aspell</t>
  </si>
  <si>
    <t>https://twitter.com/misshelved</t>
  </si>
  <si>
    <t>https://twitter.com/stephenpinfield</t>
  </si>
  <si>
    <t>https://twitter.com/cgknowles</t>
  </si>
  <si>
    <t>https://twitter.com/simonjbains</t>
  </si>
  <si>
    <t>https://twitter.com/adlvdl</t>
  </si>
  <si>
    <t>https://twitter.com/ellie_philippa</t>
  </si>
  <si>
    <t>https://twitter.com/fairtradeuk</t>
  </si>
  <si>
    <t>https://twitter.com/newlibsuk</t>
  </si>
  <si>
    <t>https://twitter.com/milclicks</t>
  </si>
  <si>
    <t>https://twitter.com/sportsheffield</t>
  </si>
  <si>
    <t>https://twitter.com/jason_edge</t>
  </si>
  <si>
    <t>https://twitter.com/datasciencemsc</t>
  </si>
  <si>
    <t>https://twitter.com/getdock</t>
  </si>
  <si>
    <t>https://twitter.com/digitalsocsheff</t>
  </si>
  <si>
    <t>https://twitter.com/livuni</t>
  </si>
  <si>
    <t>https://twitter.com/sheffieldchem</t>
  </si>
  <si>
    <t>https://twitter.com/sheffhallamuni</t>
  </si>
  <si>
    <t>https://twitter.com/sheffsocscience</t>
  </si>
  <si>
    <t>https://twitter.com/sperishefuni</t>
  </si>
  <si>
    <t>https://twitter.com/shefunipolitics</t>
  </si>
  <si>
    <t>https://twitter.com/rl_uk</t>
  </si>
  <si>
    <t>https://twitter.com/ischoolandrew</t>
  </si>
  <si>
    <t>https://twitter.com/ovus00</t>
  </si>
  <si>
    <t>https://twitter.com/socialemotions</t>
  </si>
  <si>
    <t>https://twitter.com/mul</t>
  </si>
  <si>
    <t>https://twitter.com/oclc</t>
  </si>
  <si>
    <t>https://twitter.com/cilipinfo</t>
  </si>
  <si>
    <t>https://twitter.com/infolitgroup</t>
  </si>
  <si>
    <t>https://twitter.com/timeshigh</t>
  </si>
  <si>
    <t>https://twitter.com/tech_foresight</t>
  </si>
  <si>
    <t>https://twitter.com/jaywingsays</t>
  </si>
  <si>
    <t>https://twitter.com/chionwurah</t>
  </si>
  <si>
    <t>https://twitter.com/nothatt</t>
  </si>
  <si>
    <t>https://twitter.com/emilypulsford</t>
  </si>
  <si>
    <t>https://twitter.com/mariamawson</t>
  </si>
  <si>
    <t>https://twitter.com/unishefah</t>
  </si>
  <si>
    <t>https://twitter.com/lawsheffield</t>
  </si>
  <si>
    <t>https://twitter.com/biall_uk</t>
  </si>
  <si>
    <t>https://twitter.com/amyodo</t>
  </si>
  <si>
    <t>https://twitter.com/voyagerben</t>
  </si>
  <si>
    <t>https://twitter.com/kellyhethering4</t>
  </si>
  <si>
    <t>https://twitter.com/rosiejhjones</t>
  </si>
  <si>
    <t>https://twitter.com/sophiearutter</t>
  </si>
  <si>
    <t>https://twitter.com/fthopf</t>
  </si>
  <si>
    <t>sheffunistaff
Today we launch our race equality
strategy and action plan - helping
us to create a more diverse and
inclusive University community.
Read the strategy at: https://t.co/OtO7wa52iL
@BAMESheffUni @ShefUniBME @ShefUniEandD
https://t.co/AhinNtilu9</t>
  </si>
  <si>
    <t xml:space="preserve">shefunieandd
</t>
  </si>
  <si>
    <t xml:space="preserve">shefunibme
</t>
  </si>
  <si>
    <t xml:space="preserve">bamesheffuni
</t>
  </si>
  <si>
    <t>europeanyoutheu
#EUMediaLiteracyWeek creates an
ideal environment to zoom in on
the importance of enabling especially
young ppl to make informed decisions
in the digital age. Be informed
but not manipulated, find a #MediaLiteracy
event near you ➡️ https://t.co/3uuaZRR4uE
@DSMeu @EUDigitalEdu https://t.co/rpuWJG9YLs</t>
  </si>
  <si>
    <t xml:space="preserve">eudigitaledu
</t>
  </si>
  <si>
    <t xml:space="preserve">dsmeu
</t>
  </si>
  <si>
    <t>sheffielduni
The world's first catalytic poem
was put in place on our Alfred
Denny Building in 2014. In Praise
of Air removed two tonnes of nitrogen
oxide from the atmosphere #WorldPoetryDay
https://t.co/j3xmmAj8mG</t>
  </si>
  <si>
    <t xml:space="preserve">timeshighered
</t>
  </si>
  <si>
    <t>bsa_sheffield
We had a great set of cinescience
events around social isolation
with @ComunidadCeru. Thank you
to all attendees for the interesting
discussion, @foodhallproject and
@crucibletheatre for the great
venues, @IC_Leeds for the movie
and @InfoSchoolSheff for AV equipment
https://t.co/Y7phuMwnVo</t>
  </si>
  <si>
    <t xml:space="preserve">crucibletheatre
</t>
  </si>
  <si>
    <t xml:space="preserve">foodhallproject
</t>
  </si>
  <si>
    <t>sheffieldleader
RT @Sheffunisustain: What a fantastic
effort from the @InfoSchoolSheff
!!! Thank you to everyone who donated
_xD83D__xDE4C__xD83C__xDF5D__xD83C__xDF45_ #GreenImpact https://t.co/…</t>
  </si>
  <si>
    <t>infoschoolsheff
RT @mariamawson: Sounds like a
great opportunity for graduates
of @InfoSchoolSheff @lawsheffield
@UniShefAH ? https://t.co/42Gg9t01BF</t>
  </si>
  <si>
    <t>sheffunisustain
Great work from the @InfoSchoolSheff
bakers for @FairtradeUK !!! _xD83D__xDE4C__xD83C__xDF70__xD83C__xDF6A_
#GreenImpact https://t.co/WxjrM1rpdb</t>
  </si>
  <si>
    <t>london__digital
RT @ischoolpam: Graduate data analyst
role with @wearesource would suit
@InfoSchoolSheff graduate with
a love for data https://t.co/1LsN4y…</t>
  </si>
  <si>
    <t xml:space="preserve">wearesource
</t>
  </si>
  <si>
    <t>ischoolpam
RT @Flygirltwo: Great comment before
the break from @sheilayoshikawa
from @InfoSchoolSheff about the
need to create more engaging content
f…</t>
  </si>
  <si>
    <t>sheffieldhear
RT @InfoSchoolSheff: Students,
remember to make use of @UniShefCareers'
online service Career Connect,
to access events and resources
to fu…</t>
  </si>
  <si>
    <t xml:space="preserve">unishefcareers
</t>
  </si>
  <si>
    <t>foahpg
RT @InfoSchoolSheff: Students,
remember to make use of @UniShefCareers'
online service Career Connect,
to access events and resources
to fu…</t>
  </si>
  <si>
    <t>academicchatter
RT @was3210: Traveling to Sheffield
later today to deliver an invited
guest lecture at @SheffieldUni
to @InfoSchoolSheff students on
social…</t>
  </si>
  <si>
    <t>was3210
Traveling to Sheffield later today
to deliver an invited guest lecture
at @SheffieldUni to @InfoSchoolSheff
students on social media marketing!
#PhDChat https://t.co/Wh6fx7r6R0</t>
  </si>
  <si>
    <t>caitlin_higgott
RT @BSA_Sheffield: We had a great
set of cinescience events around
social isolation with @ComunidadCeru.
Thank you to all attendees for
the…</t>
  </si>
  <si>
    <t xml:space="preserve">comunidadceru
</t>
  </si>
  <si>
    <t>sir_learning
@was3210 @sheffielduni @InfoSchoolSheff
Great one Dr.</t>
  </si>
  <si>
    <t>umblaetterer
Some background info on our paper
»‘The Michael Jordan of greatness’
– Extracting #VossianAntonomasia
from two decades of The New York
Times, 1987–2007« https://t.co/Dy56m2QGOF
and a big thank you to @InfoSchoolSheff
for giving us the time + space
to carry this out in spring 2017
https://t.co/EZQ6vySy7p</t>
  </si>
  <si>
    <t>stabihh
RT @umblaetterer: Some background
info on our paper »‘The Michael
Jordan of greatness’ – Extracting
#VossianAntonomasia from two decades
of…</t>
  </si>
  <si>
    <t>galjuwaiser
RT @j0bates: Congratulations to
Dr @sukainana Ehdeed who passed
her viva today! Fascinating study
on the emergence of Libyan networked
publ…</t>
  </si>
  <si>
    <t xml:space="preserve">sukainana
</t>
  </si>
  <si>
    <t>j0bates
Congratulations to Dr @sukainana
Ehdeed who passed her viva today!
Fascinating study on the emergence
of Libyan networked publics - well
worth a read! @InfoSchoolSheff</t>
  </si>
  <si>
    <t>jamesrbuk
RT @Flygirltwo: Great comment before
the break from @sheilayoshikawa
from @InfoSchoolSheff about the
need to create more engaging content
f…</t>
  </si>
  <si>
    <t>sheilayoshikawa
RT @StephenPinfield: @simonjbains
@JamesAE @dannykay68 I'll be reading
my students' assignments on OA/open
science in a couple of weeks. At…</t>
  </si>
  <si>
    <t>flygirltwo
Great comment before the break
from @sheilayoshikawa from @InfoSchoolSheff
about the need to create more engaging
content for older users that also
treats them as a heterogeneous
group. Some already have strong
#MIL skills and a lot to offer!
#EUMediaLiteracyWeek https://t.co/CBgAHRt6MX</t>
  </si>
  <si>
    <t>copyrightruth
@JamesAE @mkhokhar @dannykay68
Yes, with the benefit of having
employees directly on site - usually
- who can bring real world library
work to life for the students.
The @InfoSchoolSheff is a great
partner here; we are invited to
present on their taught modules.</t>
  </si>
  <si>
    <t>dannykay68
@simonjbains @StephenPinfield @InfoSchoolSheff
Indeed, Andrew Cox is a member
of the Scholarly Communications
Competencies Coalition (SC3) -
see https://t.co/aBuhVpwlYE for
2019 activity - so conversations
are active and robust. #rluk19</t>
  </si>
  <si>
    <t>mkhokhar
@JamesAE @StephenPinfield @InfoSchoolSheff
@RosieJHJones Now that is fantastic
commitment!</t>
  </si>
  <si>
    <t>jamesae
RT @EmilyPulsford: @JamesAE @NotHatt
@StephenPinfield @InfoSchoolSheff
I’m a current @InfoSchoolSheff
librarianship student and I love
the…</t>
  </si>
  <si>
    <t>artefactors
@PaulaGoodale @InfoSchoolSheff
Thanks so much! Glad you find it
useful</t>
  </si>
  <si>
    <t xml:space="preserve">slic1991
</t>
  </si>
  <si>
    <t xml:space="preserve">mrlibrarydude
</t>
  </si>
  <si>
    <t xml:space="preserve">ala_acrl
</t>
  </si>
  <si>
    <t xml:space="preserve">multimediait
</t>
  </si>
  <si>
    <t>ic_leeds
RT @BSA_Sheffield: We had a great
set of cinescience events around
social isolation with @ComunidadCeru.
Thank you to all attendees for
the…</t>
  </si>
  <si>
    <t>paulagoodale
@McKenna_Aspell @InfoSchoolSheff
_xD83E__xDD23_</t>
  </si>
  <si>
    <t>mckenna_aspell
@misshelved @InfoSchoolSheff @StephenPinfield
I’m absolutely dying. https://t.co/doxa9YkxiF</t>
  </si>
  <si>
    <t>misshelved
@McKenna_Aspell @InfoSchoolSheff
@StephenPinfield I have to keep
an eye...ear out for that when
I play catch-up</t>
  </si>
  <si>
    <t>stephenpinfield
@misshelved @McKenna_Aspell @InfoSchoolSheff
I didn't notice. No, really. No
problem at all. Btw the mic worked
fine otherwise.</t>
  </si>
  <si>
    <t>cgknowles
RT @dannykay68: @simonjbains @StephenPinfield
@InfoSchoolSheff Indeed, Andrew
Cox is a member of the Scholarly
Communications Competencies…</t>
  </si>
  <si>
    <t>simonjbains
Good to hear @StephenPinfield respond
to @dannykay68 plea for solutions
to the skills gap. @InfoSchoolSheff
is happy to talk to practitioners
#RLUK19</t>
  </si>
  <si>
    <t>adlvdl
RT @BSA_Sheffield: We had a great
set of cinescience events around
social isolation with @ComunidadCeru.
Thank you to all attendees for
the…</t>
  </si>
  <si>
    <t xml:space="preserve">ellie_philippa
</t>
  </si>
  <si>
    <t xml:space="preserve">fairtradeuk
</t>
  </si>
  <si>
    <t>newlibsuk
As conference season is on the
way, we thought a chat about it
would be a good idea! We will be
discussing attending a conference
for the first time or on your own,
applying for bursaries and networking.
Monday 25th March 8pm. Tea and
cats optional. #newlibsuk</t>
  </si>
  <si>
    <t xml:space="preserve">milclicks
</t>
  </si>
  <si>
    <t>sportsheffield
To celebrate #SheffVarsity 2019,
@sheffielduni has launched a set
of stickers that you can use to
show your support for #teamblackandgold
Just search 'sheffielduni' on Instagram
or Snapchat to get involved _xD83D__xDC2F_
https://t.co/n1sR8M861h</t>
  </si>
  <si>
    <t>jason_edge
The latest The 3datawiseMONKEYS
Daily! https://t.co/fpSIef12Da
Thanks to @InfoSchoolSheff @getdock
@datasciencemsc #bigdata #ai</t>
  </si>
  <si>
    <t xml:space="preserve">datasciencemsc
</t>
  </si>
  <si>
    <t xml:space="preserve">getdock
</t>
  </si>
  <si>
    <t xml:space="preserve">digitalsocsheff
</t>
  </si>
  <si>
    <t xml:space="preserve">livuni
</t>
  </si>
  <si>
    <t>sheffieldchem
"Just like how it shows on the
pictures, the city and campus are
amazingly friendly, supportive
and welcoming. The city has the
right balance between the vibrant
city centre and calming nature."
Read Song Hee Yeo's story: https://t.co/y0hfHb4l4Y
https://t.co/xjjaRwIn0T</t>
  </si>
  <si>
    <t xml:space="preserve">sheffhallamuni
</t>
  </si>
  <si>
    <t>sheffsocscience
As #Brexit uncertainty continues,
Prof Andrew Hindmoor of @ShefUniPolitics
&amp;amp; @SPERIshefuni looks at history
to tell us where the current Brexit
approach may take us https://t.co/Mg5zuczclc
https://t.co/y82EbMh8Bl</t>
  </si>
  <si>
    <t xml:space="preserve">sperishefuni
</t>
  </si>
  <si>
    <t xml:space="preserve">shefunipolitics
</t>
  </si>
  <si>
    <t xml:space="preserve">rl_uk
</t>
  </si>
  <si>
    <t xml:space="preserve">ischoolandrew
</t>
  </si>
  <si>
    <t>ovus00
Would so love to come attend @socialemotions
HCI module at @InfoSchoolSheff
- awesome robots! @adlvdl https://t.co/vrodl7YCjG</t>
  </si>
  <si>
    <t xml:space="preserve">socialemotions
</t>
  </si>
  <si>
    <t xml:space="preserve">mul
</t>
  </si>
  <si>
    <t xml:space="preserve">oclc
</t>
  </si>
  <si>
    <t xml:space="preserve">cilipinfo
</t>
  </si>
  <si>
    <t xml:space="preserve">infolitgroup
</t>
  </si>
  <si>
    <t xml:space="preserve">timeshigh
</t>
  </si>
  <si>
    <t>tech_foresight
“Science and engineering need to
be at the heart of our economy.”
@ChiOnwurah #TechForesight</t>
  </si>
  <si>
    <t xml:space="preserve">jaywingsays
</t>
  </si>
  <si>
    <t xml:space="preserve">chionwurah
</t>
  </si>
  <si>
    <t>nothatt
RT @JamesAE: @StephenPinfield echoing
his welcome comments from a couple
of days ago about @InfoSchoolSheff
developing scholarly comms skil…</t>
  </si>
  <si>
    <t>emilypulsford
@JamesAE @NotHatt @StephenPinfield
@InfoSchoolSheff I’m a current
@InfoSchoolSheff librarianship
student and I love the talks from
guest speakers! We really appreciate
the time and effort they take to
share their passion and expertise,
and tell us about the lie of the
land. Thanks to those mentioned
here (and the many others)!</t>
  </si>
  <si>
    <t>mariamawson
Sounds like a great opportunity
for graduates of @InfoSchoolSheff
@lawsheffield @UniShefAH ? https://t.co/42Gg9t01BF</t>
  </si>
  <si>
    <t xml:space="preserve">unishefah
</t>
  </si>
  <si>
    <t xml:space="preserve">lawsheffield
</t>
  </si>
  <si>
    <t xml:space="preserve">biall_uk
</t>
  </si>
  <si>
    <t xml:space="preserve">amyodo
</t>
  </si>
  <si>
    <t xml:space="preserve">voyagerben
</t>
  </si>
  <si>
    <t>kellyhethering4
@RosieJHJones @InfoSchoolSheff
@StephenPinfield Just watching
it online now as a distance learner!</t>
  </si>
  <si>
    <t>rosiejhjones
@mkhokhar @JamesAE @StephenPinfield
@InfoSchoolSheff Haha - yes it's
true! #dedicatedtotheprofession</t>
  </si>
  <si>
    <t>sophiearutter
The happy faces of soon to be Dr
Monica Paramita and her proud supervisor
Paul Clough @InfoSchoolSheff https://t.co/9S5TqHEOJc</t>
  </si>
  <si>
    <t>fthopf
RT @sophiearutter: The happy faces
of soon to be Dr Monica Paramita
and her proud supervisor Paul Clough
@InfoSchoolSheff https://t.co/9S5T…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</si>
  <si>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</si>
  <si>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</si>
  <si>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</si>
  <si>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</si>
  <si>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</si>
  <si>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</si>
  <si>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</si>
  <si>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</si>
  <si>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</si>
  <si>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</si>
  <si>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</si>
  <si>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</si>
  <si>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</si>
  <si>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</si>
  <si>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</si>
  <si>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</si>
  <si>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</si>
  <si>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</si>
  <si>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</si>
  <si>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</si>
  <si>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</si>
  <si>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</si>
  <si>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</si>
  <si>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</si>
  <si>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</si>
  <si>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</si>
  <si>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</si>
  <si>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</si>
  <si>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</si>
  <si>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</si>
  <si>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</si>
  <si>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</si>
  <si>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</si>
  <si>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</si>
  <si>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</si>
  <si>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</si>
  <si>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</si>
  <si>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</si>
  <si>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</si>
  <si>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</si>
  <si>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</si>
  <si>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</si>
  <si>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</si>
  <si>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</si>
  <si>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</si>
  <si>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</si>
  <si>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</si>
  <si>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</si>
  <si>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</si>
  <si>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</si>
  <si>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</si>
  <si>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</si>
  <si>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</si>
  <si>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</si>
  <si>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</si>
  <si>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</si>
  <si>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</si>
  <si>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</si>
  <si>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</si>
  <si>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</si>
  <si>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</si>
  <si>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</si>
  <si>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</si>
  <si>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</si>
  <si>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</si>
  <si>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</si>
  <si>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</si>
  <si>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</si>
  <si>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</si>
  <si>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</si>
  <si>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</si>
  <si>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</si>
  <si>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</si>
  <si>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</si>
  <si>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</si>
  <si>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</si>
  <si>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http://information-literacy.blogspot.com/2019/03/european-media-literacy-week.html?utm_source=dlvr.it&amp;utm_medium=twitter</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</si>
  <si>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</si>
  <si>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</si>
  <si>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</si>
  <si>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</si>
  <si>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</si>
  <si>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</si>
  <si>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</si>
  <si>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</si>
  <si>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</si>
  <si>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</si>
  <si>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</si>
  <si>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</si>
  <si>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https://www.eventbrite.co.uk/e/research-seminar-understanding-digital-inequalities-applying-bourdieu-tickets-58731396187?utm_campaign=new_event_email&amp;utm_medium=email&amp;utm_source=eb_email&amp;utm_term=viewmyevent_button https://twitter.com/InfoSchoolSheff/status/1106195216913051649 http://insights.3datawisemonkeys.com/?edition_id=67597f10-4a48-11e9-9bab-0cc47a0d1609 https://twitter.com/IALS_law/status/1109078516895834112 https://biall.org.uk/bursaries/ https://www.youtube.com/watch?v=yzNmlFqAuE0&amp;feature=youtu.be https://www.sheffield.ac.uk/postgraduate/visit/afternoons https://www.sheffield.ac.uk/international/enquiry/money/pgtmerit https://www.sheffield.ac.uk/postgraduate/taught/funding/masters-loans http://information-studies.blogspot.com/2019/03/celebrating-eumedialiteracyweek-at.html</t>
  </si>
  <si>
    <t>https://mailchi.mp/a12d06ae8ebf/newslet-for-libraries-issue-116 https://twitter.com/owenboswarva/status/1106308969574907904 https://twitter.com/artefactors/status/1107946592303280128</t>
  </si>
  <si>
    <t>https://www.linkedin.com/jobs/view/1018641364/?recommendedFlavor=MATCHING_SKILLS&amp;refId=608a9f63-2912-4170-ac16-6b2570f90739&amp;trk=eml-jymbii-organic-job-card&amp;midToken=AQH6PhHKadnwmQ&amp;trkEmail=eml-jobs_jymbii_digest-null-4-null-null-283s5u~jpsvbbny~sc-null-jobs~view https://twitter.com/newlibsuk/status/1106116729191702528 https://biall.org.uk/bursaries/ https://ec.europa.eu/digital-single-market/en/news/european-media-literacy-week#EUMediaLiteracyWeek https://ec.europa.eu/digital-single-market/en/news/european-media-literacy-week http://information-literacy.blogspot.com/2019/03/european-media-literacy-week.html?utm_source=dlvr.it&amp;utm_medium=twitter http://information-literacy.blogspot.com/2019/03/public-authority-roles.html?utm_source=dlvr.it&amp;utm_medium=twitter</t>
  </si>
  <si>
    <t>https://www.sheffield.ac.uk/inclusion/race-equality/strategy https://www.sheffield.ac.uk/inclusion/race-equality/wall-bame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</si>
  <si>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</si>
  <si>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</si>
  <si>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</si>
  <si>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</si>
  <si>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</si>
  <si>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</si>
  <si>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</si>
  <si>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</si>
  <si>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</si>
  <si>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</si>
  <si>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</si>
  <si>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ac.uk twitter.com co.uk youtube.com 3datawisemonkeys.com org.uk blogspot.com europa.eu</t>
  </si>
  <si>
    <t>twitter.com mailchi.mp</t>
  </si>
  <si>
    <t>europa.eu blogspot.com linkedin.com twitter.com org.uk</t>
  </si>
  <si>
    <t>Top Hashtags in Tweet in Entire Graph</t>
  </si>
  <si>
    <t>infolit</t>
  </si>
  <si>
    <t>Top Hashtags in Tweet in G1</t>
  </si>
  <si>
    <t>Top Hashtags in Tweet in G2</t>
  </si>
  <si>
    <t>Top Hashtags in Tweet in G3</t>
  </si>
  <si>
    <t>Top Hashtags in Tweet in G4</t>
  </si>
  <si>
    <t>unesco</t>
  </si>
  <si>
    <t>mil</t>
  </si>
  <si>
    <t>Top Hashtags in Tweet in G5</t>
  </si>
  <si>
    <t>Top Hashtags in Tweet in G6</t>
  </si>
  <si>
    <t>teamblackandgold</t>
  </si>
  <si>
    <t>Top Hashtags in Tweet in G7</t>
  </si>
  <si>
    <t>Top Hashtags in Tweet in G8</t>
  </si>
  <si>
    <t>medialiteracy</t>
  </si>
  <si>
    <t>Top Hashtags in Tweet in G9</t>
  </si>
  <si>
    <t>Top Hashtags in Tweet</t>
  </si>
  <si>
    <t>eumedialiteracyweek greenimpact infolit techforesight phd rluk19 sheffvarsity bigdata brexit weareinternational</t>
  </si>
  <si>
    <t>rluk19 dedicatedtotheprofession</t>
  </si>
  <si>
    <t>eumedialiteracyweek infolit infocareers lisresearch unesco mil</t>
  </si>
  <si>
    <t>sheffvarsity worldpoetryday weareinternational teamblackandgold phdchat</t>
  </si>
  <si>
    <t>Top Words in Tweet in Entire Graph</t>
  </si>
  <si>
    <t>Words in Sentiment List#1: Positive</t>
  </si>
  <si>
    <t>Words in Sentiment List#2: Negative</t>
  </si>
  <si>
    <t>Words in Sentiment List#3: Angry/Violent</t>
  </si>
  <si>
    <t>Non-categorized Words</t>
  </si>
  <si>
    <t>Total Words</t>
  </si>
  <si>
    <t>great</t>
  </si>
  <si>
    <t>today</t>
  </si>
  <si>
    <t>students</t>
  </si>
  <si>
    <t>Top Words in Tweet in G1</t>
  </si>
  <si>
    <t>here</t>
  </si>
  <si>
    <t>use</t>
  </si>
  <si>
    <t>conference</t>
  </si>
  <si>
    <t>Top Words in Tweet in G2</t>
  </si>
  <si>
    <t>scholarly</t>
  </si>
  <si>
    <t>yes</t>
  </si>
  <si>
    <t>looking</t>
  </si>
  <si>
    <t>Top Words in Tweet in G3</t>
  </si>
  <si>
    <t>useful</t>
  </si>
  <si>
    <t>congratulations</t>
  </si>
  <si>
    <t>dr</t>
  </si>
  <si>
    <t>ehdeed</t>
  </si>
  <si>
    <t>passed</t>
  </si>
  <si>
    <t>viva</t>
  </si>
  <si>
    <t>Top Words in Tweet in G4</t>
  </si>
  <si>
    <t>media</t>
  </si>
  <si>
    <t>literacy</t>
  </si>
  <si>
    <t>data</t>
  </si>
  <si>
    <t>engaging</t>
  </si>
  <si>
    <t>week</t>
  </si>
  <si>
    <t>graduate</t>
  </si>
  <si>
    <t>Top Words in Tweet in G5</t>
  </si>
  <si>
    <t>set</t>
  </si>
  <si>
    <t>cinescience</t>
  </si>
  <si>
    <t>events</t>
  </si>
  <si>
    <t>around</t>
  </si>
  <si>
    <t>social</t>
  </si>
  <si>
    <t>isolation</t>
  </si>
  <si>
    <t>thank</t>
  </si>
  <si>
    <t>attendees</t>
  </si>
  <si>
    <t>Top Words in Tweet in G6</t>
  </si>
  <si>
    <t>sheffield</t>
  </si>
  <si>
    <t>first</t>
  </si>
  <si>
    <t>lgbt</t>
  </si>
  <si>
    <t>one</t>
  </si>
  <si>
    <t>traveling</t>
  </si>
  <si>
    <t>Top Words in Tweet in G7</t>
  </si>
  <si>
    <t>strategy</t>
  </si>
  <si>
    <t>launch</t>
  </si>
  <si>
    <t>race</t>
  </si>
  <si>
    <t>equality</t>
  </si>
  <si>
    <t>Top Words in Tweet in G8</t>
  </si>
  <si>
    <t>informed</t>
  </si>
  <si>
    <t>Top Words in Tweet in G9</t>
  </si>
  <si>
    <t>background</t>
  </si>
  <si>
    <t>info</t>
  </si>
  <si>
    <t>paper</t>
  </si>
  <si>
    <t>michael</t>
  </si>
  <si>
    <t>jordan</t>
  </si>
  <si>
    <t>greatness</t>
  </si>
  <si>
    <t>extracting</t>
  </si>
  <si>
    <t>two</t>
  </si>
  <si>
    <t>decades</t>
  </si>
  <si>
    <t>Top Words in Tweet</t>
  </si>
  <si>
    <t>infoschoolsheff students great eumedialiteracyweek here use conference stephenpinfield today sheffielduni</t>
  </si>
  <si>
    <t>infoschoolsheff stephenpinfield jamesae rluk19 simonjbains dannykay68 scholarly mkhokhar yes looking</t>
  </si>
  <si>
    <t>infoschoolsheff useful mckenna_aspell j0bates congratulations dr sukainana ehdeed passed viva</t>
  </si>
  <si>
    <t>infoschoolsheff media literacy eumedialiteracyweek data engaging infolit week graduate great</t>
  </si>
  <si>
    <t>great set cinescience events around social isolation comunidadceru thank attendees</t>
  </si>
  <si>
    <t>sheffield sheffielduni today infoschoolsheff sheffvarsity first lgbt one was3210 traveling</t>
  </si>
  <si>
    <t>strategy launch race equality bamesheffuni shefunibme shefunieandd</t>
  </si>
  <si>
    <t>background info paper michael jordan greatness extracting vossianantonomasia two decades</t>
  </si>
  <si>
    <t>Top Word Pairs in Tweet in Entire Graph</t>
  </si>
  <si>
    <t>stephenpinfield,infoschoolsheff</t>
  </si>
  <si>
    <t>media,literacy</t>
  </si>
  <si>
    <t>jamesae,stephenpinfield</t>
  </si>
  <si>
    <t>create,more</t>
  </si>
  <si>
    <t>european,media</t>
  </si>
  <si>
    <t>literacy,week</t>
  </si>
  <si>
    <t>infoschoolsheff,students</t>
  </si>
  <si>
    <t>eumedialiteracyweek,infolit</t>
  </si>
  <si>
    <t>great,set</t>
  </si>
  <si>
    <t>set,cinescience</t>
  </si>
  <si>
    <t>Top Word Pairs in Tweet in G1</t>
  </si>
  <si>
    <t>great,work</t>
  </si>
  <si>
    <t>work,infoschoolsheff</t>
  </si>
  <si>
    <t>ahead,curve</t>
  </si>
  <si>
    <t>curve,use</t>
  </si>
  <si>
    <t>use,technology</t>
  </si>
  <si>
    <t>technology,foresight</t>
  </si>
  <si>
    <t>foresight,regional</t>
  </si>
  <si>
    <t>find,out</t>
  </si>
  <si>
    <t>Top Word Pairs in Tweet in G2</t>
  </si>
  <si>
    <t>infoschoolsheff,stephenpinfield</t>
  </si>
  <si>
    <t>looking,forward</t>
  </si>
  <si>
    <t>research,rdm</t>
  </si>
  <si>
    <t>stephenpinfield,echoing</t>
  </si>
  <si>
    <t>echoing,welcome</t>
  </si>
  <si>
    <t>welcome,comments</t>
  </si>
  <si>
    <t>comments,couple</t>
  </si>
  <si>
    <t>couple,days</t>
  </si>
  <si>
    <t>Top Word Pairs in Tweet in G3</t>
  </si>
  <si>
    <t>congratulations,dr</t>
  </si>
  <si>
    <t>dr,sukainana</t>
  </si>
  <si>
    <t>sukainana,ehdeed</t>
  </si>
  <si>
    <t>ehdeed,passed</t>
  </si>
  <si>
    <t>passed,viva</t>
  </si>
  <si>
    <t>viva,today</t>
  </si>
  <si>
    <t>today,fascinating</t>
  </si>
  <si>
    <t>fascinating,study</t>
  </si>
  <si>
    <t>study,emergence</t>
  </si>
  <si>
    <t>emergence,libyan</t>
  </si>
  <si>
    <t>Top Word Pairs in Tweet in G4</t>
  </si>
  <si>
    <t>great,comment</t>
  </si>
  <si>
    <t>comment,before</t>
  </si>
  <si>
    <t>before,break</t>
  </si>
  <si>
    <t>break,sheilayoshikawa</t>
  </si>
  <si>
    <t>sheilayoshikawa,infoschoolsheff</t>
  </si>
  <si>
    <t>infoschoolsheff,need</t>
  </si>
  <si>
    <t>need,create</t>
  </si>
  <si>
    <t>more,engaging</t>
  </si>
  <si>
    <t>Top Word Pairs in Tweet in G5</t>
  </si>
  <si>
    <t>cinescience,events</t>
  </si>
  <si>
    <t>events,around</t>
  </si>
  <si>
    <t>around,social</t>
  </si>
  <si>
    <t>social,isolation</t>
  </si>
  <si>
    <t>isolation,comunidadceru</t>
  </si>
  <si>
    <t>comunidadceru,thank</t>
  </si>
  <si>
    <t>thank,attendees</t>
  </si>
  <si>
    <t>bsa_sheffield,great</t>
  </si>
  <si>
    <t>Top Word Pairs in Tweet in G6</t>
  </si>
  <si>
    <t>sheffielduni,infoschoolsheff</t>
  </si>
  <si>
    <t>traveling,sheffield</t>
  </si>
  <si>
    <t>sheffield,later</t>
  </si>
  <si>
    <t>later,today</t>
  </si>
  <si>
    <t>today,deliver</t>
  </si>
  <si>
    <t>deliver,invited</t>
  </si>
  <si>
    <t>invited,guest</t>
  </si>
  <si>
    <t>guest,lecture</t>
  </si>
  <si>
    <t>lecture,sheffielduni</t>
  </si>
  <si>
    <t>Top Word Pairs in Tweet in G7</t>
  </si>
  <si>
    <t>launch,race</t>
  </si>
  <si>
    <t>race,equality</t>
  </si>
  <si>
    <t>equality,strategy</t>
  </si>
  <si>
    <t>bamesheffuni,shefunibme</t>
  </si>
  <si>
    <t>shefunibme,shefunieandd</t>
  </si>
  <si>
    <t>Top Word Pairs in Tweet in G8</t>
  </si>
  <si>
    <t>Top Word Pairs in Tweet in G9</t>
  </si>
  <si>
    <t>background,info</t>
  </si>
  <si>
    <t>info,paper</t>
  </si>
  <si>
    <t>paper,michael</t>
  </si>
  <si>
    <t>michael,jordan</t>
  </si>
  <si>
    <t>jordan,greatness</t>
  </si>
  <si>
    <t>greatness,extracting</t>
  </si>
  <si>
    <t>extracting,vossianantonomasia</t>
  </si>
  <si>
    <t>vossianantonomasia,two</t>
  </si>
  <si>
    <t>two,decades</t>
  </si>
  <si>
    <t>Top Word Pairs in Tweet</t>
  </si>
  <si>
    <t>infoschoolsheff,students  media,literacy  great,work  work,infoschoolsheff  ahead,curve  curve,use  use,technology  technology,foresight  foresight,regional  find,out</t>
  </si>
  <si>
    <t>stephenpinfield,infoschoolsheff  jamesae,stephenpinfield  infoschoolsheff,stephenpinfield  looking,forward  research,rdm  stephenpinfield,echoing  echoing,welcome  welcome,comments  comments,couple  couple,days</t>
  </si>
  <si>
    <t>congratulations,dr  dr,sukainana  sukainana,ehdeed  ehdeed,passed  passed,viva  viva,today  today,fascinating  fascinating,study  study,emergence  emergence,libyan</t>
  </si>
  <si>
    <t>media,literacy  great,comment  comment,before  before,break  break,sheilayoshikawa  sheilayoshikawa,infoschoolsheff  infoschoolsheff,need  need,create  create,more  more,engaging</t>
  </si>
  <si>
    <t>great,set  set,cinescience  cinescience,events  events,around  around,social  social,isolation  isolation,comunidadceru  comunidadceru,thank  thank,attendees  bsa_sheffield,great</t>
  </si>
  <si>
    <t>sheffielduni,infoschoolsheff  traveling,sheffield  sheffield,later  later,today  today,deliver  deliver,invited  invited,guest  guest,lecture  lecture,sheffielduni  infoschoolsheff,students</t>
  </si>
  <si>
    <t>launch,race  race,equality  equality,strategy  bamesheffuni,shefunibme  shefunibme,shefunieandd</t>
  </si>
  <si>
    <t>background,info  info,paper  paper,michael  michael,jordan  jordan,greatness  greatness,extracting  extracting,vossianantonomasia  vossianantonomasia,two  two,decades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</si>
  <si>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</si>
  <si>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</si>
  <si>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</si>
  <si>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</si>
  <si>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</si>
  <si>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</si>
  <si>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</si>
  <si>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</si>
  <si>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</si>
  <si>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</si>
  <si>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</si>
  <si>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</si>
  <si>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</si>
  <si>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</si>
  <si>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</si>
  <si>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</si>
  <si>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</si>
  <si>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</si>
  <si>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</si>
  <si>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</si>
  <si>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</si>
  <si>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jamesae stephenpinfield mkhokhar simonjbains misshelved kellyhethering4 rosiejhjones mckenna_aspell</t>
  </si>
  <si>
    <t>mckenna_aspell paulagoodale</t>
  </si>
  <si>
    <t>Top Mentioned in Tweet</t>
  </si>
  <si>
    <t>infoschoolsheff stephenpinfield sheffielduni sheilayoshikawa fairtradeuk ischoolpam jamesae sheffunisustain chionwurah unishefcareers</t>
  </si>
  <si>
    <t>infoschoolsheff stephenpinfield jamesae dannykay68 simonjbains ischoolandrew rosiejhjones nothatt emilypulsford mckenna_aspell</t>
  </si>
  <si>
    <t>infoschoolsheff j0bates sukainana infolitgroup cilipinfo oclc multimediait ala_acrl mrlibrarydude slic1991</t>
  </si>
  <si>
    <t>infoschoolsheff sheilayoshikawa flygirltwo wearesource voyagerben biall_uk amyodo milclicks stephenpinfield simonjbains</t>
  </si>
  <si>
    <t>comunidadceru bsa_sheffield infoschoolsheff socialemotions adlvdl foodhallproject crucibletheatre ic_leeds</t>
  </si>
  <si>
    <t>sheffielduni infoschoolsheff sheffhallamuni timeshighered was3210</t>
  </si>
  <si>
    <t>bamesheffuni shefunibme shefunieandd</t>
  </si>
  <si>
    <t>dsmeu eudigitaledu</t>
  </si>
  <si>
    <t>umblaetterer infoschoolsheff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</si>
  <si>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</si>
  <si>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</si>
  <si>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</si>
  <si>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</si>
  <si>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</si>
  <si>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</si>
  <si>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</si>
  <si>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</si>
  <si>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</si>
  <si>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</si>
  <si>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</si>
  <si>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chionwurah livuni sheffsocscience sperishefuni jason_edge fairtradeuk unishefcareers mariamawson infoschoolsheff jaywingsays</t>
  </si>
  <si>
    <t>misshelved rosiejhjones copyrightruth simonjbains mkhokhar cgknowles dannykay68 nothatt jamesae mckenna_aspell</t>
  </si>
  <si>
    <t>cilipinfo galjuwaiser paulagoodale oclc mrlibrarydude slic1991 ala_acrl infolitgroup multimediait sukainana</t>
  </si>
  <si>
    <t>jamesrbuk wearesource london__digital flygirltwo sheilayoshikawa ischoolpam amyodo milclicks voyagerben</t>
  </si>
  <si>
    <t>comunidadceru crucibletheatre ic_leeds bsa_sheffield foodhallproject ovus00 caitlin_higgott adlvdl socialemotions</t>
  </si>
  <si>
    <t>academicchatter timeshighered sheffielduni was3210 sheffhallamuni sportsheffield sir_learning</t>
  </si>
  <si>
    <t>sheffunistaff shefunieandd shefunibme bamesheffuni</t>
  </si>
  <si>
    <t>dsmeu eudigitaledu europeanyoutheu</t>
  </si>
  <si>
    <t>stabihh umblaetterer</t>
  </si>
  <si>
    <t>Top URLs in Tweet by Count</t>
  </si>
  <si>
    <t>https://www.eventbrite.co.uk/e/research-seminar-understanding-digital-inequalities-applying-bourdieu-tickets-58731396187?utm_campaign=new_event_email&amp;utm_medium=email&amp;utm_source=eb_email&amp;utm_term=viewmyevent_button https://biall.org.uk/bursaries/ https://twitter.com/IALS_law/status/1109078516895834112 http://insights.3datawisemonkeys.com/?edition_id=67597f10-4a48-11e9-9bab-0cc47a0d1609 https://twitter.com/InfoSchoolSheff/status/1106195216913051649 https://www.youtube.com/watch?v=ZgW6vOPBzvY https://twitter.com/artefactors/status/1107946592303280128 https://twitter.com/owenboswarva/status/1106308969574907904 https://ec.europa.eu/digital-single-market/en/news/european-media-literacy-week#EUMediaLiteracyWeek https://careerconnect.sheffield.ac.uk/home.html</t>
  </si>
  <si>
    <t>https://twitter.com/InfoSchoolSheff/status/1106195216913051649 https://twitter.com/InfoSchoolSheff/status/1105469806424350722</t>
  </si>
  <si>
    <t>https://biall.org.uk/bursaries/ https://twitter.com/newlibsuk/status/1106116729191702528 https://www.linkedin.com/jobs/view/1018641364/?recommendedFlavor=MATCHING_SKILLS&amp;refId=608a9f63-2912-4170-ac16-6b2570f90739&amp;trk=eml-jymbii-organic-job-card&amp;midToken=AQH6PhHKadnwmQ&amp;trkEmail=eml-jobs_jymbii_digest-null-4-null-null-283s5u~jpsvbbny~sc-null-jobs~view</t>
  </si>
  <si>
    <t>http://information-literacy.blogspot.com/2019/03/public-authority-roles.html?utm_source=dlvr.it&amp;utm_medium=twitter https://ec.europa.eu/digital-single-market/en/news/european-media-literacy-week http://information-literacy.blogspot.com/2019/03/european-media-literacy-week.html?utm_source=dlvr.it&amp;utm_medium=twitter https://ec.europa.eu/digital-single-market/en/news/european-media-literacy-week#EUMediaLiteracyWeek</t>
  </si>
  <si>
    <t>https://twitter.com/artefactors/status/1107946592303280128 https://twitter.com/owenboswarva/status/1106308969574907904</t>
  </si>
  <si>
    <t>https://biall.org.uk/bursaries/ https://twitter.com/IALS_law/status/1109078516895834112</t>
  </si>
  <si>
    <t>Top URLs in Tweet by Salience</t>
  </si>
  <si>
    <t>Top Domains in Tweet by Count</t>
  </si>
  <si>
    <t>ac.uk twitter.com co.uk youtube.com org.uk 3datawisemonkeys.com europa.eu blogspot.com</t>
  </si>
  <si>
    <t>org.uk twitter.com linkedin.com</t>
  </si>
  <si>
    <t>blogspot.com europa.eu</t>
  </si>
  <si>
    <t>org.uk twitter.com</t>
  </si>
  <si>
    <t>Top Domains in Tweet by Salience</t>
  </si>
  <si>
    <t>Top Hashtags in Tweet by Count</t>
  </si>
  <si>
    <t>sheffvarsity weareinternational worldpoetryday</t>
  </si>
  <si>
    <t>eumedialiteracyweek infolit rluk19 phd sheffvarsity greenimpact lisresearch techforesight libraries brexit</t>
  </si>
  <si>
    <t>infocareers lisresearch</t>
  </si>
  <si>
    <t>eumedialiteracyweek infolit unesco</t>
  </si>
  <si>
    <t>Top Hashtags in Tweet by Salience</t>
  </si>
  <si>
    <t>lisresearch infocareers</t>
  </si>
  <si>
    <t>Top Words in Tweet by Count</t>
  </si>
  <si>
    <t>strategy launch race equality bamesheffuni shefunibme shefunieandd today action plan</t>
  </si>
  <si>
    <t>informed eumedialiteracyweek creates ideal environment zoom importance enabling especially young</t>
  </si>
  <si>
    <t>sheffield first lgbt sheffvarsity battling out sheffhallamuni bragging rights respect</t>
  </si>
  <si>
    <t>sheffunisustain fantastic effort thank everyone donated greenimpact</t>
  </si>
  <si>
    <t>eumedialiteracyweek stephenpinfield students sheffielduni media sheilayoshikawa great here out more</t>
  </si>
  <si>
    <t>greenimpact great work fairtradeuk bakers fantastic effort thank everyone donated</t>
  </si>
  <si>
    <t>graduate data ischoolpam analyst role wearesource suit love</t>
  </si>
  <si>
    <t>data infocareers fantastic alumni event engaging graduate see voyagerben today</t>
  </si>
  <si>
    <t>students remember make use unishefcareers' online service career connect access</t>
  </si>
  <si>
    <t>was3210 traveling sheffield later today deliver invited guest lecture sheffielduni</t>
  </si>
  <si>
    <t>traveling sheffield later today deliver invited guest lecture sheffielduni students</t>
  </si>
  <si>
    <t>bsa_sheffield great set cinescience events around social isolation comunidadceru thank</t>
  </si>
  <si>
    <t>was3210 sheffielduni great one dr</t>
  </si>
  <si>
    <t>umblaetterer background info paper michael jordan greatness extracting vossianantonomasia two</t>
  </si>
  <si>
    <t>j0bates congratulations dr sukainana ehdeed passed viva today fascinating study</t>
  </si>
  <si>
    <t>congratulations dr sukainana ehdeed passed viva today fascinating study emergence</t>
  </si>
  <si>
    <t>flygirltwo great comment before break sheilayoshikawa need create more engaging</t>
  </si>
  <si>
    <t>media literacy eumedialiteracyweek infolit week european public conference march last</t>
  </si>
  <si>
    <t>great comment before break sheilayoshikawa need create more engaging content</t>
  </si>
  <si>
    <t>jamesae mkhokhar dannykay68 yes benefit having employees directly site usually</t>
  </si>
  <si>
    <t>stephenpinfield simonjbains jamesae ischoolandrew looking forward hearing speak indeed andrew</t>
  </si>
  <si>
    <t>jamesae stephenpinfield rosiejhjones now fantastic commitment inviting many external speakers</t>
  </si>
  <si>
    <t>stephenpinfield libraries rluk19 mkhokhar yes rosiejhjones honeymoon treat speaking emilypulsford</t>
  </si>
  <si>
    <t>newslet libraries 116 out now issue sharing great stuff infolitgroup</t>
  </si>
  <si>
    <t>mckenna_aspell sheffielduni psychic cat really useful newsletter recommend ma lib</t>
  </si>
  <si>
    <t>stephenpinfield up bercow misshelved m absolutely dying new microphone picks</t>
  </si>
  <si>
    <t>mckenna_aspell stephenpinfield keep eye ear out play catch up</t>
  </si>
  <si>
    <t>research rdm simonjbains jamesae dannykay68 reading students' assignments oa open</t>
  </si>
  <si>
    <t>dannykay68 simonjbains stephenpinfield indeed andrew cox member scholarly communications competencies</t>
  </si>
  <si>
    <t>good hear stephenpinfield respond dannykay68 plea solutions skills gap happy</t>
  </si>
  <si>
    <t>conference season way thought chat good idea discussing attending first</t>
  </si>
  <si>
    <t>celebrate sheffvarsity 2019 sheffielduni launched set stickers use show support</t>
  </si>
  <si>
    <t>latest 3datawisemonkeys daily thanks getdock datasciencemsc bigdata ai</t>
  </si>
  <si>
    <t>city shows pictures campus amazingly friendly supportive welcoming right balance</t>
  </si>
  <si>
    <t>brexit uncertainty continues prof andrew hindmoor shefunipolitics sperishefuni looks history</t>
  </si>
  <si>
    <t>love come attend socialemotions hci module awesome robots adlvdl</t>
  </si>
  <si>
    <t>chionwurah techforesight live event ahead curve use technology foresight regional</t>
  </si>
  <si>
    <t>jamesae stephenpinfield echoing welcome comments couple days ago developing scholarly</t>
  </si>
  <si>
    <t>jamesae nothatt stephenpinfield m current librarianship student love talks guest</t>
  </si>
  <si>
    <t>last chance students apply bursary attend annual biall_uk conference bournemouth</t>
  </si>
  <si>
    <t>rosiejhjones stephenpinfield watching online now distance learner</t>
  </si>
  <si>
    <t>stephenpinfield mkhokhar jamesae haha yes true dedicatedtotheprofession kellyhethering4 hope goes</t>
  </si>
  <si>
    <t>happy faces soon dr monica paramita proud supervisor paul clough</t>
  </si>
  <si>
    <t>sophiearutter happy faces soon dr monica paramita proud supervisor paul</t>
  </si>
  <si>
    <t>Top Words in Tweet by Salience</t>
  </si>
  <si>
    <t>today action plan helping create more diverse inclusive university community</t>
  </si>
  <si>
    <t>lgbt sheffield first sheffvarsity battling out sheffhallamuni bragging rights respect</t>
  </si>
  <si>
    <t>media eumedialiteracyweek stephenpinfield students sheffielduni sheilayoshikawa literacy great here out</t>
  </si>
  <si>
    <t>bakers fantastic effort thank everyone donated great work fairtradeuk greenimpact</t>
  </si>
  <si>
    <t>graduate data infocareers fantastic alumni event engaging see voyagerben today</t>
  </si>
  <si>
    <t>week european media literacy public march conference last reference information</t>
  </si>
  <si>
    <t>jamesae ischoolandrew looking forward hearing speak indeed andrew cox member</t>
  </si>
  <si>
    <t>rosiejhjones now fantastic commitment inviting many external speakers talking challenges</t>
  </si>
  <si>
    <t>rluk19 mkhokhar yes rosiejhjones honeymoon treat speaking emilypulsford jamesae nothatt</t>
  </si>
  <si>
    <t>up bercow misshelved m absolutely dying new microphone picks sound</t>
  </si>
  <si>
    <t>live science engineering need heart economy jaywingsays follow event ahead</t>
  </si>
  <si>
    <t>mkhokhar jamesae haha yes true dedicatedtotheprofession kellyhethering4 hope goes well</t>
  </si>
  <si>
    <t>Top Word Pairs in Tweet by Count</t>
  </si>
  <si>
    <t>launch,race  race,equality  equality,strategy  bamesheffuni,shefunibme  shefunibme,shefunieandd  today,launch  strategy,action  action,plan  plan,helping  helping,create</t>
  </si>
  <si>
    <t>eumedialiteracyweek,creates  creates,ideal  ideal,environment  environment,zoom  zoom,importance  importance,enabling  enabling,especially  especially,young  young,ppl  ppl,make</t>
  </si>
  <si>
    <t>sheffvarsity,battling  battling,out  out,sheffhallamuni  sheffhallamuni,bragging  bragging,rights  rights,respect  respect,mind  mind,here's  here's,true  true,meaning</t>
  </si>
  <si>
    <t>great,set  set,cinescience  cinescience,events  events,around  around,social  social,isolation  isolation,comunidadceru  comunidadceru,thank  thank,attendees  attendees,interesting</t>
  </si>
  <si>
    <t>sheffunisustain,fantastic  fantastic,effort  effort,infoschoolsheff  infoschoolsheff,thank  thank,everyone  everyone,donated  donated,greenimpact</t>
  </si>
  <si>
    <t>media,literacy  stephenpinfield,infoschoolsheff  understanding,digital  digital,inequalities  inequalities,applying  applying,bourdieu'  bourdieu',research  research,seminar  seminar,professor  professor,simeon</t>
  </si>
  <si>
    <t>great,work  work,infoschoolsheff  infoschoolsheff,bakers  bakers,fairtradeuk  fairtradeuk,greenimpact  infoschoolsheff,fairtradeuk  fairtradeuk,great  infoschoolsheff,greenimpact  fantastic,effort  effort,infoschoolsheff</t>
  </si>
  <si>
    <t>ischoolpam,graduate  graduate,data  data,analyst  analyst,role  role,wearesource  wearesource,suit  suit,infoschoolsheff  infoschoolsheff,graduate  graduate,love  love,data</t>
  </si>
  <si>
    <t>fantastic,see  see,infoschoolsheff  infoschoolsheff,alumni  alumni,voyagerben  voyagerben,event  event,today  now,quantitative  quantitative,amyodo  amyodo,talks  talks,using</t>
  </si>
  <si>
    <t>infoschoolsheff,students  students,remember  remember,make  make,use  use,unishefcareers'  unishefcareers',online  online,service  service,career  career,connect  connect,access</t>
  </si>
  <si>
    <t>was3210,traveling  traveling,sheffield  sheffield,later  later,today  today,deliver  deliver,invited  invited,guest  guest,lecture  lecture,sheffielduni  sheffielduni,infoschoolsheff</t>
  </si>
  <si>
    <t>traveling,sheffield  sheffield,later  later,today  today,deliver  deliver,invited  invited,guest  guest,lecture  lecture,sheffielduni  sheffielduni,infoschoolsheff  infoschoolsheff,students</t>
  </si>
  <si>
    <t>bsa_sheffield,great  great,set  set,cinescience  cinescience,events  events,around  around,social  social,isolation  isolation,comunidadceru  comunidadceru,thank  thank,attendees</t>
  </si>
  <si>
    <t>was3210,sheffielduni  sheffielduni,infoschoolsheff  infoschoolsheff,great  great,one  one,dr</t>
  </si>
  <si>
    <t>background,info  info,paper  paper,michael  michael,jordan  jordan,greatness  greatness,extracting  extracting,vossianantonomasia  vossianantonomasia,two  two,decades  decades,new</t>
  </si>
  <si>
    <t>umblaetterer,background  background,info  info,paper  paper,michael  michael,jordan  jordan,greatness  greatness,extracting  extracting,vossianantonomasia  vossianantonomasia,two  two,decades</t>
  </si>
  <si>
    <t>j0bates,congratulations  congratulations,dr  dr,sukainana  sukainana,ehdeed  ehdeed,passed  passed,viva  viva,today  today,fascinating  fascinating,study  study,emergence</t>
  </si>
  <si>
    <t>flygirltwo,great  great,comment  comment,before  before,break  break,sheilayoshikawa  sheilayoshikawa,infoschoolsheff  infoschoolsheff,need  need,create  create,more  more,engaging</t>
  </si>
  <si>
    <t>media,literacy  european,media  literacy,week  eumedialiteracyweek,infolit  last,reference  reference,media  media,information  information,literacy  literacy,unesco's  unesco's,lourenco</t>
  </si>
  <si>
    <t>great,comment  comment,before  before,break  break,sheilayoshikawa  sheilayoshikawa,infoschoolsheff  infoschoolsheff,need  need,create  create,more  more,engaging  engaging,content</t>
  </si>
  <si>
    <t>jamesae,mkhokhar  mkhokhar,dannykay68  dannykay68,yes  yes,benefit  benefit,having  having,employees  employees,directly  directly,site  site,usually  usually,bring</t>
  </si>
  <si>
    <t>stephenpinfield,simonjbains  simonjbains,jamesae  jamesae,ischoolandrew  ischoolandrew,infoschoolsheff  infoschoolsheff,looking  looking,forward  forward,hearing  hearing,speak  speak,stephenpinfield  simonjbains,stephenpinfield</t>
  </si>
  <si>
    <t>jamesae,stephenpinfield  stephenpinfield,infoschoolsheff  infoschoolsheff,rosiejhjones  rosiejhjones,now  now,fantastic  fantastic,commitment  infoschoolsheff,inviting  inviting,many  many,external  external,speakers</t>
  </si>
  <si>
    <t>stephenpinfield,infoschoolsheff  mkhokhar,stephenpinfield  infoschoolsheff,yes  yes,rosiejhjones  rosiejhjones,honeymoon  honeymoon,treat  treat,speaking  speaking,infoschoolsheff  emilypulsford,jamesae  jamesae,nothatt</t>
  </si>
  <si>
    <t>newslet,libraries  libraries,116  116,out  out,now  now,issue  issue,sharing  sharing,great  great,stuff  stuff,infolitgroup  infolitgroup,cilipinfo</t>
  </si>
  <si>
    <t>mckenna_aspell,infoschoolsheff  mckenna_aspell,sheffielduni  sheffielduni,infoschoolsheff  infoschoolsheff,psychic  psychic,cat  really,useful  useful,newsletter  newsletter,recommend  recommend,infoschoolsheff  infoschoolsheff,ma</t>
  </si>
  <si>
    <t>misshelved,infoschoolsheff  infoschoolsheff,stephenpinfield  stephenpinfield,m  m,absolutely  absolutely,dying  new,microphone  microphone,picks  picks,up  up,sound  sound,everyone</t>
  </si>
  <si>
    <t>mckenna_aspell,infoschoolsheff  infoschoolsheff,stephenpinfield  stephenpinfield,keep  keep,eye  eye,ear  ear,out  out,play  play,catch  catch,up</t>
  </si>
  <si>
    <t>simonjbains,jamesae  jamesae,dannykay68  dannykay68,reading  reading,students'  students',assignments  assignments,oa  oa,open  open,science  science,couple  couple,weeks</t>
  </si>
  <si>
    <t>dannykay68,simonjbains  simonjbains,stephenpinfield  stephenpinfield,infoschoolsheff  infoschoolsheff,indeed  indeed,andrew  andrew,cox  cox,member  member,scholarly  scholarly,communications  communications,competencies</t>
  </si>
  <si>
    <t>good,hear  hear,stephenpinfield  stephenpinfield,respond  respond,dannykay68  dannykay68,plea  plea,solutions  solutions,skills  skills,gap  gap,infoschoolsheff  infoschoolsheff,happy</t>
  </si>
  <si>
    <t>conference,season  season,way  way,thought  thought,chat  chat,good  good,idea  idea,discussing  discussing,attending  attending,conference  conference,first</t>
  </si>
  <si>
    <t>celebrate,sheffvarsity  sheffvarsity,2019  2019,sheffielduni  sheffielduni,launched  launched,set  set,stickers  stickers,use  use,show  show,support  support,teamblackandgold</t>
  </si>
  <si>
    <t>latest,3datawisemonkeys  3datawisemonkeys,daily  daily,thanks  thanks,infoschoolsheff  infoschoolsheff,getdock  getdock,datasciencemsc  datasciencemsc,bigdata  bigdata,ai</t>
  </si>
  <si>
    <t>shows,pictures  pictures,city  city,campus  campus,amazingly  amazingly,friendly  friendly,supportive  supportive,welcoming  welcoming,city  city,right  right,balance</t>
  </si>
  <si>
    <t>brexit,uncertainty  uncertainty,continues  continues,prof  prof,andrew  andrew,hindmoor  hindmoor,shefunipolitics  shefunipolitics,sperishefuni  sperishefuni,looks  looks,history  history,tell</t>
  </si>
  <si>
    <t>love,come  come,attend  attend,socialemotions  socialemotions,hci  hci,module  module,infoschoolsheff  infoschoolsheff,awesome  awesome,robots  robots,adlvdl</t>
  </si>
  <si>
    <t>ahead,curve  curve,use  use,technology  technology,foresight  foresight,regional  regional,industrial  industrial,strategy  strategy,live  live,here  here,today</t>
  </si>
  <si>
    <t>jamesae,stephenpinfield  stephenpinfield,echoing  echoing,welcome  welcome,comments  comments,couple  couple,days  days,ago  ago,infoschoolsheff  infoschoolsheff,developing  developing,scholarly</t>
  </si>
  <si>
    <t>jamesae,nothatt  nothatt,stephenpinfield  stephenpinfield,infoschoolsheff  infoschoolsheff,m  m,current  current,infoschoolsheff  infoschoolsheff,librarianship  librarianship,student  student,love  love,talks</t>
  </si>
  <si>
    <t>last,chance  chance,students  students,infoschoolsheff  infoschoolsheff,apply  apply,bursary  bursary,attend  attend,annual  annual,biall_uk  biall_uk,conference  conference,bournemouth</t>
  </si>
  <si>
    <t>rosiejhjones,infoschoolsheff  infoschoolsheff,stephenpinfield  stephenpinfield,watching  watching,online  online,now  now,distance  distance,learner</t>
  </si>
  <si>
    <t>mkhokhar,jamesae  jamesae,stephenpinfield  stephenpinfield,infoschoolsheff  infoschoolsheff,haha  haha,yes  yes,true  true,dedicatedtotheprofession  kellyhethering4,infoschoolsheff  infoschoolsheff,stephenpinfield  stephenpinfield,hope</t>
  </si>
  <si>
    <t>happy,faces  faces,soon  soon,dr  dr,monica  monica,paramita  paramita,proud  proud,supervisor  supervisor,paul  paul,clough  clough,infoschoolsheff</t>
  </si>
  <si>
    <t>sophiearutter,happy  happy,faces  faces,soon  soon,dr  dr,monica  monica,paramita  paramita,proud  proud,supervisor  supervisor,paul  paul,clough</t>
  </si>
  <si>
    <t>Top Word Pairs in Tweet by Salience</t>
  </si>
  <si>
    <t>today,launch  strategy,action  action,plan  plan,helping  helping,create  create,more  more,diverse  diverse,inclusive  inclusive,university  university,community</t>
  </si>
  <si>
    <t>media,literacy  european,media  literacy,week  stephenpinfield,infoschoolsheff  understanding,digital  digital,inequalities  inequalities,applying  applying,bourdieu'  bourdieu',research  research,seminar</t>
  </si>
  <si>
    <t>infoschoolsheff,bakers  bakers,fairtradeuk  fairtradeuk,greenimpact  infoschoolsheff,fairtradeuk  fairtradeuk,great  infoschoolsheff,greenimpact  fantastic,effort  effort,infoschoolsheff  infoschoolsheff,thank  thank,everyone</t>
  </si>
  <si>
    <t>infoschoolsheff,rosiejhjones  rosiejhjones,now  now,fantastic  fantastic,commitment  infoschoolsheff,inviting  inviting,many  many,external  external,speakers  speakers,talking  talking,challenges</t>
  </si>
  <si>
    <t>mkhokhar,stephenpinfield  infoschoolsheff,yes  yes,rosiejhjones  rosiejhjones,honeymoon  honeymoon,treat  treat,speaking  speaking,infoschoolsheff  emilypulsford,jamesae  jamesae,nothatt  nothatt,stephenpinfield</t>
  </si>
  <si>
    <t>science,engineering  engineering,need  need,heart  heart,economy  economy,chionwurah  chionwurah,techforesight  live,event  event,jaywingsays  jaywingsays,ahead  follow,event</t>
  </si>
  <si>
    <t>Word</t>
  </si>
  <si>
    <t>more</t>
  </si>
  <si>
    <t>out</t>
  </si>
  <si>
    <t>event</t>
  </si>
  <si>
    <t>research</t>
  </si>
  <si>
    <t>now</t>
  </si>
  <si>
    <t>love</t>
  </si>
  <si>
    <t>need</t>
  </si>
  <si>
    <t>information</t>
  </si>
  <si>
    <t>create</t>
  </si>
  <si>
    <t>european</t>
  </si>
  <si>
    <t>fantastic</t>
  </si>
  <si>
    <t>student</t>
  </si>
  <si>
    <t>attend</t>
  </si>
  <si>
    <t>work</t>
  </si>
  <si>
    <t>really</t>
  </si>
  <si>
    <t>time</t>
  </si>
  <si>
    <t>live</t>
  </si>
  <si>
    <t>world</t>
  </si>
  <si>
    <t>march</t>
  </si>
  <si>
    <t>2019</t>
  </si>
  <si>
    <t>online</t>
  </si>
  <si>
    <t>last</t>
  </si>
  <si>
    <t>thanks</t>
  </si>
  <si>
    <t>couple</t>
  </si>
  <si>
    <t>open</t>
  </si>
  <si>
    <t>good</t>
  </si>
  <si>
    <t>career</t>
  </si>
  <si>
    <t>skills</t>
  </si>
  <si>
    <t>find</t>
  </si>
  <si>
    <t>comment</t>
  </si>
  <si>
    <t>before</t>
  </si>
  <si>
    <t>break</t>
  </si>
  <si>
    <t>content</t>
  </si>
  <si>
    <t>make</t>
  </si>
  <si>
    <t>happy</t>
  </si>
  <si>
    <t>proud</t>
  </si>
  <si>
    <t>learning</t>
  </si>
  <si>
    <t>forward</t>
  </si>
  <si>
    <t>see</t>
  </si>
  <si>
    <t>alumni</t>
  </si>
  <si>
    <t>talks</t>
  </si>
  <si>
    <t>using</t>
  </si>
  <si>
    <t>opportunity</t>
  </si>
  <si>
    <t>m</t>
  </si>
  <si>
    <t>current</t>
  </si>
  <si>
    <t>librarianship</t>
  </si>
  <si>
    <t>guest</t>
  </si>
  <si>
    <t>many</t>
  </si>
  <si>
    <t>science</t>
  </si>
  <si>
    <t>ahead</t>
  </si>
  <si>
    <t>curve</t>
  </si>
  <si>
    <t>technology</t>
  </si>
  <si>
    <t>foresight</t>
  </si>
  <si>
    <t>regional</t>
  </si>
  <si>
    <t>discussion</t>
  </si>
  <si>
    <t>follow</t>
  </si>
  <si>
    <t>international</t>
  </si>
  <si>
    <t>friday</t>
  </si>
  <si>
    <t>libyan</t>
  </si>
  <si>
    <t>library</t>
  </si>
  <si>
    <t>rdm</t>
  </si>
  <si>
    <t>andrew</t>
  </si>
  <si>
    <t>looks</t>
  </si>
  <si>
    <t>digital</t>
  </si>
  <si>
    <t>applying</t>
  </si>
  <si>
    <t>everyone</t>
  </si>
  <si>
    <t>new</t>
  </si>
  <si>
    <t>lecture</t>
  </si>
  <si>
    <t>invited</t>
  </si>
  <si>
    <t>f</t>
  </si>
  <si>
    <t>place</t>
  </si>
  <si>
    <t>university</t>
  </si>
  <si>
    <t>present</t>
  </si>
  <si>
    <t>bursaries</t>
  </si>
  <si>
    <t>apply</t>
  </si>
  <si>
    <t>speakers</t>
  </si>
  <si>
    <t>effort</t>
  </si>
  <si>
    <t>take</t>
  </si>
  <si>
    <t>tell</t>
  </si>
  <si>
    <t>echoing</t>
  </si>
  <si>
    <t>welcome</t>
  </si>
  <si>
    <t>comments</t>
  </si>
  <si>
    <t>days</t>
  </si>
  <si>
    <t>ago</t>
  </si>
  <si>
    <t>developing</t>
  </si>
  <si>
    <t>comms</t>
  </si>
  <si>
    <t>industrial</t>
  </si>
  <si>
    <t>ranked</t>
  </si>
  <si>
    <t>come</t>
  </si>
  <si>
    <t>prof</t>
  </si>
  <si>
    <t>cox</t>
  </si>
  <si>
    <t>chat</t>
  </si>
  <si>
    <t>gap</t>
  </si>
  <si>
    <t>talk</t>
  </si>
  <si>
    <t>support</t>
  </si>
  <si>
    <t>campus</t>
  </si>
  <si>
    <t>read</t>
  </si>
  <si>
    <t>understanding</t>
  </si>
  <si>
    <t>inequalities</t>
  </si>
  <si>
    <t>bourdieu'</t>
  </si>
  <si>
    <t>seminar</t>
  </si>
  <si>
    <t>professor</t>
  </si>
  <si>
    <t>simeon</t>
  </si>
  <si>
    <t>yates</t>
  </si>
  <si>
    <t>wednesady</t>
  </si>
  <si>
    <t>27th</t>
  </si>
  <si>
    <t>4pm</t>
  </si>
  <si>
    <t>presented</t>
  </si>
  <si>
    <t>jointly</t>
  </si>
  <si>
    <t>register</t>
  </si>
  <si>
    <t>ma</t>
  </si>
  <si>
    <t>school</t>
  </si>
  <si>
    <t>hear</t>
  </si>
  <si>
    <t>programmes</t>
  </si>
  <si>
    <t>up</t>
  </si>
  <si>
    <t>interesting</t>
  </si>
  <si>
    <t>public</t>
  </si>
  <si>
    <t>role</t>
  </si>
  <si>
    <t>fascinating</t>
  </si>
  <si>
    <t>study</t>
  </si>
  <si>
    <t>emergence</t>
  </si>
  <si>
    <t>networked</t>
  </si>
  <si>
    <t>later</t>
  </si>
  <si>
    <t>deliver</t>
  </si>
  <si>
    <t>remember</t>
  </si>
  <si>
    <t>unishefcareers'</t>
  </si>
  <si>
    <t>service</t>
  </si>
  <si>
    <t>connect</t>
  </si>
  <si>
    <t>access</t>
  </si>
  <si>
    <t>resources</t>
  </si>
  <si>
    <t>future</t>
  </si>
  <si>
    <t>celebrating</t>
  </si>
  <si>
    <t>postgraduate</t>
  </si>
  <si>
    <t>faces</t>
  </si>
  <si>
    <t>soon</t>
  </si>
  <si>
    <t>monica</t>
  </si>
  <si>
    <t>paramita</t>
  </si>
  <si>
    <t>supervisor</t>
  </si>
  <si>
    <t>paul</t>
  </si>
  <si>
    <t>clough</t>
  </si>
  <si>
    <t>true</t>
  </si>
  <si>
    <t>well</t>
  </si>
  <si>
    <t>things</t>
  </si>
  <si>
    <t>spaces</t>
  </si>
  <si>
    <t>speaking</t>
  </si>
  <si>
    <t>distance</t>
  </si>
  <si>
    <t>quantitative</t>
  </si>
  <si>
    <t>google</t>
  </si>
  <si>
    <t>apps</t>
  </si>
  <si>
    <t>driven</t>
  </si>
  <si>
    <t>decision</t>
  </si>
  <si>
    <t>making</t>
  </si>
  <si>
    <t>deadline</t>
  </si>
  <si>
    <t>15</t>
  </si>
  <si>
    <t>3</t>
  </si>
  <si>
    <t>chance</t>
  </si>
  <si>
    <t>bursary</t>
  </si>
  <si>
    <t>annual</t>
  </si>
  <si>
    <t>bournemouth</t>
  </si>
  <si>
    <t>sounds</t>
  </si>
  <si>
    <t>graduates</t>
  </si>
  <si>
    <t>skil</t>
  </si>
  <si>
    <t>engineering</t>
  </si>
  <si>
    <t>heart</t>
  </si>
  <si>
    <t>economy</t>
  </si>
  <si>
    <t>2pm</t>
  </si>
  <si>
    <t>keynote</t>
  </si>
  <si>
    <t>speaker</t>
  </si>
  <si>
    <t>join</t>
  </si>
  <si>
    <t>incredibly</t>
  </si>
  <si>
    <t>universities</t>
  </si>
  <si>
    <t>newslet</t>
  </si>
  <si>
    <t>116</t>
  </si>
  <si>
    <t>issue</t>
  </si>
  <si>
    <t>sharing</t>
  </si>
  <si>
    <t>stuff</t>
  </si>
  <si>
    <t>hci</t>
  </si>
  <si>
    <t>module</t>
  </si>
  <si>
    <t>awesome</t>
  </si>
  <si>
    <t>robots</t>
  </si>
  <si>
    <t>project</t>
  </si>
  <si>
    <t>between</t>
  </si>
  <si>
    <t>reading</t>
  </si>
  <si>
    <t>students'</t>
  </si>
  <si>
    <t>assignments</t>
  </si>
  <si>
    <t>oa</t>
  </si>
  <si>
    <t>weeks</t>
  </si>
  <si>
    <t>ai</t>
  </si>
  <si>
    <t>tomorrow</t>
  </si>
  <si>
    <t>teaching</t>
  </si>
  <si>
    <t>uncertainty</t>
  </si>
  <si>
    <t>continues</t>
  </si>
  <si>
    <t>hindmoor</t>
  </si>
  <si>
    <t>history</t>
  </si>
  <si>
    <t>battling</t>
  </si>
  <si>
    <t>bragging</t>
  </si>
  <si>
    <t>rights</t>
  </si>
  <si>
    <t>respect</t>
  </si>
  <si>
    <t>shows</t>
  </si>
  <si>
    <t>pictures</t>
  </si>
  <si>
    <t>amazingly</t>
  </si>
  <si>
    <t>friendly</t>
  </si>
  <si>
    <t>supportive</t>
  </si>
  <si>
    <t>welcoming</t>
  </si>
  <si>
    <t>story</t>
  </si>
  <si>
    <t>latest</t>
  </si>
  <si>
    <t>3datawisemonkeys</t>
  </si>
  <si>
    <t>daily</t>
  </si>
  <si>
    <t>celebrate</t>
  </si>
  <si>
    <t>launched</t>
  </si>
  <si>
    <t>stickers</t>
  </si>
  <si>
    <t>show</t>
  </si>
  <si>
    <t>reference</t>
  </si>
  <si>
    <t>unesco's</t>
  </si>
  <si>
    <t>lourenco</t>
  </si>
  <si>
    <t>season</t>
  </si>
  <si>
    <t>way</t>
  </si>
  <si>
    <t>thought</t>
  </si>
  <si>
    <t>idea</t>
  </si>
  <si>
    <t>discussing</t>
  </si>
  <si>
    <t>attending</t>
  </si>
  <si>
    <t>cats</t>
  </si>
  <si>
    <t>bakers</t>
  </si>
  <si>
    <t>video</t>
  </si>
  <si>
    <t>respond</t>
  </si>
  <si>
    <t>plea</t>
  </si>
  <si>
    <t>solutions</t>
  </si>
  <si>
    <t>indeed</t>
  </si>
  <si>
    <t>member</t>
  </si>
  <si>
    <t>communications</t>
  </si>
  <si>
    <t>competencies</t>
  </si>
  <si>
    <t>inviting</t>
  </si>
  <si>
    <t>external</t>
  </si>
  <si>
    <t>talking</t>
  </si>
  <si>
    <t>challenges</t>
  </si>
  <si>
    <t>mature</t>
  </si>
  <si>
    <t>services</t>
  </si>
  <si>
    <t>bercow</t>
  </si>
  <si>
    <t>newsletter</t>
  </si>
  <si>
    <t>recommend</t>
  </si>
  <si>
    <t>lib</t>
  </si>
  <si>
    <t>lism</t>
  </si>
  <si>
    <t>cc</t>
  </si>
  <si>
    <t>taught</t>
  </si>
  <si>
    <t>authority</t>
  </si>
  <si>
    <t>roles</t>
  </si>
  <si>
    <t>next</t>
  </si>
  <si>
    <t>liveblogging</t>
  </si>
  <si>
    <t>takes</t>
  </si>
  <si>
    <t>livestream</t>
  </si>
  <si>
    <t>go</t>
  </si>
  <si>
    <t>scroll</t>
  </si>
  <si>
    <t>down</t>
  </si>
  <si>
    <t>link</t>
  </si>
  <si>
    <t>pitching</t>
  </si>
  <si>
    <t>awards</t>
  </si>
  <si>
    <t>irish</t>
  </si>
  <si>
    <t>initiative</t>
  </si>
  <si>
    <t>publ</t>
  </si>
  <si>
    <t>worth</t>
  </si>
  <si>
    <t>fu</t>
  </si>
  <si>
    <t>representing</t>
  </si>
  <si>
    <t>higher</t>
  </si>
  <si>
    <t>education</t>
  </si>
  <si>
    <t>glasgow</t>
  </si>
  <si>
    <t>caledonian</t>
  </si>
  <si>
    <t>analyst</t>
  </si>
  <si>
    <t>suit</t>
  </si>
  <si>
    <t>donated</t>
  </si>
  <si>
    <t>ischool</t>
  </si>
  <si>
    <t>offering</t>
  </si>
  <si>
    <t>masters</t>
  </si>
  <si>
    <t>full</t>
  </si>
  <si>
    <t>courses</t>
  </si>
  <si>
    <t>visit</t>
  </si>
  <si>
    <t>world's</t>
  </si>
  <si>
    <t>catalytic</t>
  </si>
  <si>
    <t>poem</t>
  </si>
  <si>
    <t>put</t>
  </si>
  <si>
    <t>alfred</t>
  </si>
  <si>
    <t>denny</t>
  </si>
  <si>
    <t>building</t>
  </si>
  <si>
    <t>2014</t>
  </si>
  <si>
    <t>praise</t>
  </si>
  <si>
    <t>air</t>
  </si>
  <si>
    <t>removed</t>
  </si>
  <si>
    <t>year</t>
  </si>
  <si>
    <t>housemates</t>
  </si>
  <si>
    <t>'i'm</t>
  </si>
  <si>
    <t>going</t>
  </si>
  <si>
    <t>bar</t>
  </si>
  <si>
    <t>crawl</t>
  </si>
  <si>
    <t>bye</t>
  </si>
  <si>
    <t>'</t>
  </si>
  <si>
    <t>bit</t>
  </si>
  <si>
    <t>weird</t>
  </si>
  <si>
    <t>'hi</t>
  </si>
  <si>
    <t>creates</t>
  </si>
  <si>
    <t>ideal</t>
  </si>
  <si>
    <t>environment</t>
  </si>
  <si>
    <t>zoom</t>
  </si>
  <si>
    <t>importance</t>
  </si>
  <si>
    <t>enabling</t>
  </si>
  <si>
    <t>especially</t>
  </si>
  <si>
    <t>young</t>
  </si>
  <si>
    <t>ppl</t>
  </si>
  <si>
    <t>action</t>
  </si>
  <si>
    <t>plan</t>
  </si>
  <si>
    <t>helping</t>
  </si>
  <si>
    <t>diverse</t>
  </si>
  <si>
    <t>inclusive</t>
  </si>
  <si>
    <t>mark</t>
  </si>
  <si>
    <t>achievements</t>
  </si>
  <si>
    <t>black</t>
  </si>
  <si>
    <t>asian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</si>
  <si>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</si>
  <si>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</si>
  <si>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</si>
  <si>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</si>
  <si>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</si>
  <si>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</si>
  <si>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</si>
  <si>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</si>
  <si>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</si>
  <si>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</si>
  <si>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</si>
  <si>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</si>
  <si>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</si>
  <si>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</si>
  <si>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</si>
  <si>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</si>
  <si>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</si>
  <si>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</si>
  <si>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</si>
  <si>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</si>
  <si>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</si>
  <si>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</si>
  <si>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</si>
  <si>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</si>
  <si>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</si>
  <si>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</si>
  <si>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</si>
  <si>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39, 108, 0</t>
  </si>
  <si>
    <t>Green</t>
  </si>
  <si>
    <t>85, 85, 0</t>
  </si>
  <si>
    <t>131, 62, 0</t>
  </si>
  <si>
    <t>Red</t>
  </si>
  <si>
    <t>170, 43, 0</t>
  </si>
  <si>
    <t>216, 20, 0</t>
  </si>
  <si>
    <t>G1: infoschoolsheff students great eumedialiteracyweek here use conference stephenpinfield today sheffielduni</t>
  </si>
  <si>
    <t>G2: infoschoolsheff stephenpinfield jamesae rluk19 simonjbains dannykay68 scholarly mkhokhar yes looking</t>
  </si>
  <si>
    <t>G3: infoschoolsheff useful mckenna_aspell j0bates congratulations dr sukainana ehdeed passed viva</t>
  </si>
  <si>
    <t>G4: infoschoolsheff media literacy eumedialiteracyweek data engaging infolit week graduate great</t>
  </si>
  <si>
    <t>G5: great set cinescience events around social isolation comunidadceru thank attendees</t>
  </si>
  <si>
    <t>G6: sheffield sheffielduni today infoschoolsheff sheffvarsity first lgbt one was3210 traveling</t>
  </si>
  <si>
    <t>G7: strategy launch race equality bamesheffuni shefunibme shefunieandd</t>
  </si>
  <si>
    <t>G8: informed</t>
  </si>
  <si>
    <t>G9: background info paper michael jordan greatness extracting vossianantonomasia two decades</t>
  </si>
  <si>
    <t>Autofill Workbook Results</t>
  </si>
  <si>
    <t>Edge Weight▓1▓7▓0▓True▓Green▓Red▓▓Edge Weight▓1▓3▓0▓3▓10▓False▓Edge Weight▓1▓7▓0▓32▓6▓False▓▓0▓0▓0▓True▓Black▓Black▓▓Followers▓2▓45737▓0▓162▓1000▓False▓Followers▓2▓283857▓0▓100▓70▓False▓▓0▓0▓0▓0▓0▓False▓▓0▓0▓0▓0▓0▓False</t>
  </si>
  <si>
    <t>Subgraph</t>
  </si>
  <si>
    <t>GraphSource░TwitterSearch▓GraphTerm░InfoSchoolSheff▓ImportDescription░The graph represents a network of 90 Twitter users whose recent tweets contained "InfoSchoolSheff", or who were replied to or mentioned in those tweets, taken from a data set limited to a maximum of 18,000 tweets.  The network was obtained from Twitter on Friday, 22 March 2019 at 17:33 UTC.
The tweets in the network were tweeted over the 9-day, 8-hour, 59-minute period from Wednesday, 13 March 2019 at 08:05 UTC to Friday, 22 March 2019 at 17:05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</si>
</sst>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997020"/>
        <c:axId val="64537725"/>
      </c:barChart>
      <c:catAx>
        <c:axId val="369970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37725"/>
        <c:crosses val="autoZero"/>
        <c:auto val="1"/>
        <c:lblOffset val="100"/>
        <c:noMultiLvlLbl val="0"/>
      </c:catAx>
      <c:valAx>
        <c:axId val="64537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7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968614"/>
        <c:axId val="60173207"/>
      </c:barChart>
      <c:catAx>
        <c:axId val="43968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73207"/>
        <c:crosses val="autoZero"/>
        <c:auto val="1"/>
        <c:lblOffset val="100"/>
        <c:noMultiLvlLbl val="0"/>
      </c:catAx>
      <c:valAx>
        <c:axId val="6017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8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87952"/>
        <c:axId val="42191569"/>
      </c:barChart>
      <c:catAx>
        <c:axId val="46879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191569"/>
        <c:crosses val="autoZero"/>
        <c:auto val="1"/>
        <c:lblOffset val="100"/>
        <c:noMultiLvlLbl val="0"/>
      </c:catAx>
      <c:valAx>
        <c:axId val="4219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179802"/>
        <c:axId val="62073899"/>
      </c:barChart>
      <c:catAx>
        <c:axId val="441798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73899"/>
        <c:crosses val="autoZero"/>
        <c:auto val="1"/>
        <c:lblOffset val="100"/>
        <c:noMultiLvlLbl val="0"/>
      </c:catAx>
      <c:valAx>
        <c:axId val="6207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9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794180"/>
        <c:axId val="61929893"/>
      </c:barChart>
      <c:catAx>
        <c:axId val="217941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29893"/>
        <c:crosses val="autoZero"/>
        <c:auto val="1"/>
        <c:lblOffset val="100"/>
        <c:noMultiLvlLbl val="0"/>
      </c:catAx>
      <c:valAx>
        <c:axId val="61929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4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498126"/>
        <c:axId val="50265407"/>
      </c:barChart>
      <c:catAx>
        <c:axId val="204981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65407"/>
        <c:crosses val="autoZero"/>
        <c:auto val="1"/>
        <c:lblOffset val="100"/>
        <c:noMultiLvlLbl val="0"/>
      </c:catAx>
      <c:valAx>
        <c:axId val="50265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8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735480"/>
        <c:axId val="44966137"/>
      </c:barChart>
      <c:catAx>
        <c:axId val="49735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66137"/>
        <c:crosses val="autoZero"/>
        <c:auto val="1"/>
        <c:lblOffset val="100"/>
        <c:noMultiLvlLbl val="0"/>
      </c:catAx>
      <c:valAx>
        <c:axId val="4496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5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42050"/>
        <c:axId val="18378451"/>
      </c:barChart>
      <c:catAx>
        <c:axId val="2042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78451"/>
        <c:crosses val="autoZero"/>
        <c:auto val="1"/>
        <c:lblOffset val="100"/>
        <c:noMultiLvlLbl val="0"/>
      </c:catAx>
      <c:valAx>
        <c:axId val="1837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188332"/>
        <c:axId val="12259533"/>
      </c:barChart>
      <c:catAx>
        <c:axId val="31188332"/>
        <c:scaling>
          <c:orientation val="minMax"/>
        </c:scaling>
        <c:axPos val="b"/>
        <c:delete val="1"/>
        <c:majorTickMark val="out"/>
        <c:minorTickMark val="none"/>
        <c:tickLblPos val="none"/>
        <c:crossAx val="12259533"/>
        <c:crosses val="autoZero"/>
        <c:auto val="1"/>
        <c:lblOffset val="100"/>
        <c:noMultiLvlLbl val="0"/>
      </c:catAx>
      <c:valAx>
        <c:axId val="12259533"/>
        <c:scaling>
          <c:orientation val="minMax"/>
        </c:scaling>
        <c:axPos val="l"/>
        <c:delete val="1"/>
        <c:majorTickMark val="out"/>
        <c:minorTickMark val="none"/>
        <c:tickLblPos val="none"/>
        <c:crossAx val="311883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heffunistaf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hefunieand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hefunib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amesheffu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uropeanyouthe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udigitaled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sme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heffieldu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imeshighere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sa_sheffiel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rucibletheat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oodhallprojec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heffieldlea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infoschoolshef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heffunisust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ondon__digit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earesourc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schoolpa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heffieldhe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unishefcareer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foahp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cademicchatt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as321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aitlin_higgot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omunidadcer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ir_learnin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umblaetter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tabih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galjuwais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ukaina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0bat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amesrbu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heilayoshikaw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flygirltw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opyrightrut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annykay6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khokha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amesa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rtefactor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lic199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rlibrarydud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la_acr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ultimediai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ic_leed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aulagoodal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ckenna_aspel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isshelve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tephenpinfiel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gknowl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imonjbain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dlvd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ellie_philipp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fairtradeuk"/>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newlibsuk"/>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ilclick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portsheffiel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ason_edg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atasciencems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etdoc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igitalsocsheff"/>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ivun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heffieldche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sheffhallamun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heffsocscienc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perishefun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hefunipolitic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l_uk"/>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ischoolandrew"/>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ovus0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ocialemotion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u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oclc"/>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cilipinfo"/>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infolitgroup"/>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imeshigh"/>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ech_foresight"/>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aywingsay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hionwurah"/>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nothat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emilypulsfor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ariamawso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unishefa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lawsheffield"/>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biall_uk"/>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myod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voyagerb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kellyhethering4"/>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rosiejhjones"/>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ophiearutte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fthopf"/>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03" totalsRowShown="0" headerRowDxfId="411" dataDxfId="410">
  <autoFilter ref="A2:BL303"/>
  <tableColumns count="64">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9"/>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Twitter Page for Tweet" dataDxfId="387"/>
    <tableColumn id="25" name="Latitude" dataDxfId="386"/>
    <tableColumn id="26" name="Longitude" dataDxfId="385"/>
    <tableColumn id="27" name="Imported ID" dataDxfId="384"/>
    <tableColumn id="28" name="In-Reply-To Tweet ID" dataDxfId="383"/>
    <tableColumn id="29" name="Favorited" dataDxfId="382"/>
    <tableColumn id="30" name="Favorite Count" dataDxfId="381"/>
    <tableColumn id="31" name="In-Reply-To User ID" dataDxfId="380"/>
    <tableColumn id="32" name="Is Quote Status" dataDxfId="379"/>
    <tableColumn id="33" name="Language" dataDxfId="378"/>
    <tableColumn id="34" name="Possibly Sensitive" dataDxfId="377"/>
    <tableColumn id="35" name="Quoted Status ID" dataDxfId="376"/>
    <tableColumn id="36" name="Retweeted" dataDxfId="375"/>
    <tableColumn id="37" name="Retweet Count" dataDxfId="374"/>
    <tableColumn id="38" name="Retweet ID" dataDxfId="373"/>
    <tableColumn id="39" name="Source" dataDxfId="372"/>
    <tableColumn id="40" name="Truncated" dataDxfId="371"/>
    <tableColumn id="41" name="Unified Twitter ID" dataDxfId="370"/>
    <tableColumn id="42" name="Imported Tweet Type" dataDxfId="369"/>
    <tableColumn id="43" name="Added By Extended Analysis" dataDxfId="368"/>
    <tableColumn id="44" name="Corrected By Extended Analysis" dataDxfId="367"/>
    <tableColumn id="45" name="Place Bounding Box" dataDxfId="366"/>
    <tableColumn id="46" name="Place Country" dataDxfId="365"/>
    <tableColumn id="47" name="Place Country Code" dataDxfId="364"/>
    <tableColumn id="48" name="Place Full Name" dataDxfId="363"/>
    <tableColumn id="49" name="Place ID" dataDxfId="362"/>
    <tableColumn id="50" name="Place Name" dataDxfId="361"/>
    <tableColumn id="51" name="Place Type" dataDxfId="360"/>
    <tableColumn id="52" name="Place URL" dataDxfId="359"/>
    <tableColumn id="53" name="Edge Weight"/>
    <tableColumn id="54" name="Vertex 1 Group" dataDxfId="28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281" dataDxfId="280">
  <autoFilter ref="A2:C27"/>
  <tableColumns count="3">
    <tableColumn id="1" name="Group 1" dataDxfId="279"/>
    <tableColumn id="2" name="Group 2" dataDxfId="278"/>
    <tableColumn id="3" name="Edges" dataDxfId="27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274" dataDxfId="273">
  <autoFilter ref="A1:T11"/>
  <tableColumns count="20">
    <tableColumn id="1" name="Top URLs in Tweet in Entire Graph" dataDxfId="272"/>
    <tableColumn id="2" name="Entire Graph Count" dataDxfId="271"/>
    <tableColumn id="3" name="Top URLs in Tweet in G1" dataDxfId="270"/>
    <tableColumn id="4" name="G1 Count" dataDxfId="269"/>
    <tableColumn id="5" name="Top URLs in Tweet in G2" dataDxfId="268"/>
    <tableColumn id="6" name="G2 Count" dataDxfId="267"/>
    <tableColumn id="7" name="Top URLs in Tweet in G3" dataDxfId="266"/>
    <tableColumn id="8" name="G3 Count" dataDxfId="265"/>
    <tableColumn id="9" name="Top URLs in Tweet in G4" dataDxfId="264"/>
    <tableColumn id="10" name="G4 Count" dataDxfId="263"/>
    <tableColumn id="11" name="Top URLs in Tweet in G5" dataDxfId="262"/>
    <tableColumn id="12" name="G5 Count" dataDxfId="261"/>
    <tableColumn id="13" name="Top URLs in Tweet in G6" dataDxfId="260"/>
    <tableColumn id="14" name="G6 Count" dataDxfId="259"/>
    <tableColumn id="15" name="Top URLs in Tweet in G7" dataDxfId="258"/>
    <tableColumn id="16" name="G7 Count" dataDxfId="257"/>
    <tableColumn id="17" name="Top URLs in Tweet in G8" dataDxfId="256"/>
    <tableColumn id="18" name="G8 Count" dataDxfId="255"/>
    <tableColumn id="19" name="Top URLs in Tweet in G9" dataDxfId="254"/>
    <tableColumn id="20" name="G9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252" dataDxfId="251">
  <autoFilter ref="A14:T24"/>
  <tableColumns count="2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 id="11" name="Top Domains in Tweet in G5" dataDxfId="240"/>
    <tableColumn id="12" name="G5 Count" dataDxfId="239"/>
    <tableColumn id="13" name="Top Domains in Tweet in G6" dataDxfId="238"/>
    <tableColumn id="14" name="G6 Count" dataDxfId="237"/>
    <tableColumn id="15" name="Top Domains in Tweet in G7" dataDxfId="236"/>
    <tableColumn id="16" name="G7 Count" dataDxfId="235"/>
    <tableColumn id="17" name="Top Domains in Tweet in G8" dataDxfId="234"/>
    <tableColumn id="18" name="G8 Count" dataDxfId="233"/>
    <tableColumn id="19" name="Top Domains in Tweet in G9" dataDxfId="232"/>
    <tableColumn id="20" name="G9 Count" dataDxfId="23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30" dataDxfId="229">
  <autoFilter ref="A27:T37"/>
  <tableColumns count="20">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07" dataDxfId="206">
  <autoFilter ref="A40:T50"/>
  <tableColumns count="20">
    <tableColumn id="1" name="Top Words in Tweet in Entire Graph" dataDxfId="205"/>
    <tableColumn id="2" name="Entire Graph Count" dataDxfId="204"/>
    <tableColumn id="3" name="Top Words in Tweet in G1" dataDxfId="203"/>
    <tableColumn id="4" name="G1 Count" dataDxfId="202"/>
    <tableColumn id="5" name="Top Words in Tweet in G2" dataDxfId="201"/>
    <tableColumn id="6" name="G2 Count" dataDxfId="200"/>
    <tableColumn id="7" name="Top Words in Tweet in G3" dataDxfId="199"/>
    <tableColumn id="8" name="G3 Count" dataDxfId="198"/>
    <tableColumn id="9" name="Top Words in Tweet in G4" dataDxfId="197"/>
    <tableColumn id="10" name="G4 Count" dataDxfId="196"/>
    <tableColumn id="11" name="Top Words in Tweet in G5" dataDxfId="195"/>
    <tableColumn id="12" name="G5 Count" dataDxfId="194"/>
    <tableColumn id="13" name="Top Words in Tweet in G6" dataDxfId="193"/>
    <tableColumn id="14" name="G6 Count" dataDxfId="192"/>
    <tableColumn id="15" name="Top Words in Tweet in G7" dataDxfId="191"/>
    <tableColumn id="16" name="G7 Count" dataDxfId="190"/>
    <tableColumn id="17" name="Top Words in Tweet in G8" dataDxfId="189"/>
    <tableColumn id="18" name="G8 Count" dataDxfId="188"/>
    <tableColumn id="19" name="Top Words in Tweet in G9" dataDxfId="187"/>
    <tableColumn id="20" name="G9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184" dataDxfId="183">
  <autoFilter ref="A53:T63"/>
  <tableColumns count="20">
    <tableColumn id="1" name="Top Word Pairs in Tweet in Entire Graph" dataDxfId="182"/>
    <tableColumn id="2" name="Entire Graph Count" dataDxfId="181"/>
    <tableColumn id="3" name="Top Word Pairs in Tweet in G1" dataDxfId="180"/>
    <tableColumn id="4" name="G1 Count" dataDxfId="179"/>
    <tableColumn id="5" name="Top Word Pairs in Tweet in G2" dataDxfId="178"/>
    <tableColumn id="6" name="G2 Count" dataDxfId="177"/>
    <tableColumn id="7" name="Top Word Pairs in Tweet in G3" dataDxfId="176"/>
    <tableColumn id="8" name="G3 Count" dataDxfId="175"/>
    <tableColumn id="9" name="Top Word Pairs in Tweet in G4" dataDxfId="174"/>
    <tableColumn id="10" name="G4 Count" dataDxfId="173"/>
    <tableColumn id="11" name="Top Word Pairs in Tweet in G5" dataDxfId="172"/>
    <tableColumn id="12" name="G5 Count" dataDxfId="171"/>
    <tableColumn id="13" name="Top Word Pairs in Tweet in G6" dataDxfId="170"/>
    <tableColumn id="14" name="G6 Count" dataDxfId="169"/>
    <tableColumn id="15" name="Top Word Pairs in Tweet in G7" dataDxfId="168"/>
    <tableColumn id="16" name="G7 Count" dataDxfId="167"/>
    <tableColumn id="17" name="Top Word Pairs in Tweet in G8" dataDxfId="166"/>
    <tableColumn id="18" name="G8 Count" dataDxfId="165"/>
    <tableColumn id="19" name="Top Word Pairs in Tweet in G9" dataDxfId="164"/>
    <tableColumn id="20" name="G9 Count" dataDxfId="16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76" totalsRowShown="0" headerRowDxfId="161" dataDxfId="160">
  <autoFilter ref="A66:T76"/>
  <tableColumns count="20">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T89" totalsRowShown="0" headerRowDxfId="158" dataDxfId="157">
  <autoFilter ref="A79:T89"/>
  <tableColumns count="20">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0"/>
    <tableColumn id="19" name="Top Mentioned in G9" dataDxfId="119"/>
    <tableColumn id="20" name="G9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T102" totalsRowShown="0" headerRowDxfId="115" dataDxfId="114">
  <autoFilter ref="A92:T102"/>
  <tableColumns count="20">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 id="19" name="Top Tweeters in G9" dataDxfId="95"/>
    <tableColumn id="20" name="G9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358" dataDxfId="357">
  <autoFilter ref="A2:BT92"/>
  <tableColumns count="72">
    <tableColumn id="1" name="Vertex" dataDxfId="356"/>
    <tableColumn id="72" name="Subgraph"/>
    <tableColumn id="2" name="Color" dataDxfId="355"/>
    <tableColumn id="5" name="Shape" dataDxfId="354"/>
    <tableColumn id="6" name="Size" dataDxfId="353"/>
    <tableColumn id="4" name="Opacity" dataDxfId="352"/>
    <tableColumn id="7" name="Image File" dataDxfId="351"/>
    <tableColumn id="3" name="Visibility" dataDxfId="350"/>
    <tableColumn id="10" name="Label" dataDxfId="349"/>
    <tableColumn id="16" name="Label Fill Color" dataDxfId="348"/>
    <tableColumn id="9" name="Label Position" dataDxfId="347"/>
    <tableColumn id="8" name="Tooltip" dataDxfId="346"/>
    <tableColumn id="18" name="Layout Order" dataDxfId="345"/>
    <tableColumn id="13" name="X" dataDxfId="344"/>
    <tableColumn id="14" name="Y" dataDxfId="343"/>
    <tableColumn id="12" name="Locked?" dataDxfId="342"/>
    <tableColumn id="19" name="Polar R" dataDxfId="341"/>
    <tableColumn id="20" name="Polar Angle" dataDxfId="34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39"/>
    <tableColumn id="28" name="Dynamic Filter" dataDxfId="338"/>
    <tableColumn id="17" name="Add Your Own Columns Here" dataDxfId="337"/>
    <tableColumn id="30" name="Name" dataDxfId="336"/>
    <tableColumn id="31" name="Followed" dataDxfId="335"/>
    <tableColumn id="32" name="Followers" dataDxfId="334"/>
    <tableColumn id="33" name="Tweets" dataDxfId="333"/>
    <tableColumn id="34" name="Favorites" dataDxfId="332"/>
    <tableColumn id="35" name="Time Zone UTC Offset (Seconds)" dataDxfId="331"/>
    <tableColumn id="36" name="Description" dataDxfId="330"/>
    <tableColumn id="37" name="Location" dataDxfId="329"/>
    <tableColumn id="38" name="Web" dataDxfId="328"/>
    <tableColumn id="39" name="Time Zone" dataDxfId="327"/>
    <tableColumn id="40" name="Joined Twitter Date (UTC)" dataDxfId="326"/>
    <tableColumn id="41" name="Profile Banner Url" dataDxfId="325"/>
    <tableColumn id="42" name="Default Profile" dataDxfId="324"/>
    <tableColumn id="43" name="Default Profile Image" dataDxfId="323"/>
    <tableColumn id="44" name="Geo Enabled" dataDxfId="322"/>
    <tableColumn id="45" name="Language" dataDxfId="321"/>
    <tableColumn id="46" name="Listed Count" dataDxfId="320"/>
    <tableColumn id="47" name="Profile Background Image Url" dataDxfId="319"/>
    <tableColumn id="48" name="Verified" dataDxfId="318"/>
    <tableColumn id="49" name="Custom Menu Item Text" dataDxfId="317"/>
    <tableColumn id="50" name="Custom Menu Item Action" dataDxfId="316"/>
    <tableColumn id="51" name="Tweeted Search Term?" dataDxfId="28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793" totalsRowShown="0" headerRowDxfId="82" dataDxfId="81">
  <autoFilter ref="A1:G79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10" totalsRowShown="0" headerRowDxfId="73" dataDxfId="72">
  <autoFilter ref="A1:L71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5">
  <autoFilter ref="A2:AO11"/>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8"/>
    <tableColumn id="27" name="Top Hashtags in Tweet" dataDxfId="185"/>
    <tableColumn id="28" name="Top Words in Tweet" dataDxfId="162"/>
    <tableColumn id="29" name="Top Word Pairs in Tweet" dataDxfId="117"/>
    <tableColumn id="30" name="Top Replied-To in Tweet" dataDxfId="11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12" dataDxfId="311">
  <autoFilter ref="A1:C9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6"/>
    <tableColumn id="2" name="Value" dataDxfId="2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heffield.ac.uk/inclusion/race-equality/wall-bame" TargetMode="External" /><Relationship Id="rId2" Type="http://schemas.openxmlformats.org/officeDocument/2006/relationships/hyperlink" Target="https://www.sheffield.ac.uk/inclusion/race-equality/strategy" TargetMode="External" /><Relationship Id="rId3" Type="http://schemas.openxmlformats.org/officeDocument/2006/relationships/hyperlink" Target="https://www.sheffield.ac.uk/inclusion/race-equality/wall-bame" TargetMode="External" /><Relationship Id="rId4" Type="http://schemas.openxmlformats.org/officeDocument/2006/relationships/hyperlink" Target="https://www.sheffield.ac.uk/inclusion/race-equality/strategy" TargetMode="External" /><Relationship Id="rId5" Type="http://schemas.openxmlformats.org/officeDocument/2006/relationships/hyperlink" Target="https://www.sheffield.ac.uk/inclusion/race-equality/wall-bame" TargetMode="External" /><Relationship Id="rId6" Type="http://schemas.openxmlformats.org/officeDocument/2006/relationships/hyperlink" Target="https://www.sheffield.ac.uk/inclusion/race-equality/strategy" TargetMode="External" /><Relationship Id="rId7" Type="http://schemas.openxmlformats.org/officeDocument/2006/relationships/hyperlink" Target="https://ec.europa.eu/digital-single-market/en/news/european-media-literacy-week" TargetMode="External" /><Relationship Id="rId8" Type="http://schemas.openxmlformats.org/officeDocument/2006/relationships/hyperlink" Target="https://ec.europa.eu/digital-single-market/en/news/european-media-literacy-week" TargetMode="External" /><Relationship Id="rId9" Type="http://schemas.openxmlformats.org/officeDocument/2006/relationships/hyperlink" Target="https://www.sheffield.ac.uk/news/nr/ranked-international-university-times-higher-education-1.836597" TargetMode="External" /><Relationship Id="rId10" Type="http://schemas.openxmlformats.org/officeDocument/2006/relationships/hyperlink" Target="https://weltliteratur.net/vossian-antonomasia-new-york-times/" TargetMode="External" /><Relationship Id="rId11" Type="http://schemas.openxmlformats.org/officeDocument/2006/relationships/hyperlink" Target="https://mailchi.mp/a12d06ae8ebf/newslet-for-libraries-issue-116" TargetMode="External" /><Relationship Id="rId12" Type="http://schemas.openxmlformats.org/officeDocument/2006/relationships/hyperlink" Target="https://mailchi.mp/a12d06ae8ebf/newslet-for-libraries-issue-116" TargetMode="External" /><Relationship Id="rId13" Type="http://schemas.openxmlformats.org/officeDocument/2006/relationships/hyperlink" Target="https://mailchi.mp/a12d06ae8ebf/newslet-for-libraries-issue-116" TargetMode="External" /><Relationship Id="rId14" Type="http://schemas.openxmlformats.org/officeDocument/2006/relationships/hyperlink" Target="https://mailchi.mp/a12d06ae8ebf/newslet-for-libraries-issue-116" TargetMode="External" /><Relationship Id="rId15" Type="http://schemas.openxmlformats.org/officeDocument/2006/relationships/hyperlink" Target="https://careerconnect.sheffield.ac.uk/home.html" TargetMode="External" /><Relationship Id="rId16" Type="http://schemas.openxmlformats.org/officeDocument/2006/relationships/hyperlink" Target="https://www.youtube.com/watch?v=ZgW6vOPBzvY" TargetMode="External" /><Relationship Id="rId17" Type="http://schemas.openxmlformats.org/officeDocument/2006/relationships/hyperlink" Target="https://twitter.com/InfoSchoolSheff/status/1106195216913051649" TargetMode="External" /><Relationship Id="rId18" Type="http://schemas.openxmlformats.org/officeDocument/2006/relationships/hyperlink" Target="https://twitter.com/InfoSchoolSheff/status/1106195216913051649" TargetMode="External" /><Relationship Id="rId19" Type="http://schemas.openxmlformats.org/officeDocument/2006/relationships/hyperlink" Target="https://twitter.com/InfoSchoolSheff/status/1105469806424350722" TargetMode="External" /><Relationship Id="rId20" Type="http://schemas.openxmlformats.org/officeDocument/2006/relationships/hyperlink" Target="https://twitter.com/InfoSchoolSheff/status/1106195216913051649" TargetMode="External" /><Relationship Id="rId21" Type="http://schemas.openxmlformats.org/officeDocument/2006/relationships/hyperlink" Target="https://twitter.com/InfoSchoolSheff/status/1106195216913051649" TargetMode="External" /><Relationship Id="rId22" Type="http://schemas.openxmlformats.org/officeDocument/2006/relationships/hyperlink" Target="https://twitter.com/owenboswarva/status/1106308969574907904" TargetMode="External" /><Relationship Id="rId23" Type="http://schemas.openxmlformats.org/officeDocument/2006/relationships/hyperlink" Target="https://twitter.com/owenboswarva/status/1106308969574907904" TargetMode="External" /><Relationship Id="rId24" Type="http://schemas.openxmlformats.org/officeDocument/2006/relationships/hyperlink" Target="http://insights.3datawisemonkeys.com/?edition_id=67597f10-4a48-11e9-9bab-0cc47a0d1609" TargetMode="External" /><Relationship Id="rId25" Type="http://schemas.openxmlformats.org/officeDocument/2006/relationships/hyperlink" Target="http://insights.3datawisemonkeys.com/?edition_id=67597f10-4a48-11e9-9bab-0cc47a0d1609" TargetMode="External" /><Relationship Id="rId26" Type="http://schemas.openxmlformats.org/officeDocument/2006/relationships/hyperlink" Target="http://insights.3datawisemonkeys.com/?edition_id=67597f10-4a48-11e9-9bab-0cc47a0d1609" TargetMode="External" /><Relationship Id="rId27" Type="http://schemas.openxmlformats.org/officeDocument/2006/relationships/hyperlink" Target="http://insights.3datawisemonkeys.com/?edition_id=67597f10-4a48-11e9-9bab-0cc47a0d1609" TargetMode="External" /><Relationship Id="rId28" Type="http://schemas.openxmlformats.org/officeDocument/2006/relationships/hyperlink" Target="http://insights.3datawisemonkeys.com/?edition_id=67597f10-4a48-11e9-9bab-0cc47a0d1609" TargetMode="External" /><Relationship Id="rId29" Type="http://schemas.openxmlformats.org/officeDocument/2006/relationships/hyperlink" Target="http://insights.3datawisemonkeys.com/?edition_id=67597f10-4a48-11e9-9bab-0cc47a0d1609" TargetMode="External" /><Relationship Id="rId30"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31"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32"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33"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34"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35"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36" Type="http://schemas.openxmlformats.org/officeDocument/2006/relationships/hyperlink" Target="https://www.sheffield.ac.uk/chemistry/prospectivepg/masters/stories/yeo-1.833141" TargetMode="External" /><Relationship Id="rId37" Type="http://schemas.openxmlformats.org/officeDocument/2006/relationships/hyperlink" Target="http://speri.dept.shef.ac.uk/2019/03/04/andrew-hindmoor-inaugural-lecture/" TargetMode="External" /><Relationship Id="rId38" Type="http://schemas.openxmlformats.org/officeDocument/2006/relationships/hyperlink" Target="http://speri.dept.shef.ac.uk/2019/03/04/andrew-hindmoor-inaugural-lecture/" TargetMode="External" /><Relationship Id="rId39" Type="http://schemas.openxmlformats.org/officeDocument/2006/relationships/hyperlink" Target="https://twitter.com/owenboswarva/status/1106308969574907904" TargetMode="External" /><Relationship Id="rId40" Type="http://schemas.openxmlformats.org/officeDocument/2006/relationships/hyperlink" Target="https://twitter.com/artefactors/status/1107946592303280128" TargetMode="External" /><Relationship Id="rId41" Type="http://schemas.openxmlformats.org/officeDocument/2006/relationships/hyperlink" Target="https://twitter.com/owenboswarva/status/1106308969574907904" TargetMode="External" /><Relationship Id="rId42" Type="http://schemas.openxmlformats.org/officeDocument/2006/relationships/hyperlink" Target="https://twitter.com/artefactors/status/1107946592303280128" TargetMode="External" /><Relationship Id="rId43" Type="http://schemas.openxmlformats.org/officeDocument/2006/relationships/hyperlink" Target="https://mailchi.mp/a12d06ae8ebf/newslet-for-libraries-issue-116" TargetMode="External" /><Relationship Id="rId44" Type="http://schemas.openxmlformats.org/officeDocument/2006/relationships/hyperlink" Target="https://mailchi.mp/a12d06ae8ebf/newslet-for-libraries-issue-116" TargetMode="External" /><Relationship Id="rId45" Type="http://schemas.openxmlformats.org/officeDocument/2006/relationships/hyperlink" Target="https://mailchi.mp/a12d06ae8ebf/newslet-for-libraries-issue-116" TargetMode="External" /><Relationship Id="rId46" Type="http://schemas.openxmlformats.org/officeDocument/2006/relationships/hyperlink" Target="https://www.youtube.com/watch?v=yzNmlFqAuE0&amp;feature=youtu.be" TargetMode="External" /><Relationship Id="rId47" Type="http://schemas.openxmlformats.org/officeDocument/2006/relationships/hyperlink" Target="https://scholarlycommunications.jiscinvolve.org/wp/2019/02/01/developing-skills-for-scholarly-communication/" TargetMode="External" /><Relationship Id="rId48" Type="http://schemas.openxmlformats.org/officeDocument/2006/relationships/hyperlink" Target="https://scholarlycommunications.jiscinvolve.org/wp/2019/02/01/developing-skills-for-scholarly-communication/" TargetMode="External" /><Relationship Id="rId49" Type="http://schemas.openxmlformats.org/officeDocument/2006/relationships/hyperlink" Target="https://scholarlycommunications.jiscinvolve.org/wp/2019/02/01/developing-skills-for-scholarly-communication/" TargetMode="External" /><Relationship Id="rId50" Type="http://schemas.openxmlformats.org/officeDocument/2006/relationships/hyperlink" Target="https://twitter.com/IALS_law/status/1109078516895834112" TargetMode="External" /><Relationship Id="rId51" Type="http://schemas.openxmlformats.org/officeDocument/2006/relationships/hyperlink" Target="https://twitter.com/IALS_law/status/1109078516895834112" TargetMode="External" /><Relationship Id="rId52" Type="http://schemas.openxmlformats.org/officeDocument/2006/relationships/hyperlink" Target="https://twitter.com/IALS_law/status/1109078516895834112" TargetMode="External" /><Relationship Id="rId53" Type="http://schemas.openxmlformats.org/officeDocument/2006/relationships/hyperlink" Target="https://twitter.com/IALS_law/status/1109078516895834112" TargetMode="External" /><Relationship Id="rId54" Type="http://schemas.openxmlformats.org/officeDocument/2006/relationships/hyperlink" Target="https://biall.org.uk/bursaries/" TargetMode="External" /><Relationship Id="rId55" Type="http://schemas.openxmlformats.org/officeDocument/2006/relationships/hyperlink" Target="https://biall.org.uk/bursaries/" TargetMode="External" /><Relationship Id="rId56" Type="http://schemas.openxmlformats.org/officeDocument/2006/relationships/hyperlink" Target="https://twitter.com/IALS_law/status/1109078516895834112" TargetMode="External" /><Relationship Id="rId57" Type="http://schemas.openxmlformats.org/officeDocument/2006/relationships/hyperlink" Target="https://twitter.com/IALS_law/status/1109078516895834112" TargetMode="External" /><Relationship Id="rId58" Type="http://schemas.openxmlformats.org/officeDocument/2006/relationships/hyperlink" Target="https://www.linkedin.com/jobs/view/1018641364/?recommendedFlavor=MATCHING_SKILLS&amp;refId=608a9f63-2912-4170-ac16-6b2570f90739&amp;trk=eml-jymbii-organic-job-card&amp;midToken=AQH6PhHKadnwmQ&amp;trkEmail=eml-jobs_jymbii_digest-null-4-null-null-283s5u~jpsvbbny~sc-null-jobs~view" TargetMode="External" /><Relationship Id="rId59" Type="http://schemas.openxmlformats.org/officeDocument/2006/relationships/hyperlink" Target="https://biall.org.uk/bursaries/" TargetMode="External" /><Relationship Id="rId60" Type="http://schemas.openxmlformats.org/officeDocument/2006/relationships/hyperlink" Target="https://biall.org.uk/bursaries/" TargetMode="External" /><Relationship Id="rId61" Type="http://schemas.openxmlformats.org/officeDocument/2006/relationships/hyperlink" Target="https://ec.europa.eu/digital-single-market/en/news/european-media-literacy-week#EUMediaLiteracyWeek" TargetMode="External" /><Relationship Id="rId62" Type="http://schemas.openxmlformats.org/officeDocument/2006/relationships/hyperlink" Target="http://information-literacy.blogspot.com/2019/03/public-authority-roles.html?utm_source=dlvr.it&amp;utm_medium=twitter" TargetMode="External" /><Relationship Id="rId63" Type="http://schemas.openxmlformats.org/officeDocument/2006/relationships/hyperlink" Target="https://ec.europa.eu/digital-single-market/en/news/european-media-literacy-week#EUMediaLiteracyWeek" TargetMode="External" /><Relationship Id="rId64" Type="http://schemas.openxmlformats.org/officeDocument/2006/relationships/hyperlink" Target="https://biall.org.uk/bursaries/" TargetMode="External" /><Relationship Id="rId65" Type="http://schemas.openxmlformats.org/officeDocument/2006/relationships/hyperlink" Target="https://twitter.com/newlibsuk/status/1106116729191702528" TargetMode="External" /><Relationship Id="rId66" Type="http://schemas.openxmlformats.org/officeDocument/2006/relationships/hyperlink" Target="https://www.linkedin.com/jobs/view/1018641364/?recommendedFlavor=MATCHING_SKILLS&amp;refId=608a9f63-2912-4170-ac16-6b2570f90739&amp;trk=eml-jymbii-organic-job-card&amp;midToken=AQH6PhHKadnwmQ&amp;trkEmail=eml-jobs_jymbii_digest-null-4-null-null-283s5u~jpsvbbny~sc-null-jobs~view" TargetMode="External" /><Relationship Id="rId67" Type="http://schemas.openxmlformats.org/officeDocument/2006/relationships/hyperlink" Target="https://biall.org.uk/bursaries/" TargetMode="External" /><Relationship Id="rId68" Type="http://schemas.openxmlformats.org/officeDocument/2006/relationships/hyperlink" Target="https://twitter.com/newlibsuk/status/1106116729191702528" TargetMode="External" /><Relationship Id="rId69" Type="http://schemas.openxmlformats.org/officeDocument/2006/relationships/hyperlink" Target="https://www.sheffield.ac.uk/postgraduate/visit/afternoons" TargetMode="External" /><Relationship Id="rId70" Type="http://schemas.openxmlformats.org/officeDocument/2006/relationships/hyperlink" Target="https://www.sheffield.ac.uk/international/enquiry/money/pgtmerit" TargetMode="External" /><Relationship Id="rId71" Type="http://schemas.openxmlformats.org/officeDocument/2006/relationships/hyperlink" Target="https://www.sheffield.ac.uk/postgraduate/taught/funding/masters-loans" TargetMode="External" /><Relationship Id="rId72" Type="http://schemas.openxmlformats.org/officeDocument/2006/relationships/hyperlink" Target="http://information-studies.blogspot.com/2019/03/celebrating-eumedialiteracyweek-at.html" TargetMode="External" /><Relationship Id="rId73" Type="http://schemas.openxmlformats.org/officeDocument/2006/relationships/hyperlink" Target="https://www.sheffield.ac.uk/is/about/qs2019" TargetMode="External" /><Relationship Id="rId74" Type="http://schemas.openxmlformats.org/officeDocument/2006/relationships/hyperlink" Target="https://www.sheffield.ac.uk/is/pgr/scholarships/toxicity-project" TargetMode="External" /><Relationship Id="rId75" Type="http://schemas.openxmlformats.org/officeDocument/2006/relationships/hyperlink" Target="https://pbs.twimg.com/media/D18x5peX4AA2Bsq.jpg" TargetMode="External" /><Relationship Id="rId76" Type="http://schemas.openxmlformats.org/officeDocument/2006/relationships/hyperlink" Target="https://pbs.twimg.com/media/D18teHpWkAAI04q.jpg" TargetMode="External" /><Relationship Id="rId77" Type="http://schemas.openxmlformats.org/officeDocument/2006/relationships/hyperlink" Target="https://pbs.twimg.com/media/D18x5peX4AA2Bsq.jpg" TargetMode="External" /><Relationship Id="rId78" Type="http://schemas.openxmlformats.org/officeDocument/2006/relationships/hyperlink" Target="https://pbs.twimg.com/media/D18teHpWkAAI04q.jpg" TargetMode="External" /><Relationship Id="rId79" Type="http://schemas.openxmlformats.org/officeDocument/2006/relationships/hyperlink" Target="https://pbs.twimg.com/media/D18x5peX4AA2Bsq.jpg" TargetMode="External" /><Relationship Id="rId80" Type="http://schemas.openxmlformats.org/officeDocument/2006/relationships/hyperlink" Target="https://pbs.twimg.com/media/D18teHpWkAAI04q.jpg" TargetMode="External" /><Relationship Id="rId81" Type="http://schemas.openxmlformats.org/officeDocument/2006/relationships/hyperlink" Target="https://pbs.twimg.com/amplify_video_thumb/1107588718116909056/img/HBbDl0QtpkZiiUNM.jpg" TargetMode="External" /><Relationship Id="rId82" Type="http://schemas.openxmlformats.org/officeDocument/2006/relationships/hyperlink" Target="https://pbs.twimg.com/amplify_video_thumb/1107588718116909056/img/HBbDl0QtpkZiiUNM.jpg" TargetMode="External" /><Relationship Id="rId83" Type="http://schemas.openxmlformats.org/officeDocument/2006/relationships/hyperlink" Target="https://pbs.twimg.com/media/D1hiHVzWsAAom1g.jpg" TargetMode="External" /><Relationship Id="rId84" Type="http://schemas.openxmlformats.org/officeDocument/2006/relationships/hyperlink" Target="https://pbs.twimg.com/media/D1hiHVzWsAAom1g.jpg" TargetMode="External" /><Relationship Id="rId85" Type="http://schemas.openxmlformats.org/officeDocument/2006/relationships/hyperlink" Target="https://pbs.twimg.com/media/D1ss5EiXcAAV2Gl.jpg" TargetMode="External" /><Relationship Id="rId86" Type="http://schemas.openxmlformats.org/officeDocument/2006/relationships/hyperlink" Target="https://pbs.twimg.com/media/D2A3jcOX0AEjxQA.jpg" TargetMode="External" /><Relationship Id="rId87" Type="http://schemas.openxmlformats.org/officeDocument/2006/relationships/hyperlink" Target="https://pbs.twimg.com/media/D2A3jcOX0AEjxQA.jpg" TargetMode="External" /><Relationship Id="rId88" Type="http://schemas.openxmlformats.org/officeDocument/2006/relationships/hyperlink" Target="https://pbs.twimg.com/media/D2A3jcOX0AEjxQA.jpg" TargetMode="External" /><Relationship Id="rId89" Type="http://schemas.openxmlformats.org/officeDocument/2006/relationships/hyperlink" Target="https://pbs.twimg.com/media/D2A3jcOX0AEjxQA.jpg" TargetMode="External" /><Relationship Id="rId90" Type="http://schemas.openxmlformats.org/officeDocument/2006/relationships/hyperlink" Target="https://pbs.twimg.com/media/D1hiHVzWsAAom1g.jpg" TargetMode="External" /><Relationship Id="rId91" Type="http://schemas.openxmlformats.org/officeDocument/2006/relationships/hyperlink" Target="https://pbs.twimg.com/tweet_video_thumb/D2MxiqcX0AAdhFB.jpg" TargetMode="External" /><Relationship Id="rId92" Type="http://schemas.openxmlformats.org/officeDocument/2006/relationships/hyperlink" Target="https://pbs.twimg.com/tweet_video_thumb/D2MxiqcX0AAdhFB.jpg" TargetMode="External" /><Relationship Id="rId93" Type="http://schemas.openxmlformats.org/officeDocument/2006/relationships/hyperlink" Target="https://pbs.twimg.com/tweet_video_thumb/D2MzV68W0AEoXHd.jpg" TargetMode="External" /><Relationship Id="rId94" Type="http://schemas.openxmlformats.org/officeDocument/2006/relationships/hyperlink" Target="https://pbs.twimg.com/tweet_video_thumb/D2MzV68W0AEoXHd.jpg" TargetMode="External" /><Relationship Id="rId95" Type="http://schemas.openxmlformats.org/officeDocument/2006/relationships/hyperlink" Target="https://pbs.twimg.com/tweet_video_thumb/D2MzV68W0AEoXHd.jpg" TargetMode="External" /><Relationship Id="rId96" Type="http://schemas.openxmlformats.org/officeDocument/2006/relationships/hyperlink" Target="https://pbs.twimg.com/media/D1hiHVzWsAAom1g.jpg" TargetMode="External" /><Relationship Id="rId97" Type="http://schemas.openxmlformats.org/officeDocument/2006/relationships/hyperlink" Target="https://pbs.twimg.com/media/D1hiHVzWsAAom1g.jpg" TargetMode="External" /><Relationship Id="rId98" Type="http://schemas.openxmlformats.org/officeDocument/2006/relationships/hyperlink" Target="https://pbs.twimg.com/media/D1i6TSXXgAUVpVd.png" TargetMode="External" /><Relationship Id="rId99" Type="http://schemas.openxmlformats.org/officeDocument/2006/relationships/hyperlink" Target="https://pbs.twimg.com/media/D1mH97TX4AEO-IR.jpg" TargetMode="External" /><Relationship Id="rId100" Type="http://schemas.openxmlformats.org/officeDocument/2006/relationships/hyperlink" Target="https://pbs.twimg.com/media/D1mH97TX4AEO-IR.jpg" TargetMode="External" /><Relationship Id="rId101" Type="http://schemas.openxmlformats.org/officeDocument/2006/relationships/hyperlink" Target="https://pbs.twimg.com/media/D2A7fifU0AEvpi7.jpg" TargetMode="External" /><Relationship Id="rId102" Type="http://schemas.openxmlformats.org/officeDocument/2006/relationships/hyperlink" Target="https://pbs.twimg.com/ext_tw_video_thumb/1107963959657803778/pu/img/Z5cyxBgevrl2PMMK.jpg" TargetMode="External" /><Relationship Id="rId103" Type="http://schemas.openxmlformats.org/officeDocument/2006/relationships/hyperlink" Target="https://pbs.twimg.com/media/D2Fr760WsAACzP9.jpg" TargetMode="External" /><Relationship Id="rId104" Type="http://schemas.openxmlformats.org/officeDocument/2006/relationships/hyperlink" Target="https://pbs.twimg.com/media/D18vKfSWwAMcGsV.jpg" TargetMode="External" /><Relationship Id="rId105" Type="http://schemas.openxmlformats.org/officeDocument/2006/relationships/hyperlink" Target="https://pbs.twimg.com/ext_tw_video_thumb/1108334421999013890/pu/img/sGYo2wE59SwLA956.jpg" TargetMode="External" /><Relationship Id="rId106" Type="http://schemas.openxmlformats.org/officeDocument/2006/relationships/hyperlink" Target="https://pbs.twimg.com/ext_tw_video_thumb/1108334421999013890/pu/img/sGYo2wE59SwLA956.jpg" TargetMode="External" /><Relationship Id="rId107" Type="http://schemas.openxmlformats.org/officeDocument/2006/relationships/hyperlink" Target="https://pbs.twimg.com/media/D2HXdXPWsAAewdC.jpg" TargetMode="External" /><Relationship Id="rId108" Type="http://schemas.openxmlformats.org/officeDocument/2006/relationships/hyperlink" Target="https://pbs.twimg.com/media/D2HXdXPWsAAewdC.jpg" TargetMode="External" /><Relationship Id="rId109" Type="http://schemas.openxmlformats.org/officeDocument/2006/relationships/hyperlink" Target="https://pbs.twimg.com/media/D2HXdXPWsAAewdC.jpg" TargetMode="External" /><Relationship Id="rId110" Type="http://schemas.openxmlformats.org/officeDocument/2006/relationships/hyperlink" Target="https://pbs.twimg.com/media/D2HXdXPWsAAewdC.jpg" TargetMode="External" /><Relationship Id="rId111" Type="http://schemas.openxmlformats.org/officeDocument/2006/relationships/hyperlink" Target="https://pbs.twimg.com/media/D2HXdXPWsAAewdC.jpg" TargetMode="External" /><Relationship Id="rId112" Type="http://schemas.openxmlformats.org/officeDocument/2006/relationships/hyperlink" Target="https://pbs.twimg.com/media/D2HXdXPWsAAewdC.jpg" TargetMode="External" /><Relationship Id="rId113" Type="http://schemas.openxmlformats.org/officeDocument/2006/relationships/hyperlink" Target="https://pbs.twimg.com/media/D2A3jcOX0AEjxQA.jpg" TargetMode="External" /><Relationship Id="rId114" Type="http://schemas.openxmlformats.org/officeDocument/2006/relationships/hyperlink" Target="https://pbs.twimg.com/media/D2A3jcOX0AEjxQA.jpg" TargetMode="External" /><Relationship Id="rId115" Type="http://schemas.openxmlformats.org/officeDocument/2006/relationships/hyperlink" Target="https://pbs.twimg.com/media/D2A3jcOX0AEjxQA.jpg" TargetMode="External" /><Relationship Id="rId116" Type="http://schemas.openxmlformats.org/officeDocument/2006/relationships/hyperlink" Target="https://pbs.twimg.com/media/D2MBohuXcAAj50B.jpg" TargetMode="External" /><Relationship Id="rId117" Type="http://schemas.openxmlformats.org/officeDocument/2006/relationships/hyperlink" Target="https://pbs.twimg.com/amplify_video_thumb/1107647254205292544/img/snONEwAYcKqGuru3.jpg" TargetMode="External" /><Relationship Id="rId118" Type="http://schemas.openxmlformats.org/officeDocument/2006/relationships/hyperlink" Target="https://pbs.twimg.com/ext_tw_video_thumb/875282918649864192/pu/img/Gjg2-PqVUZBFUkkV.jpg" TargetMode="External" /><Relationship Id="rId119" Type="http://schemas.openxmlformats.org/officeDocument/2006/relationships/hyperlink" Target="https://pbs.twimg.com/media/D2MBohuXcAAj50B.jpg" TargetMode="External" /><Relationship Id="rId120" Type="http://schemas.openxmlformats.org/officeDocument/2006/relationships/hyperlink" Target="https://pbs.twimg.com/tweet_video_thumb/D1mwK6bXQAA1RcY.jpg" TargetMode="External" /><Relationship Id="rId121" Type="http://schemas.openxmlformats.org/officeDocument/2006/relationships/hyperlink" Target="https://pbs.twimg.com/tweet_video_thumb/D1mwK6bXQAA1RcY.jpg" TargetMode="External" /><Relationship Id="rId122" Type="http://schemas.openxmlformats.org/officeDocument/2006/relationships/hyperlink" Target="https://pbs.twimg.com/media/D1s-LxaXgAAFfSZ.jpg" TargetMode="External" /><Relationship Id="rId123" Type="http://schemas.openxmlformats.org/officeDocument/2006/relationships/hyperlink" Target="https://pbs.twimg.com/media/D2Bhq94XcAAKaLr.jpg" TargetMode="External" /><Relationship Id="rId124" Type="http://schemas.openxmlformats.org/officeDocument/2006/relationships/hyperlink" Target="https://pbs.twimg.com/media/D2BGUbeX0AE4lp2.jpg" TargetMode="External" /><Relationship Id="rId125" Type="http://schemas.openxmlformats.org/officeDocument/2006/relationships/hyperlink" Target="https://pbs.twimg.com/media/D1829rQUcAI3wor.jpg" TargetMode="External" /><Relationship Id="rId126" Type="http://schemas.openxmlformats.org/officeDocument/2006/relationships/hyperlink" Target="https://pbs.twimg.com/media/D2BbBFpU4AA6qfW.jpg" TargetMode="External" /><Relationship Id="rId127" Type="http://schemas.openxmlformats.org/officeDocument/2006/relationships/hyperlink" Target="https://pbs.twimg.com/media/D2Bhq94XcAAKaLr.jpg" TargetMode="External" /><Relationship Id="rId128" Type="http://schemas.openxmlformats.org/officeDocument/2006/relationships/hyperlink" Target="https://pbs.twimg.com/media/D1s-LxaXgAAFfSZ.jpg" TargetMode="External" /><Relationship Id="rId129" Type="http://schemas.openxmlformats.org/officeDocument/2006/relationships/hyperlink" Target="https://pbs.twimg.com/media/D18xNLeW0AUnNKk.jpg" TargetMode="External" /><Relationship Id="rId130" Type="http://schemas.openxmlformats.org/officeDocument/2006/relationships/hyperlink" Target="https://pbs.twimg.com/media/D2RwI5dWoAA1FqL.jpg" TargetMode="External" /><Relationship Id="rId131" Type="http://schemas.openxmlformats.org/officeDocument/2006/relationships/hyperlink" Target="https://pbs.twimg.com/media/D18x5peX4AA2Bsq.jpg" TargetMode="External" /><Relationship Id="rId132" Type="http://schemas.openxmlformats.org/officeDocument/2006/relationships/hyperlink" Target="https://pbs.twimg.com/media/D18teHpWkAAI04q.jpg" TargetMode="External" /><Relationship Id="rId133" Type="http://schemas.openxmlformats.org/officeDocument/2006/relationships/hyperlink" Target="https://pbs.twimg.com/media/D18x5peX4AA2Bsq.jpg" TargetMode="External" /><Relationship Id="rId134" Type="http://schemas.openxmlformats.org/officeDocument/2006/relationships/hyperlink" Target="https://pbs.twimg.com/media/D18teHpWkAAI04q.jpg" TargetMode="External" /><Relationship Id="rId135" Type="http://schemas.openxmlformats.org/officeDocument/2006/relationships/hyperlink" Target="https://pbs.twimg.com/media/D18x5peX4AA2Bsq.jpg" TargetMode="External" /><Relationship Id="rId136" Type="http://schemas.openxmlformats.org/officeDocument/2006/relationships/hyperlink" Target="https://pbs.twimg.com/media/D18teHpWkAAI04q.jpg" TargetMode="External" /><Relationship Id="rId137" Type="http://schemas.openxmlformats.org/officeDocument/2006/relationships/hyperlink" Target="https://pbs.twimg.com/amplify_video_thumb/1107588718116909056/img/HBbDl0QtpkZiiUNM.jpg" TargetMode="External" /><Relationship Id="rId138" Type="http://schemas.openxmlformats.org/officeDocument/2006/relationships/hyperlink" Target="https://pbs.twimg.com/amplify_video_thumb/1107588718116909056/img/HBbDl0QtpkZiiUNM.jpg" TargetMode="External" /><Relationship Id="rId139" Type="http://schemas.openxmlformats.org/officeDocument/2006/relationships/hyperlink" Target="http://pbs.twimg.com/profile_images/951423280275247110/HH6SiQWy_normal.jpg" TargetMode="External" /><Relationship Id="rId140" Type="http://schemas.openxmlformats.org/officeDocument/2006/relationships/hyperlink" Target="https://pbs.twimg.com/media/D1hiHVzWsAAom1g.jpg" TargetMode="External" /><Relationship Id="rId141" Type="http://schemas.openxmlformats.org/officeDocument/2006/relationships/hyperlink" Target="https://pbs.twimg.com/media/D1hiHVzWsAAom1g.jpg" TargetMode="External" /><Relationship Id="rId142" Type="http://schemas.openxmlformats.org/officeDocument/2006/relationships/hyperlink" Target="http://pbs.twimg.com/profile_images/879374932106498052/hAOD_kEC_normal.jpg" TargetMode="External" /><Relationship Id="rId143" Type="http://schemas.openxmlformats.org/officeDocument/2006/relationships/hyperlink" Target="http://pbs.twimg.com/profile_images/879374932106498052/hAOD_kEC_normal.jpg" TargetMode="External" /><Relationship Id="rId144" Type="http://schemas.openxmlformats.org/officeDocument/2006/relationships/hyperlink" Target="http://pbs.twimg.com/profile_images/1027594983036080128/kW6ZPeRt_normal.jpg" TargetMode="External" /><Relationship Id="rId145" Type="http://schemas.openxmlformats.org/officeDocument/2006/relationships/hyperlink" Target="http://pbs.twimg.com/profile_images/1027594983036080128/kW6ZPeRt_normal.jpg" TargetMode="External" /><Relationship Id="rId146" Type="http://schemas.openxmlformats.org/officeDocument/2006/relationships/hyperlink" Target="http://pbs.twimg.com/profile_images/1027594983036080128/kW6ZPeRt_normal.jpg" TargetMode="External" /><Relationship Id="rId147" Type="http://schemas.openxmlformats.org/officeDocument/2006/relationships/hyperlink" Target="http://pbs.twimg.com/profile_images/459067695439163392/vCQVn-1Z_normal.png" TargetMode="External" /><Relationship Id="rId148" Type="http://schemas.openxmlformats.org/officeDocument/2006/relationships/hyperlink" Target="http://pbs.twimg.com/profile_images/459067695439163392/vCQVn-1Z_normal.png" TargetMode="External" /><Relationship Id="rId149" Type="http://schemas.openxmlformats.org/officeDocument/2006/relationships/hyperlink" Target="http://pbs.twimg.com/profile_images/514870144766472192/dREH9ljm_normal.jpeg" TargetMode="External" /><Relationship Id="rId150" Type="http://schemas.openxmlformats.org/officeDocument/2006/relationships/hyperlink" Target="http://pbs.twimg.com/profile_images/514870144766472192/dREH9ljm_normal.jpeg" TargetMode="External" /><Relationship Id="rId151" Type="http://schemas.openxmlformats.org/officeDocument/2006/relationships/hyperlink" Target="http://pbs.twimg.com/profile_images/885955555277377537/H4HOKLfw_normal.jpg" TargetMode="External" /><Relationship Id="rId152" Type="http://schemas.openxmlformats.org/officeDocument/2006/relationships/hyperlink" Target="http://pbs.twimg.com/profile_images/885955555277377537/H4HOKLfw_normal.jpg" TargetMode="External" /><Relationship Id="rId153" Type="http://schemas.openxmlformats.org/officeDocument/2006/relationships/hyperlink" Target="http://pbs.twimg.com/profile_images/885955555277377537/H4HOKLfw_normal.jpg" TargetMode="External" /><Relationship Id="rId154" Type="http://schemas.openxmlformats.org/officeDocument/2006/relationships/hyperlink" Target="http://pbs.twimg.com/profile_images/873473445211799553/BMqiVw_j_normal.jpg" TargetMode="External" /><Relationship Id="rId155" Type="http://schemas.openxmlformats.org/officeDocument/2006/relationships/hyperlink" Target="http://pbs.twimg.com/profile_images/873473445211799553/BMqiVw_j_normal.jpg" TargetMode="External" /><Relationship Id="rId156" Type="http://schemas.openxmlformats.org/officeDocument/2006/relationships/hyperlink" Target="http://pbs.twimg.com/profile_images/795024344011378688/X-dgr9px_normal.jpg" TargetMode="External" /><Relationship Id="rId157" Type="http://schemas.openxmlformats.org/officeDocument/2006/relationships/hyperlink" Target="http://pbs.twimg.com/profile_images/795024344011378688/X-dgr9px_normal.jpg" TargetMode="External" /><Relationship Id="rId158" Type="http://schemas.openxmlformats.org/officeDocument/2006/relationships/hyperlink" Target="http://pbs.twimg.com/profile_images/795024344011378688/X-dgr9px_normal.jpg" TargetMode="External" /><Relationship Id="rId159" Type="http://schemas.openxmlformats.org/officeDocument/2006/relationships/hyperlink" Target="https://pbs.twimg.com/media/D1ss5EiXcAAV2Gl.jpg" TargetMode="External" /><Relationship Id="rId160" Type="http://schemas.openxmlformats.org/officeDocument/2006/relationships/hyperlink" Target="http://pbs.twimg.com/profile_images/290056711/logo_twitter_normal.jpg" TargetMode="External" /><Relationship Id="rId161" Type="http://schemas.openxmlformats.org/officeDocument/2006/relationships/hyperlink" Target="http://pbs.twimg.com/profile_images/948013334787514368/xN7BMQRq_normal.jpg" TargetMode="External" /><Relationship Id="rId162" Type="http://schemas.openxmlformats.org/officeDocument/2006/relationships/hyperlink" Target="http://pbs.twimg.com/profile_images/948013334787514368/xN7BMQRq_normal.jpg" TargetMode="External" /><Relationship Id="rId163" Type="http://schemas.openxmlformats.org/officeDocument/2006/relationships/hyperlink" Target="http://pbs.twimg.com/profile_images/1106323472270147585/Bpt-ZNOR_normal.jpg" TargetMode="External" /><Relationship Id="rId164" Type="http://schemas.openxmlformats.org/officeDocument/2006/relationships/hyperlink" Target="http://pbs.twimg.com/profile_images/1106323472270147585/Bpt-ZNOR_normal.jpg" TargetMode="External" /><Relationship Id="rId165" Type="http://schemas.openxmlformats.org/officeDocument/2006/relationships/hyperlink" Target="http://pbs.twimg.com/profile_images/1106323472270147585/Bpt-ZNOR_normal.jpg" TargetMode="External" /><Relationship Id="rId166" Type="http://schemas.openxmlformats.org/officeDocument/2006/relationships/hyperlink" Target="http://pbs.twimg.com/profile_images/1091136397614944256/qry6YEJ-_normal.jpg" TargetMode="External" /><Relationship Id="rId167" Type="http://schemas.openxmlformats.org/officeDocument/2006/relationships/hyperlink" Target="http://pbs.twimg.com/profile_images/1091136397614944256/qry6YEJ-_normal.jpg" TargetMode="External" /><Relationship Id="rId168" Type="http://schemas.openxmlformats.org/officeDocument/2006/relationships/hyperlink" Target="http://pbs.twimg.com/profile_images/1091136397614944256/qry6YEJ-_normal.jpg" TargetMode="External" /><Relationship Id="rId169" Type="http://schemas.openxmlformats.org/officeDocument/2006/relationships/hyperlink" Target="http://pbs.twimg.com/profile_images/1091136397614944256/qry6YEJ-_normal.jpg" TargetMode="External" /><Relationship Id="rId170" Type="http://schemas.openxmlformats.org/officeDocument/2006/relationships/hyperlink" Target="https://pbs.twimg.com/media/D2A3jcOX0AEjxQA.jpg" TargetMode="External" /><Relationship Id="rId171" Type="http://schemas.openxmlformats.org/officeDocument/2006/relationships/hyperlink" Target="https://pbs.twimg.com/media/D2A3jcOX0AEjxQA.jpg" TargetMode="External" /><Relationship Id="rId172" Type="http://schemas.openxmlformats.org/officeDocument/2006/relationships/hyperlink" Target="https://pbs.twimg.com/media/D2A3jcOX0AEjxQA.jpg" TargetMode="External" /><Relationship Id="rId173" Type="http://schemas.openxmlformats.org/officeDocument/2006/relationships/hyperlink" Target="https://pbs.twimg.com/media/D2A3jcOX0AEjxQA.jpg" TargetMode="External" /><Relationship Id="rId174" Type="http://schemas.openxmlformats.org/officeDocument/2006/relationships/hyperlink" Target="https://pbs.twimg.com/media/D1hiHVzWsAAom1g.jpg" TargetMode="External" /><Relationship Id="rId175" Type="http://schemas.openxmlformats.org/officeDocument/2006/relationships/hyperlink" Target="http://pbs.twimg.com/profile_images/522736787643314177/PgwkVc8l_normal.png" TargetMode="External" /><Relationship Id="rId176" Type="http://schemas.openxmlformats.org/officeDocument/2006/relationships/hyperlink" Target="http://pbs.twimg.com/profile_images/522736787643314177/PgwkVc8l_normal.png" TargetMode="External" /><Relationship Id="rId177" Type="http://schemas.openxmlformats.org/officeDocument/2006/relationships/hyperlink" Target="http://pbs.twimg.com/profile_images/873169003551895552/OsW2NAnn_normal.jpg" TargetMode="External" /><Relationship Id="rId178" Type="http://schemas.openxmlformats.org/officeDocument/2006/relationships/hyperlink" Target="http://pbs.twimg.com/profile_images/873169003551895552/OsW2NAnn_normal.jpg" TargetMode="External" /><Relationship Id="rId179" Type="http://schemas.openxmlformats.org/officeDocument/2006/relationships/hyperlink" Target="http://pbs.twimg.com/profile_images/1063323617021358080/jhAUl2jK_normal.jpg" TargetMode="External" /><Relationship Id="rId180" Type="http://schemas.openxmlformats.org/officeDocument/2006/relationships/hyperlink" Target="https://pbs.twimg.com/tweet_video_thumb/D2MxiqcX0AAdhFB.jpg" TargetMode="External" /><Relationship Id="rId181" Type="http://schemas.openxmlformats.org/officeDocument/2006/relationships/hyperlink" Target="https://pbs.twimg.com/tweet_video_thumb/D2MxiqcX0AAdhFB.jpg" TargetMode="External" /><Relationship Id="rId182" Type="http://schemas.openxmlformats.org/officeDocument/2006/relationships/hyperlink" Target="https://pbs.twimg.com/tweet_video_thumb/D2MzV68W0AEoXHd.jpg" TargetMode="External" /><Relationship Id="rId183" Type="http://schemas.openxmlformats.org/officeDocument/2006/relationships/hyperlink" Target="https://pbs.twimg.com/tweet_video_thumb/D2MzV68W0AEoXHd.jpg" TargetMode="External" /><Relationship Id="rId184" Type="http://schemas.openxmlformats.org/officeDocument/2006/relationships/hyperlink" Target="https://pbs.twimg.com/tweet_video_thumb/D2MzV68W0AEoXHd.jpg" TargetMode="External" /><Relationship Id="rId185" Type="http://schemas.openxmlformats.org/officeDocument/2006/relationships/hyperlink" Target="http://pbs.twimg.com/profile_images/1101504533862191104/oTEDGZfu_normal.png" TargetMode="External" /><Relationship Id="rId186" Type="http://schemas.openxmlformats.org/officeDocument/2006/relationships/hyperlink" Target="http://pbs.twimg.com/profile_images/1063323617021358080/jhAUl2jK_normal.jpg" TargetMode="External" /><Relationship Id="rId187" Type="http://schemas.openxmlformats.org/officeDocument/2006/relationships/hyperlink" Target="http://pbs.twimg.com/profile_images/1063323617021358080/jhAUl2jK_normal.jpg" TargetMode="External" /><Relationship Id="rId188" Type="http://schemas.openxmlformats.org/officeDocument/2006/relationships/hyperlink" Target="http://pbs.twimg.com/profile_images/1101504533862191104/oTEDGZfu_normal.png" TargetMode="External" /><Relationship Id="rId189" Type="http://schemas.openxmlformats.org/officeDocument/2006/relationships/hyperlink" Target="http://pbs.twimg.com/profile_images/839547131866263553/iPVUvU77_normal.jpg" TargetMode="External" /><Relationship Id="rId190" Type="http://schemas.openxmlformats.org/officeDocument/2006/relationships/hyperlink" Target="http://pbs.twimg.com/profile_images/839547131866263553/iPVUvU77_normal.jpg" TargetMode="External" /><Relationship Id="rId191" Type="http://schemas.openxmlformats.org/officeDocument/2006/relationships/hyperlink" Target="http://pbs.twimg.com/profile_images/839547131866263553/iPVUvU77_normal.jpg" TargetMode="External" /><Relationship Id="rId192" Type="http://schemas.openxmlformats.org/officeDocument/2006/relationships/hyperlink" Target="http://pbs.twimg.com/profile_images/839547131866263553/iPVUvU77_normal.jpg" TargetMode="External" /><Relationship Id="rId193" Type="http://schemas.openxmlformats.org/officeDocument/2006/relationships/hyperlink" Target="https://pbs.twimg.com/media/D1hiHVzWsAAom1g.jpg" TargetMode="External" /><Relationship Id="rId194" Type="http://schemas.openxmlformats.org/officeDocument/2006/relationships/hyperlink" Target="http://pbs.twimg.com/profile_images/999346363627290624/D76NXDAD_normal.jpg" TargetMode="External" /><Relationship Id="rId195" Type="http://schemas.openxmlformats.org/officeDocument/2006/relationships/hyperlink" Target="http://pbs.twimg.com/profile_images/935840922448941057/gWYtmf-b_normal.jpg" TargetMode="External" /><Relationship Id="rId196" Type="http://schemas.openxmlformats.org/officeDocument/2006/relationships/hyperlink" Target="https://pbs.twimg.com/media/D1hiHVzWsAAom1g.jpg" TargetMode="External" /><Relationship Id="rId197" Type="http://schemas.openxmlformats.org/officeDocument/2006/relationships/hyperlink" Target="http://pbs.twimg.com/profile_images/999346363627290624/D76NXDAD_normal.jpg" TargetMode="External" /><Relationship Id="rId198" Type="http://schemas.openxmlformats.org/officeDocument/2006/relationships/hyperlink" Target="http://pbs.twimg.com/profile_images/935840922448941057/gWYtmf-b_normal.jpg" TargetMode="External" /><Relationship Id="rId199" Type="http://schemas.openxmlformats.org/officeDocument/2006/relationships/hyperlink" Target="https://pbs.twimg.com/media/D1i6TSXXgAUVpVd.png" TargetMode="External" /><Relationship Id="rId200" Type="http://schemas.openxmlformats.org/officeDocument/2006/relationships/hyperlink" Target="http://pbs.twimg.com/profile_images/935840922448941057/gWYtmf-b_normal.jpg" TargetMode="External" /><Relationship Id="rId201" Type="http://schemas.openxmlformats.org/officeDocument/2006/relationships/hyperlink" Target="https://pbs.twimg.com/media/D1mH97TX4AEO-IR.jpg" TargetMode="External" /><Relationship Id="rId202" Type="http://schemas.openxmlformats.org/officeDocument/2006/relationships/hyperlink" Target="https://pbs.twimg.com/media/D1mH97TX4AEO-IR.jpg" TargetMode="External" /><Relationship Id="rId203" Type="http://schemas.openxmlformats.org/officeDocument/2006/relationships/hyperlink" Target="http://pbs.twimg.com/profile_images/935840922448941057/gWYtmf-b_normal.jpg" TargetMode="External" /><Relationship Id="rId204" Type="http://schemas.openxmlformats.org/officeDocument/2006/relationships/hyperlink" Target="http://pbs.twimg.com/profile_images/1047481805862051842/kEthvjhz_normal.jpg" TargetMode="External" /><Relationship Id="rId205" Type="http://schemas.openxmlformats.org/officeDocument/2006/relationships/hyperlink" Target="http://pbs.twimg.com/profile_images/1047481805862051842/kEthvjhz_normal.jpg" TargetMode="External" /><Relationship Id="rId206" Type="http://schemas.openxmlformats.org/officeDocument/2006/relationships/hyperlink" Target="http://pbs.twimg.com/profile_images/935840922448941057/gWYtmf-b_normal.jpg" TargetMode="External" /><Relationship Id="rId207" Type="http://schemas.openxmlformats.org/officeDocument/2006/relationships/hyperlink" Target="http://pbs.twimg.com/profile_images/935840922448941057/gWYtmf-b_normal.jpg" TargetMode="External" /><Relationship Id="rId208" Type="http://schemas.openxmlformats.org/officeDocument/2006/relationships/hyperlink" Target="http://pbs.twimg.com/profile_images/935840922448941057/gWYtmf-b_normal.jpg" TargetMode="External" /><Relationship Id="rId209" Type="http://schemas.openxmlformats.org/officeDocument/2006/relationships/hyperlink" Target="http://pbs.twimg.com/profile_images/1047481805862051842/kEthvjhz_normal.jpg" TargetMode="External" /><Relationship Id="rId210" Type="http://schemas.openxmlformats.org/officeDocument/2006/relationships/hyperlink" Target="http://pbs.twimg.com/profile_images/1047481805862051842/kEthvjhz_normal.jpg" TargetMode="External" /><Relationship Id="rId211" Type="http://schemas.openxmlformats.org/officeDocument/2006/relationships/hyperlink" Target="http://pbs.twimg.com/profile_images/1047481805862051842/kEthvjhz_normal.jpg" TargetMode="External" /><Relationship Id="rId212" Type="http://schemas.openxmlformats.org/officeDocument/2006/relationships/hyperlink" Target="http://pbs.twimg.com/profile_images/935840922448941057/gWYtmf-b_normal.jpg" TargetMode="External" /><Relationship Id="rId213" Type="http://schemas.openxmlformats.org/officeDocument/2006/relationships/hyperlink" Target="http://pbs.twimg.com/profile_images/935840922448941057/gWYtmf-b_normal.jpg" TargetMode="External" /><Relationship Id="rId214" Type="http://schemas.openxmlformats.org/officeDocument/2006/relationships/hyperlink" Target="http://pbs.twimg.com/profile_images/935840922448941057/gWYtmf-b_normal.jpg" TargetMode="External" /><Relationship Id="rId215" Type="http://schemas.openxmlformats.org/officeDocument/2006/relationships/hyperlink" Target="http://pbs.twimg.com/profile_images/1087036433939030016/fVea_VQf_normal.jpg" TargetMode="External" /><Relationship Id="rId216" Type="http://schemas.openxmlformats.org/officeDocument/2006/relationships/hyperlink" Target="http://pbs.twimg.com/profile_images/1087036433939030016/fVea_VQf_normal.jpg" TargetMode="External" /><Relationship Id="rId217" Type="http://schemas.openxmlformats.org/officeDocument/2006/relationships/hyperlink" Target="http://pbs.twimg.com/profile_images/873169003551895552/OsW2NAnn_normal.jpg" TargetMode="External" /><Relationship Id="rId218" Type="http://schemas.openxmlformats.org/officeDocument/2006/relationships/hyperlink" Target="http://pbs.twimg.com/profile_images/935840922448941057/gWYtmf-b_normal.jpg" TargetMode="External" /><Relationship Id="rId219" Type="http://schemas.openxmlformats.org/officeDocument/2006/relationships/hyperlink" Target="http://pbs.twimg.com/profile_images/935840922448941057/gWYtmf-b_normal.jpg" TargetMode="External" /><Relationship Id="rId220" Type="http://schemas.openxmlformats.org/officeDocument/2006/relationships/hyperlink" Target="http://pbs.twimg.com/profile_images/935840922448941057/gWYtmf-b_normal.jpg" TargetMode="External" /><Relationship Id="rId221" Type="http://schemas.openxmlformats.org/officeDocument/2006/relationships/hyperlink" Target="http://pbs.twimg.com/profile_images/935840922448941057/gWYtmf-b_normal.jpg" TargetMode="External" /><Relationship Id="rId222" Type="http://schemas.openxmlformats.org/officeDocument/2006/relationships/hyperlink" Target="http://pbs.twimg.com/profile_images/935840922448941057/gWYtmf-b_normal.jpg" TargetMode="External" /><Relationship Id="rId223" Type="http://schemas.openxmlformats.org/officeDocument/2006/relationships/hyperlink" Target="http://pbs.twimg.com/profile_images/935840922448941057/gWYtmf-b_normal.jpg" TargetMode="External" /><Relationship Id="rId224" Type="http://schemas.openxmlformats.org/officeDocument/2006/relationships/hyperlink" Target="http://pbs.twimg.com/profile_images/935840922448941057/gWYtmf-b_normal.jpg" TargetMode="External" /><Relationship Id="rId225" Type="http://schemas.openxmlformats.org/officeDocument/2006/relationships/hyperlink" Target="http://pbs.twimg.com/profile_images/1062001547377340416/4mNZf9iy_normal.jpg" TargetMode="External" /><Relationship Id="rId226" Type="http://schemas.openxmlformats.org/officeDocument/2006/relationships/hyperlink" Target="http://pbs.twimg.com/profile_images/935840922448941057/gWYtmf-b_normal.jpg" TargetMode="External" /><Relationship Id="rId227" Type="http://schemas.openxmlformats.org/officeDocument/2006/relationships/hyperlink" Target="https://pbs.twimg.com/media/D2A7fifU0AEvpi7.jpg" TargetMode="External" /><Relationship Id="rId228" Type="http://schemas.openxmlformats.org/officeDocument/2006/relationships/hyperlink" Target="http://pbs.twimg.com/profile_images/935840922448941057/gWYtmf-b_normal.jpg" TargetMode="External" /><Relationship Id="rId229" Type="http://schemas.openxmlformats.org/officeDocument/2006/relationships/hyperlink" Target="https://pbs.twimg.com/ext_tw_video_thumb/1107963959657803778/pu/img/Z5cyxBgevrl2PMMK.jpg" TargetMode="External" /><Relationship Id="rId230" Type="http://schemas.openxmlformats.org/officeDocument/2006/relationships/hyperlink" Target="http://pbs.twimg.com/profile_images/935840922448941057/gWYtmf-b_normal.jpg" TargetMode="External" /><Relationship Id="rId231" Type="http://schemas.openxmlformats.org/officeDocument/2006/relationships/hyperlink" Target="http://pbs.twimg.com/profile_images/980472373387448320/GdH88geY_normal.jpg" TargetMode="External" /><Relationship Id="rId232" Type="http://schemas.openxmlformats.org/officeDocument/2006/relationships/hyperlink" Target="http://pbs.twimg.com/profile_images/935840922448941057/gWYtmf-b_normal.jpg" TargetMode="External" /><Relationship Id="rId233" Type="http://schemas.openxmlformats.org/officeDocument/2006/relationships/hyperlink" Target="http://pbs.twimg.com/profile_images/980472373387448320/GdH88geY_normal.jpg" TargetMode="External" /><Relationship Id="rId234" Type="http://schemas.openxmlformats.org/officeDocument/2006/relationships/hyperlink" Target="http://pbs.twimg.com/profile_images/935840922448941057/gWYtmf-b_normal.jpg" TargetMode="External" /><Relationship Id="rId235" Type="http://schemas.openxmlformats.org/officeDocument/2006/relationships/hyperlink" Target="http://pbs.twimg.com/profile_images/980472373387448320/GdH88geY_normal.jpg" TargetMode="External" /><Relationship Id="rId236" Type="http://schemas.openxmlformats.org/officeDocument/2006/relationships/hyperlink" Target="http://pbs.twimg.com/profile_images/935840922448941057/gWYtmf-b_normal.jpg" TargetMode="External" /><Relationship Id="rId237" Type="http://schemas.openxmlformats.org/officeDocument/2006/relationships/hyperlink" Target="http://pbs.twimg.com/profile_images/935840922448941057/gWYtmf-b_normal.jpg" TargetMode="External" /><Relationship Id="rId238" Type="http://schemas.openxmlformats.org/officeDocument/2006/relationships/hyperlink" Target="http://pbs.twimg.com/profile_images/935840922448941057/gWYtmf-b_normal.jpg" TargetMode="External" /><Relationship Id="rId239" Type="http://schemas.openxmlformats.org/officeDocument/2006/relationships/hyperlink" Target="http://pbs.twimg.com/profile_images/935840922448941057/gWYtmf-b_normal.jpg" TargetMode="External" /><Relationship Id="rId240" Type="http://schemas.openxmlformats.org/officeDocument/2006/relationships/hyperlink" Target="http://pbs.twimg.com/profile_images/935840922448941057/gWYtmf-b_normal.jpg" TargetMode="External" /><Relationship Id="rId241" Type="http://schemas.openxmlformats.org/officeDocument/2006/relationships/hyperlink" Target="http://pbs.twimg.com/profile_images/935840922448941057/gWYtmf-b_normal.jpg" TargetMode="External" /><Relationship Id="rId242" Type="http://schemas.openxmlformats.org/officeDocument/2006/relationships/hyperlink" Target="http://pbs.twimg.com/profile_images/935840922448941057/gWYtmf-b_normal.jpg" TargetMode="External" /><Relationship Id="rId243" Type="http://schemas.openxmlformats.org/officeDocument/2006/relationships/hyperlink" Target="https://pbs.twimg.com/media/D2Fr760WsAACzP9.jpg" TargetMode="External" /><Relationship Id="rId244" Type="http://schemas.openxmlformats.org/officeDocument/2006/relationships/hyperlink" Target="http://pbs.twimg.com/profile_images/935840922448941057/gWYtmf-b_normal.jpg" TargetMode="External" /><Relationship Id="rId245" Type="http://schemas.openxmlformats.org/officeDocument/2006/relationships/hyperlink" Target="https://pbs.twimg.com/media/D18vKfSWwAMcGsV.jpg" TargetMode="External" /><Relationship Id="rId246" Type="http://schemas.openxmlformats.org/officeDocument/2006/relationships/hyperlink" Target="http://pbs.twimg.com/profile_images/935840922448941057/gWYtmf-b_normal.jpg" TargetMode="External" /><Relationship Id="rId247" Type="http://schemas.openxmlformats.org/officeDocument/2006/relationships/hyperlink" Target="https://pbs.twimg.com/ext_tw_video_thumb/1108334421999013890/pu/img/sGYo2wE59SwLA956.jpg" TargetMode="External" /><Relationship Id="rId248" Type="http://schemas.openxmlformats.org/officeDocument/2006/relationships/hyperlink" Target="http://pbs.twimg.com/profile_images/935840922448941057/gWYtmf-b_normal.jpg" TargetMode="External" /><Relationship Id="rId249" Type="http://schemas.openxmlformats.org/officeDocument/2006/relationships/hyperlink" Target="https://pbs.twimg.com/ext_tw_video_thumb/1108334421999013890/pu/img/sGYo2wE59SwLA956.jpg" TargetMode="External" /><Relationship Id="rId250" Type="http://schemas.openxmlformats.org/officeDocument/2006/relationships/hyperlink" Target="http://pbs.twimg.com/profile_images/935840922448941057/gWYtmf-b_normal.jpg" TargetMode="External" /><Relationship Id="rId251" Type="http://schemas.openxmlformats.org/officeDocument/2006/relationships/hyperlink" Target="http://pbs.twimg.com/profile_images/935840922448941057/gWYtmf-b_normal.jpg" TargetMode="External" /><Relationship Id="rId252" Type="http://schemas.openxmlformats.org/officeDocument/2006/relationships/hyperlink" Target="http://pbs.twimg.com/profile_images/935840922448941057/gWYtmf-b_normal.jpg" TargetMode="External" /><Relationship Id="rId253" Type="http://schemas.openxmlformats.org/officeDocument/2006/relationships/hyperlink" Target="http://pbs.twimg.com/profile_images/1101504533862191104/oTEDGZfu_normal.png" TargetMode="External" /><Relationship Id="rId254" Type="http://schemas.openxmlformats.org/officeDocument/2006/relationships/hyperlink" Target="http://pbs.twimg.com/profile_images/554609395917545472/k1N9aWdb_normal.jpeg" TargetMode="External" /><Relationship Id="rId255" Type="http://schemas.openxmlformats.org/officeDocument/2006/relationships/hyperlink" Target="http://pbs.twimg.com/profile_images/580042158171914241/7psx0-aM_normal.jpg" TargetMode="External" /><Relationship Id="rId256" Type="http://schemas.openxmlformats.org/officeDocument/2006/relationships/hyperlink" Target="http://pbs.twimg.com/profile_images/935840922448941057/gWYtmf-b_normal.jpg" TargetMode="External" /><Relationship Id="rId257" Type="http://schemas.openxmlformats.org/officeDocument/2006/relationships/hyperlink" Target="http://pbs.twimg.com/profile_images/935840922448941057/gWYtmf-b_normal.jpg" TargetMode="External" /><Relationship Id="rId258" Type="http://schemas.openxmlformats.org/officeDocument/2006/relationships/hyperlink" Target="http://pbs.twimg.com/profile_images/935840922448941057/gWYtmf-b_normal.jpg" TargetMode="External" /><Relationship Id="rId259" Type="http://schemas.openxmlformats.org/officeDocument/2006/relationships/hyperlink" Target="https://pbs.twimg.com/media/D2HXdXPWsAAewdC.jpg" TargetMode="External" /><Relationship Id="rId260" Type="http://schemas.openxmlformats.org/officeDocument/2006/relationships/hyperlink" Target="https://pbs.twimg.com/media/D2HXdXPWsAAewdC.jpg" TargetMode="External" /><Relationship Id="rId261" Type="http://schemas.openxmlformats.org/officeDocument/2006/relationships/hyperlink" Target="https://pbs.twimg.com/media/D2HXdXPWsAAewdC.jpg" TargetMode="External" /><Relationship Id="rId262" Type="http://schemas.openxmlformats.org/officeDocument/2006/relationships/hyperlink" Target="https://pbs.twimg.com/media/D2HXdXPWsAAewdC.jpg" TargetMode="External" /><Relationship Id="rId263" Type="http://schemas.openxmlformats.org/officeDocument/2006/relationships/hyperlink" Target="https://pbs.twimg.com/media/D2HXdXPWsAAewdC.jpg" TargetMode="External" /><Relationship Id="rId264" Type="http://schemas.openxmlformats.org/officeDocument/2006/relationships/hyperlink" Target="https://pbs.twimg.com/media/D2HXdXPWsAAewdC.jpg" TargetMode="External" /><Relationship Id="rId265" Type="http://schemas.openxmlformats.org/officeDocument/2006/relationships/hyperlink" Target="http://pbs.twimg.com/profile_images/948154479739891713/NXRsxQux_normal.jpg" TargetMode="External" /><Relationship Id="rId266" Type="http://schemas.openxmlformats.org/officeDocument/2006/relationships/hyperlink" Target="http://pbs.twimg.com/profile_images/873169003551895552/OsW2NAnn_normal.jpg" TargetMode="External" /><Relationship Id="rId267" Type="http://schemas.openxmlformats.org/officeDocument/2006/relationships/hyperlink" Target="http://pbs.twimg.com/profile_images/873169003551895552/OsW2NAnn_normal.jpg" TargetMode="External" /><Relationship Id="rId268" Type="http://schemas.openxmlformats.org/officeDocument/2006/relationships/hyperlink" Target="http://pbs.twimg.com/profile_images/873169003551895552/OsW2NAnn_normal.jpg" TargetMode="External" /><Relationship Id="rId269" Type="http://schemas.openxmlformats.org/officeDocument/2006/relationships/hyperlink" Target="http://pbs.twimg.com/profile_images/873169003551895552/OsW2NAnn_normal.jpg" TargetMode="External" /><Relationship Id="rId270" Type="http://schemas.openxmlformats.org/officeDocument/2006/relationships/hyperlink" Target="http://pbs.twimg.com/profile_images/873169003551895552/OsW2NAnn_normal.jpg" TargetMode="External" /><Relationship Id="rId271" Type="http://schemas.openxmlformats.org/officeDocument/2006/relationships/hyperlink" Target="http://pbs.twimg.com/profile_images/935840922448941057/gWYtmf-b_normal.jpg" TargetMode="External" /><Relationship Id="rId272" Type="http://schemas.openxmlformats.org/officeDocument/2006/relationships/hyperlink" Target="http://pbs.twimg.com/profile_images/935840922448941057/gWYtmf-b_normal.jpg" TargetMode="External" /><Relationship Id="rId273" Type="http://schemas.openxmlformats.org/officeDocument/2006/relationships/hyperlink" Target="http://pbs.twimg.com/profile_images/935840922448941057/gWYtmf-b_normal.jpg" TargetMode="External" /><Relationship Id="rId274" Type="http://schemas.openxmlformats.org/officeDocument/2006/relationships/hyperlink" Target="https://pbs.twimg.com/media/D2A3jcOX0AEjxQA.jpg" TargetMode="External" /><Relationship Id="rId275" Type="http://schemas.openxmlformats.org/officeDocument/2006/relationships/hyperlink" Target="http://pbs.twimg.com/profile_images/935840922448941057/gWYtmf-b_normal.jpg" TargetMode="External" /><Relationship Id="rId276" Type="http://schemas.openxmlformats.org/officeDocument/2006/relationships/hyperlink" Target="https://pbs.twimg.com/media/D2A3jcOX0AEjxQA.jpg" TargetMode="External" /><Relationship Id="rId277" Type="http://schemas.openxmlformats.org/officeDocument/2006/relationships/hyperlink" Target="http://pbs.twimg.com/profile_images/935840922448941057/gWYtmf-b_normal.jpg" TargetMode="External" /><Relationship Id="rId278" Type="http://schemas.openxmlformats.org/officeDocument/2006/relationships/hyperlink" Target="https://pbs.twimg.com/media/D2A3jcOX0AEjxQA.jpg" TargetMode="External" /><Relationship Id="rId279" Type="http://schemas.openxmlformats.org/officeDocument/2006/relationships/hyperlink" Target="http://pbs.twimg.com/profile_images/935840922448941057/gWYtmf-b_normal.jpg" TargetMode="External" /><Relationship Id="rId280" Type="http://schemas.openxmlformats.org/officeDocument/2006/relationships/hyperlink" Target="http://pbs.twimg.com/profile_images/948154479739891713/NXRsxQux_normal.jpg" TargetMode="External" /><Relationship Id="rId281" Type="http://schemas.openxmlformats.org/officeDocument/2006/relationships/hyperlink" Target="http://pbs.twimg.com/profile_images/935840922448941057/gWYtmf-b_normal.jpg" TargetMode="External" /><Relationship Id="rId282" Type="http://schemas.openxmlformats.org/officeDocument/2006/relationships/hyperlink" Target="http://pbs.twimg.com/profile_images/935840922448941057/gWYtmf-b_normal.jpg" TargetMode="External" /><Relationship Id="rId283" Type="http://schemas.openxmlformats.org/officeDocument/2006/relationships/hyperlink" Target="https://pbs.twimg.com/media/D2MBohuXcAAj50B.jpg" TargetMode="External" /><Relationship Id="rId284" Type="http://schemas.openxmlformats.org/officeDocument/2006/relationships/hyperlink" Target="http://pbs.twimg.com/profile_images/935840922448941057/gWYtmf-b_normal.jpg" TargetMode="External" /><Relationship Id="rId285" Type="http://schemas.openxmlformats.org/officeDocument/2006/relationships/hyperlink" Target="https://pbs.twimg.com/amplify_video_thumb/1107647254205292544/img/snONEwAYcKqGuru3.jpg" TargetMode="External" /><Relationship Id="rId286" Type="http://schemas.openxmlformats.org/officeDocument/2006/relationships/hyperlink" Target="https://pbs.twimg.com/ext_tw_video_thumb/875282918649864192/pu/img/Gjg2-PqVUZBFUkkV.jpg" TargetMode="External" /><Relationship Id="rId287" Type="http://schemas.openxmlformats.org/officeDocument/2006/relationships/hyperlink" Target="http://pbs.twimg.com/profile_images/935840922448941057/gWYtmf-b_normal.jpg" TargetMode="External" /><Relationship Id="rId288" Type="http://schemas.openxmlformats.org/officeDocument/2006/relationships/hyperlink" Target="http://pbs.twimg.com/profile_images/935840922448941057/gWYtmf-b_normal.jpg" TargetMode="External" /><Relationship Id="rId289" Type="http://schemas.openxmlformats.org/officeDocument/2006/relationships/hyperlink" Target="http://pbs.twimg.com/profile_images/935840922448941057/gWYtmf-b_normal.jpg" TargetMode="External" /><Relationship Id="rId290" Type="http://schemas.openxmlformats.org/officeDocument/2006/relationships/hyperlink" Target="http://pbs.twimg.com/profile_images/935840922448941057/gWYtmf-b_normal.jpg" TargetMode="External" /><Relationship Id="rId291" Type="http://schemas.openxmlformats.org/officeDocument/2006/relationships/hyperlink" Target="http://pbs.twimg.com/profile_images/935840922448941057/gWYtmf-b_normal.jpg" TargetMode="External" /><Relationship Id="rId292" Type="http://schemas.openxmlformats.org/officeDocument/2006/relationships/hyperlink" Target="http://pbs.twimg.com/profile_images/935840922448941057/gWYtmf-b_normal.jpg" TargetMode="External" /><Relationship Id="rId293" Type="http://schemas.openxmlformats.org/officeDocument/2006/relationships/hyperlink" Target="http://pbs.twimg.com/profile_images/935840922448941057/gWYtmf-b_normal.jpg" TargetMode="External" /><Relationship Id="rId294" Type="http://schemas.openxmlformats.org/officeDocument/2006/relationships/hyperlink" Target="http://pbs.twimg.com/profile_images/1082575321982005249/fdcjM42k_normal.jpg" TargetMode="External" /><Relationship Id="rId295" Type="http://schemas.openxmlformats.org/officeDocument/2006/relationships/hyperlink" Target="https://pbs.twimg.com/media/D2MBohuXcAAj50B.jpg" TargetMode="External" /><Relationship Id="rId296" Type="http://schemas.openxmlformats.org/officeDocument/2006/relationships/hyperlink" Target="http://pbs.twimg.com/profile_images/1082575321982005249/fdcjM42k_normal.jpg" TargetMode="External" /><Relationship Id="rId297" Type="http://schemas.openxmlformats.org/officeDocument/2006/relationships/hyperlink" Target="http://pbs.twimg.com/profile_images/935840922448941057/gWYtmf-b_normal.jpg" TargetMode="External" /><Relationship Id="rId298" Type="http://schemas.openxmlformats.org/officeDocument/2006/relationships/hyperlink" Target="http://pbs.twimg.com/profile_images/935840922448941057/gWYtmf-b_normal.jpg" TargetMode="External" /><Relationship Id="rId299" Type="http://schemas.openxmlformats.org/officeDocument/2006/relationships/hyperlink" Target="http://pbs.twimg.com/profile_images/935840922448941057/gWYtmf-b_normal.jpg" TargetMode="External" /><Relationship Id="rId300" Type="http://schemas.openxmlformats.org/officeDocument/2006/relationships/hyperlink" Target="http://pbs.twimg.com/profile_images/935840922448941057/gWYtmf-b_normal.jpg" TargetMode="External" /><Relationship Id="rId301" Type="http://schemas.openxmlformats.org/officeDocument/2006/relationships/hyperlink" Target="http://pbs.twimg.com/profile_images/763523953965031424/xSLhmZ2E_normal.jpg" TargetMode="External" /><Relationship Id="rId302" Type="http://schemas.openxmlformats.org/officeDocument/2006/relationships/hyperlink" Target="http://pbs.twimg.com/profile_images/1101504533862191104/oTEDGZfu_normal.png" TargetMode="External" /><Relationship Id="rId303" Type="http://schemas.openxmlformats.org/officeDocument/2006/relationships/hyperlink" Target="http://pbs.twimg.com/profile_images/958410255662305280/Vh-2ntah_normal.jpg" TargetMode="External" /><Relationship Id="rId304" Type="http://schemas.openxmlformats.org/officeDocument/2006/relationships/hyperlink" Target="http://pbs.twimg.com/profile_images/554609395917545472/k1N9aWdb_normal.jpeg" TargetMode="External" /><Relationship Id="rId305" Type="http://schemas.openxmlformats.org/officeDocument/2006/relationships/hyperlink" Target="http://pbs.twimg.com/profile_images/554609395917545472/k1N9aWdb_normal.jpeg" TargetMode="External" /><Relationship Id="rId306" Type="http://schemas.openxmlformats.org/officeDocument/2006/relationships/hyperlink" Target="http://pbs.twimg.com/profile_images/554609395917545472/k1N9aWdb_normal.jpeg" TargetMode="External" /><Relationship Id="rId307" Type="http://schemas.openxmlformats.org/officeDocument/2006/relationships/hyperlink" Target="http://pbs.twimg.com/profile_images/554609395917545472/k1N9aWdb_normal.jpeg" TargetMode="External" /><Relationship Id="rId308" Type="http://schemas.openxmlformats.org/officeDocument/2006/relationships/hyperlink" Target="http://pbs.twimg.com/profile_images/554609395917545472/k1N9aWdb_normal.jpeg" TargetMode="External" /><Relationship Id="rId309" Type="http://schemas.openxmlformats.org/officeDocument/2006/relationships/hyperlink" Target="http://pbs.twimg.com/profile_images/554609395917545472/k1N9aWdb_normal.jpeg" TargetMode="External" /><Relationship Id="rId310" Type="http://schemas.openxmlformats.org/officeDocument/2006/relationships/hyperlink" Target="http://pbs.twimg.com/profile_images/554609395917545472/k1N9aWdb_normal.jpeg" TargetMode="External" /><Relationship Id="rId311" Type="http://schemas.openxmlformats.org/officeDocument/2006/relationships/hyperlink" Target="http://pbs.twimg.com/profile_images/580042158171914241/7psx0-aM_normal.jpg" TargetMode="External" /><Relationship Id="rId312" Type="http://schemas.openxmlformats.org/officeDocument/2006/relationships/hyperlink" Target="http://pbs.twimg.com/profile_images/935840922448941057/gWYtmf-b_normal.jpg" TargetMode="External" /><Relationship Id="rId313" Type="http://schemas.openxmlformats.org/officeDocument/2006/relationships/hyperlink" Target="http://pbs.twimg.com/profile_images/763523953965031424/xSLhmZ2E_normal.jpg" TargetMode="External" /><Relationship Id="rId314" Type="http://schemas.openxmlformats.org/officeDocument/2006/relationships/hyperlink" Target="http://pbs.twimg.com/profile_images/1101504533862191104/oTEDGZfu_normal.png" TargetMode="External" /><Relationship Id="rId315" Type="http://schemas.openxmlformats.org/officeDocument/2006/relationships/hyperlink" Target="http://pbs.twimg.com/profile_images/958410255662305280/Vh-2ntah_normal.jpg" TargetMode="External" /><Relationship Id="rId316" Type="http://schemas.openxmlformats.org/officeDocument/2006/relationships/hyperlink" Target="http://pbs.twimg.com/profile_images/958410255662305280/Vh-2ntah_normal.jpg" TargetMode="External" /><Relationship Id="rId317" Type="http://schemas.openxmlformats.org/officeDocument/2006/relationships/hyperlink" Target="http://pbs.twimg.com/profile_images/580042158171914241/7psx0-aM_normal.jpg" TargetMode="External" /><Relationship Id="rId318" Type="http://schemas.openxmlformats.org/officeDocument/2006/relationships/hyperlink" Target="http://pbs.twimg.com/profile_images/935840922448941057/gWYtmf-b_normal.jpg" TargetMode="External" /><Relationship Id="rId319" Type="http://schemas.openxmlformats.org/officeDocument/2006/relationships/hyperlink" Target="http://pbs.twimg.com/profile_images/1002523744580128768/l9SwPnvZ_normal.jpg" TargetMode="External" /><Relationship Id="rId320" Type="http://schemas.openxmlformats.org/officeDocument/2006/relationships/hyperlink" Target="http://pbs.twimg.com/profile_images/1002523744580128768/l9SwPnvZ_normal.jpg" TargetMode="External" /><Relationship Id="rId321" Type="http://schemas.openxmlformats.org/officeDocument/2006/relationships/hyperlink" Target="http://pbs.twimg.com/profile_images/1002523744580128768/l9SwPnvZ_normal.jpg" TargetMode="External" /><Relationship Id="rId322" Type="http://schemas.openxmlformats.org/officeDocument/2006/relationships/hyperlink" Target="http://pbs.twimg.com/profile_images/981113556774084609/qZe9BuF2_normal.jpg" TargetMode="External" /><Relationship Id="rId323" Type="http://schemas.openxmlformats.org/officeDocument/2006/relationships/hyperlink" Target="http://pbs.twimg.com/profile_images/580042158171914241/7psx0-aM_normal.jpg" TargetMode="External" /><Relationship Id="rId324" Type="http://schemas.openxmlformats.org/officeDocument/2006/relationships/hyperlink" Target="http://pbs.twimg.com/profile_images/935840922448941057/gWYtmf-b_normal.jpg" TargetMode="External" /><Relationship Id="rId325" Type="http://schemas.openxmlformats.org/officeDocument/2006/relationships/hyperlink" Target="http://pbs.twimg.com/profile_images/981113556774084609/qZe9BuF2_normal.jpg" TargetMode="External" /><Relationship Id="rId326" Type="http://schemas.openxmlformats.org/officeDocument/2006/relationships/hyperlink" Target="http://pbs.twimg.com/profile_images/981113556774084609/qZe9BuF2_normal.jpg" TargetMode="External" /><Relationship Id="rId327" Type="http://schemas.openxmlformats.org/officeDocument/2006/relationships/hyperlink" Target="http://pbs.twimg.com/profile_images/981113556774084609/qZe9BuF2_normal.jpg" TargetMode="External" /><Relationship Id="rId328" Type="http://schemas.openxmlformats.org/officeDocument/2006/relationships/hyperlink" Target="http://pbs.twimg.com/profile_images/580042158171914241/7psx0-aM_normal.jpg" TargetMode="External" /><Relationship Id="rId329" Type="http://schemas.openxmlformats.org/officeDocument/2006/relationships/hyperlink" Target="http://pbs.twimg.com/profile_images/935840922448941057/gWYtmf-b_normal.jpg" TargetMode="External" /><Relationship Id="rId330" Type="http://schemas.openxmlformats.org/officeDocument/2006/relationships/hyperlink" Target="http://pbs.twimg.com/profile_images/378800000757813649/80b8061d46073ae31d36e83ba772c918_normal.jpeg" TargetMode="External" /><Relationship Id="rId331" Type="http://schemas.openxmlformats.org/officeDocument/2006/relationships/hyperlink" Target="http://pbs.twimg.com/profile_images/935840922448941057/gWYtmf-b_normal.jpg" TargetMode="External" /><Relationship Id="rId332" Type="http://schemas.openxmlformats.org/officeDocument/2006/relationships/hyperlink" Target="http://pbs.twimg.com/profile_images/378800000757813649/80b8061d46073ae31d36e83ba772c918_normal.jpeg" TargetMode="External" /><Relationship Id="rId333" Type="http://schemas.openxmlformats.org/officeDocument/2006/relationships/hyperlink" Target="http://pbs.twimg.com/profile_images/935840922448941057/gWYtmf-b_normal.jpg" TargetMode="External" /><Relationship Id="rId334" Type="http://schemas.openxmlformats.org/officeDocument/2006/relationships/hyperlink" Target="https://pbs.twimg.com/tweet_video_thumb/D1mwK6bXQAA1RcY.jpg" TargetMode="External" /><Relationship Id="rId335" Type="http://schemas.openxmlformats.org/officeDocument/2006/relationships/hyperlink" Target="https://pbs.twimg.com/tweet_video_thumb/D1mwK6bXQAA1RcY.jpg" TargetMode="External" /><Relationship Id="rId336" Type="http://schemas.openxmlformats.org/officeDocument/2006/relationships/hyperlink" Target="http://pbs.twimg.com/profile_images/378800000757813649/80b8061d46073ae31d36e83ba772c918_normal.jpeg" TargetMode="External" /><Relationship Id="rId337" Type="http://schemas.openxmlformats.org/officeDocument/2006/relationships/hyperlink" Target="http://pbs.twimg.com/profile_images/935840922448941057/gWYtmf-b_normal.jpg" TargetMode="External" /><Relationship Id="rId338" Type="http://schemas.openxmlformats.org/officeDocument/2006/relationships/hyperlink" Target="http://pbs.twimg.com/profile_images/935840922448941057/gWYtmf-b_normal.jpg" TargetMode="External" /><Relationship Id="rId339" Type="http://schemas.openxmlformats.org/officeDocument/2006/relationships/hyperlink" Target="http://pbs.twimg.com/profile_images/433935198481182721/QzsnyfQu_normal.jpeg" TargetMode="External" /><Relationship Id="rId340" Type="http://schemas.openxmlformats.org/officeDocument/2006/relationships/hyperlink" Target="http://pbs.twimg.com/profile_images/935840922448941057/gWYtmf-b_normal.jpg" TargetMode="External" /><Relationship Id="rId341" Type="http://schemas.openxmlformats.org/officeDocument/2006/relationships/hyperlink" Target="http://pbs.twimg.com/profile_images/433935198481182721/QzsnyfQu_normal.jpeg" TargetMode="External" /><Relationship Id="rId342" Type="http://schemas.openxmlformats.org/officeDocument/2006/relationships/hyperlink" Target="http://pbs.twimg.com/profile_images/935840922448941057/gWYtmf-b_normal.jpg" TargetMode="External" /><Relationship Id="rId343" Type="http://schemas.openxmlformats.org/officeDocument/2006/relationships/hyperlink" Target="http://pbs.twimg.com/profile_images/935840922448941057/gWYtmf-b_normal.jpg" TargetMode="External" /><Relationship Id="rId344" Type="http://schemas.openxmlformats.org/officeDocument/2006/relationships/hyperlink" Target="http://pbs.twimg.com/profile_images/433935198481182721/QzsnyfQu_normal.jpeg" TargetMode="External" /><Relationship Id="rId345" Type="http://schemas.openxmlformats.org/officeDocument/2006/relationships/hyperlink" Target="https://pbs.twimg.com/media/D1s-LxaXgAAFfSZ.jpg" TargetMode="External" /><Relationship Id="rId346" Type="http://schemas.openxmlformats.org/officeDocument/2006/relationships/hyperlink" Target="https://pbs.twimg.com/media/D2Bhq94XcAAKaLr.jpg" TargetMode="External" /><Relationship Id="rId347" Type="http://schemas.openxmlformats.org/officeDocument/2006/relationships/hyperlink" Target="https://pbs.twimg.com/media/D2BGUbeX0AE4lp2.jpg" TargetMode="External" /><Relationship Id="rId348" Type="http://schemas.openxmlformats.org/officeDocument/2006/relationships/hyperlink" Target="http://pbs.twimg.com/profile_images/763523953965031424/xSLhmZ2E_normal.jpg" TargetMode="External" /><Relationship Id="rId349" Type="http://schemas.openxmlformats.org/officeDocument/2006/relationships/hyperlink" Target="https://pbs.twimg.com/media/D1829rQUcAI3wor.jpg" TargetMode="External" /><Relationship Id="rId350" Type="http://schemas.openxmlformats.org/officeDocument/2006/relationships/hyperlink" Target="https://pbs.twimg.com/media/D2BbBFpU4AA6qfW.jpg" TargetMode="External" /><Relationship Id="rId351" Type="http://schemas.openxmlformats.org/officeDocument/2006/relationships/hyperlink" Target="http://pbs.twimg.com/profile_images/763523953965031424/xSLhmZ2E_normal.jpg" TargetMode="External" /><Relationship Id="rId352" Type="http://schemas.openxmlformats.org/officeDocument/2006/relationships/hyperlink" Target="http://pbs.twimg.com/profile_images/763523953965031424/xSLhmZ2E_normal.jpg" TargetMode="External" /><Relationship Id="rId353" Type="http://schemas.openxmlformats.org/officeDocument/2006/relationships/hyperlink" Target="http://pbs.twimg.com/profile_images/763523953965031424/xSLhmZ2E_normal.jpg" TargetMode="External" /><Relationship Id="rId354" Type="http://schemas.openxmlformats.org/officeDocument/2006/relationships/hyperlink" Target="http://pbs.twimg.com/profile_images/763523953965031424/xSLhmZ2E_normal.jpg" TargetMode="External" /><Relationship Id="rId355" Type="http://schemas.openxmlformats.org/officeDocument/2006/relationships/hyperlink" Target="http://pbs.twimg.com/profile_images/935840922448941057/gWYtmf-b_normal.jpg" TargetMode="External" /><Relationship Id="rId356" Type="http://schemas.openxmlformats.org/officeDocument/2006/relationships/hyperlink" Target="http://pbs.twimg.com/profile_images/935840922448941057/gWYtmf-b_normal.jpg" TargetMode="External" /><Relationship Id="rId357" Type="http://schemas.openxmlformats.org/officeDocument/2006/relationships/hyperlink" Target="http://pbs.twimg.com/profile_images/935840922448941057/gWYtmf-b_normal.jpg" TargetMode="External" /><Relationship Id="rId358" Type="http://schemas.openxmlformats.org/officeDocument/2006/relationships/hyperlink" Target="http://pbs.twimg.com/profile_images/935840922448941057/gWYtmf-b_normal.jpg" TargetMode="External" /><Relationship Id="rId359" Type="http://schemas.openxmlformats.org/officeDocument/2006/relationships/hyperlink" Target="http://pbs.twimg.com/profile_images/935840922448941057/gWYtmf-b_normal.jpg" TargetMode="External" /><Relationship Id="rId360" Type="http://schemas.openxmlformats.org/officeDocument/2006/relationships/hyperlink" Target="http://pbs.twimg.com/profile_images/935840922448941057/gWYtmf-b_normal.jpg" TargetMode="External" /><Relationship Id="rId361" Type="http://schemas.openxmlformats.org/officeDocument/2006/relationships/hyperlink" Target="http://pbs.twimg.com/profile_images/935840922448941057/gWYtmf-b_normal.jpg" TargetMode="External" /><Relationship Id="rId362" Type="http://schemas.openxmlformats.org/officeDocument/2006/relationships/hyperlink" Target="http://pbs.twimg.com/profile_images/433935198481182721/QzsnyfQu_normal.jpeg" TargetMode="External" /><Relationship Id="rId363" Type="http://schemas.openxmlformats.org/officeDocument/2006/relationships/hyperlink" Target="https://pbs.twimg.com/media/D2Bhq94XcAAKaLr.jpg" TargetMode="External" /><Relationship Id="rId364" Type="http://schemas.openxmlformats.org/officeDocument/2006/relationships/hyperlink" Target="http://pbs.twimg.com/profile_images/935840922448941057/gWYtmf-b_normal.jpg" TargetMode="External" /><Relationship Id="rId365" Type="http://schemas.openxmlformats.org/officeDocument/2006/relationships/hyperlink" Target="http://pbs.twimg.com/profile_images/433935198481182721/QzsnyfQu_normal.jpeg" TargetMode="External" /><Relationship Id="rId366" Type="http://schemas.openxmlformats.org/officeDocument/2006/relationships/hyperlink" Target="http://pbs.twimg.com/profile_images/935840922448941057/gWYtmf-b_normal.jpg" TargetMode="External" /><Relationship Id="rId367" Type="http://schemas.openxmlformats.org/officeDocument/2006/relationships/hyperlink" Target="http://pbs.twimg.com/profile_images/935840922448941057/gWYtmf-b_normal.jpg" TargetMode="External" /><Relationship Id="rId368" Type="http://schemas.openxmlformats.org/officeDocument/2006/relationships/hyperlink" Target="http://pbs.twimg.com/profile_images/935840922448941057/gWYtmf-b_normal.jpg" TargetMode="External" /><Relationship Id="rId369" Type="http://schemas.openxmlformats.org/officeDocument/2006/relationships/hyperlink" Target="http://pbs.twimg.com/profile_images/935840922448941057/gWYtmf-b_normal.jpg" TargetMode="External" /><Relationship Id="rId370" Type="http://schemas.openxmlformats.org/officeDocument/2006/relationships/hyperlink" Target="http://pbs.twimg.com/profile_images/433935198481182721/QzsnyfQu_normal.jpeg" TargetMode="External" /><Relationship Id="rId371" Type="http://schemas.openxmlformats.org/officeDocument/2006/relationships/hyperlink" Target="http://pbs.twimg.com/profile_images/433935198481182721/QzsnyfQu_normal.jpeg" TargetMode="External" /><Relationship Id="rId372" Type="http://schemas.openxmlformats.org/officeDocument/2006/relationships/hyperlink" Target="http://pbs.twimg.com/profile_images/433935198481182721/QzsnyfQu_normal.jpeg" TargetMode="External" /><Relationship Id="rId373" Type="http://schemas.openxmlformats.org/officeDocument/2006/relationships/hyperlink" Target="https://pbs.twimg.com/media/D1s-LxaXgAAFfSZ.jpg" TargetMode="External" /><Relationship Id="rId374" Type="http://schemas.openxmlformats.org/officeDocument/2006/relationships/hyperlink" Target="http://pbs.twimg.com/profile_images/433935198481182721/QzsnyfQu_normal.jpeg" TargetMode="External" /><Relationship Id="rId375" Type="http://schemas.openxmlformats.org/officeDocument/2006/relationships/hyperlink" Target="http://pbs.twimg.com/profile_images/433935198481182721/QzsnyfQu_normal.jpeg" TargetMode="External" /><Relationship Id="rId376" Type="http://schemas.openxmlformats.org/officeDocument/2006/relationships/hyperlink" Target="http://pbs.twimg.com/profile_images/1097221954753433601/MDT_4x7y_normal.jpg" TargetMode="External" /><Relationship Id="rId377" Type="http://schemas.openxmlformats.org/officeDocument/2006/relationships/hyperlink" Target="http://pbs.twimg.com/profile_images/1097221954753433601/MDT_4x7y_normal.jpg" TargetMode="External" /><Relationship Id="rId378" Type="http://schemas.openxmlformats.org/officeDocument/2006/relationships/hyperlink" Target="http://pbs.twimg.com/profile_images/1097221954753433601/MDT_4x7y_normal.jpg" TargetMode="External" /><Relationship Id="rId379" Type="http://schemas.openxmlformats.org/officeDocument/2006/relationships/hyperlink" Target="http://pbs.twimg.com/profile_images/874962077579964416/225ucI-p_normal.jpg" TargetMode="External" /><Relationship Id="rId380" Type="http://schemas.openxmlformats.org/officeDocument/2006/relationships/hyperlink" Target="http://pbs.twimg.com/profile_images/1101504533862191104/oTEDGZfu_normal.png" TargetMode="External" /><Relationship Id="rId381" Type="http://schemas.openxmlformats.org/officeDocument/2006/relationships/hyperlink" Target="http://pbs.twimg.com/profile_images/1101504533862191104/oTEDGZfu_normal.png" TargetMode="External" /><Relationship Id="rId382" Type="http://schemas.openxmlformats.org/officeDocument/2006/relationships/hyperlink" Target="http://pbs.twimg.com/profile_images/1101504533862191104/oTEDGZfu_normal.png" TargetMode="External" /><Relationship Id="rId383" Type="http://schemas.openxmlformats.org/officeDocument/2006/relationships/hyperlink" Target="http://pbs.twimg.com/profile_images/1083739500449357824/oPcQVcyq_normal.jpg" TargetMode="External" /><Relationship Id="rId384" Type="http://schemas.openxmlformats.org/officeDocument/2006/relationships/hyperlink" Target="http://pbs.twimg.com/profile_images/1083739500449357824/oPcQVcyq_normal.jpg" TargetMode="External" /><Relationship Id="rId385" Type="http://schemas.openxmlformats.org/officeDocument/2006/relationships/hyperlink" Target="http://pbs.twimg.com/profile_images/580042158171914241/7psx0-aM_normal.jpg" TargetMode="External" /><Relationship Id="rId386" Type="http://schemas.openxmlformats.org/officeDocument/2006/relationships/hyperlink" Target="http://pbs.twimg.com/profile_images/580042158171914241/7psx0-aM_normal.jpg" TargetMode="External" /><Relationship Id="rId387" Type="http://schemas.openxmlformats.org/officeDocument/2006/relationships/hyperlink" Target="http://pbs.twimg.com/profile_images/580042158171914241/7psx0-aM_normal.jpg" TargetMode="External" /><Relationship Id="rId388" Type="http://schemas.openxmlformats.org/officeDocument/2006/relationships/hyperlink" Target="http://pbs.twimg.com/profile_images/580042158171914241/7psx0-aM_normal.jpg" TargetMode="External" /><Relationship Id="rId389" Type="http://schemas.openxmlformats.org/officeDocument/2006/relationships/hyperlink" Target="http://pbs.twimg.com/profile_images/580042158171914241/7psx0-aM_normal.jpg" TargetMode="External" /><Relationship Id="rId390" Type="http://schemas.openxmlformats.org/officeDocument/2006/relationships/hyperlink" Target="http://pbs.twimg.com/profile_images/935840922448941057/gWYtmf-b_normal.jpg" TargetMode="External" /><Relationship Id="rId391" Type="http://schemas.openxmlformats.org/officeDocument/2006/relationships/hyperlink" Target="http://pbs.twimg.com/profile_images/935840922448941057/gWYtmf-b_normal.jpg" TargetMode="External" /><Relationship Id="rId392" Type="http://schemas.openxmlformats.org/officeDocument/2006/relationships/hyperlink" Target="http://pbs.twimg.com/profile_images/935840922448941057/gWYtmf-b_normal.jpg" TargetMode="External" /><Relationship Id="rId393" Type="http://schemas.openxmlformats.org/officeDocument/2006/relationships/hyperlink" Target="http://pbs.twimg.com/profile_images/935840922448941057/gWYtmf-b_normal.jpg" TargetMode="External" /><Relationship Id="rId394" Type="http://schemas.openxmlformats.org/officeDocument/2006/relationships/hyperlink" Target="http://pbs.twimg.com/profile_images/935840922448941057/gWYtmf-b_normal.jpg" TargetMode="External" /><Relationship Id="rId395" Type="http://schemas.openxmlformats.org/officeDocument/2006/relationships/hyperlink" Target="http://pbs.twimg.com/profile_images/935840922448941057/gWYtmf-b_normal.jpg" TargetMode="External" /><Relationship Id="rId396" Type="http://schemas.openxmlformats.org/officeDocument/2006/relationships/hyperlink" Target="http://pbs.twimg.com/profile_images/935840922448941057/gWYtmf-b_normal.jpg" TargetMode="External" /><Relationship Id="rId397" Type="http://schemas.openxmlformats.org/officeDocument/2006/relationships/hyperlink" Target="http://pbs.twimg.com/profile_images/874962077579964416/225ucI-p_normal.jpg" TargetMode="External" /><Relationship Id="rId398" Type="http://schemas.openxmlformats.org/officeDocument/2006/relationships/hyperlink" Target="http://pbs.twimg.com/profile_images/874962077579964416/225ucI-p_normal.jpg" TargetMode="External" /><Relationship Id="rId399" Type="http://schemas.openxmlformats.org/officeDocument/2006/relationships/hyperlink" Target="http://pbs.twimg.com/profile_images/874962077579964416/225ucI-p_normal.jpg" TargetMode="External" /><Relationship Id="rId400" Type="http://schemas.openxmlformats.org/officeDocument/2006/relationships/hyperlink" Target="http://pbs.twimg.com/profile_images/1083739500449357824/oPcQVcyq_normal.jpg" TargetMode="External" /><Relationship Id="rId401" Type="http://schemas.openxmlformats.org/officeDocument/2006/relationships/hyperlink" Target="http://pbs.twimg.com/profile_images/1083739500449357824/oPcQVcyq_normal.jpg" TargetMode="External" /><Relationship Id="rId402" Type="http://schemas.openxmlformats.org/officeDocument/2006/relationships/hyperlink" Target="http://pbs.twimg.com/profile_images/580042158171914241/7psx0-aM_normal.jpg" TargetMode="External" /><Relationship Id="rId403" Type="http://schemas.openxmlformats.org/officeDocument/2006/relationships/hyperlink" Target="http://pbs.twimg.com/profile_images/580042158171914241/7psx0-aM_normal.jpg" TargetMode="External" /><Relationship Id="rId404" Type="http://schemas.openxmlformats.org/officeDocument/2006/relationships/hyperlink" Target="http://pbs.twimg.com/profile_images/580042158171914241/7psx0-aM_normal.jpg" TargetMode="External" /><Relationship Id="rId405" Type="http://schemas.openxmlformats.org/officeDocument/2006/relationships/hyperlink" Target="http://pbs.twimg.com/profile_images/580042158171914241/7psx0-aM_normal.jpg" TargetMode="External" /><Relationship Id="rId406" Type="http://schemas.openxmlformats.org/officeDocument/2006/relationships/hyperlink" Target="http://pbs.twimg.com/profile_images/580042158171914241/7psx0-aM_normal.jpg" TargetMode="External" /><Relationship Id="rId407" Type="http://schemas.openxmlformats.org/officeDocument/2006/relationships/hyperlink" Target="http://pbs.twimg.com/profile_images/580042158171914241/7psx0-aM_normal.jpg" TargetMode="External" /><Relationship Id="rId408" Type="http://schemas.openxmlformats.org/officeDocument/2006/relationships/hyperlink" Target="http://pbs.twimg.com/profile_images/580042158171914241/7psx0-aM_normal.jpg" TargetMode="External" /><Relationship Id="rId409" Type="http://schemas.openxmlformats.org/officeDocument/2006/relationships/hyperlink" Target="http://pbs.twimg.com/profile_images/935840922448941057/gWYtmf-b_normal.jpg" TargetMode="External" /><Relationship Id="rId410" Type="http://schemas.openxmlformats.org/officeDocument/2006/relationships/hyperlink" Target="http://pbs.twimg.com/profile_images/935840922448941057/gWYtmf-b_normal.jpg" TargetMode="External" /><Relationship Id="rId411" Type="http://schemas.openxmlformats.org/officeDocument/2006/relationships/hyperlink" Target="http://pbs.twimg.com/profile_images/935840922448941057/gWYtmf-b_normal.jpg" TargetMode="External" /><Relationship Id="rId412" Type="http://schemas.openxmlformats.org/officeDocument/2006/relationships/hyperlink" Target="http://pbs.twimg.com/profile_images/935840922448941057/gWYtmf-b_normal.jpg" TargetMode="External" /><Relationship Id="rId413" Type="http://schemas.openxmlformats.org/officeDocument/2006/relationships/hyperlink" Target="http://pbs.twimg.com/profile_images/874962077579964416/225ucI-p_normal.jpg" TargetMode="External" /><Relationship Id="rId414" Type="http://schemas.openxmlformats.org/officeDocument/2006/relationships/hyperlink" Target="http://pbs.twimg.com/profile_images/1083739500449357824/oPcQVcyq_normal.jpg" TargetMode="External" /><Relationship Id="rId415" Type="http://schemas.openxmlformats.org/officeDocument/2006/relationships/hyperlink" Target="http://pbs.twimg.com/profile_images/1083739500449357824/oPcQVcyq_normal.jpg" TargetMode="External" /><Relationship Id="rId416" Type="http://schemas.openxmlformats.org/officeDocument/2006/relationships/hyperlink" Target="http://pbs.twimg.com/profile_images/1083739500449357824/oPcQVcyq_normal.jpg" TargetMode="External" /><Relationship Id="rId417" Type="http://schemas.openxmlformats.org/officeDocument/2006/relationships/hyperlink" Target="http://pbs.twimg.com/profile_images/935840922448941057/gWYtmf-b_normal.jpg" TargetMode="External" /><Relationship Id="rId418" Type="http://schemas.openxmlformats.org/officeDocument/2006/relationships/hyperlink" Target="http://pbs.twimg.com/profile_images/874962077579964416/225ucI-p_normal.jpg" TargetMode="External" /><Relationship Id="rId419" Type="http://schemas.openxmlformats.org/officeDocument/2006/relationships/hyperlink" Target="http://pbs.twimg.com/profile_images/935840922448941057/gWYtmf-b_normal.jpg" TargetMode="External" /><Relationship Id="rId420" Type="http://schemas.openxmlformats.org/officeDocument/2006/relationships/hyperlink" Target="http://pbs.twimg.com/profile_images/874962077579964416/225ucI-p_normal.jpg" TargetMode="External" /><Relationship Id="rId421" Type="http://schemas.openxmlformats.org/officeDocument/2006/relationships/hyperlink" Target="http://pbs.twimg.com/profile_images/874962077579964416/225ucI-p_normal.jpg" TargetMode="External" /><Relationship Id="rId422" Type="http://schemas.openxmlformats.org/officeDocument/2006/relationships/hyperlink" Target="http://pbs.twimg.com/profile_images/874962077579964416/225ucI-p_normal.jpg" TargetMode="External" /><Relationship Id="rId423" Type="http://schemas.openxmlformats.org/officeDocument/2006/relationships/hyperlink" Target="http://pbs.twimg.com/profile_images/935840922448941057/gWYtmf-b_normal.jpg" TargetMode="External" /><Relationship Id="rId424" Type="http://schemas.openxmlformats.org/officeDocument/2006/relationships/hyperlink" Target="https://pbs.twimg.com/media/D18xNLeW0AUnNKk.jpg" TargetMode="External" /><Relationship Id="rId425" Type="http://schemas.openxmlformats.org/officeDocument/2006/relationships/hyperlink" Target="http://pbs.twimg.com/profile_images/935840922448941057/gWYtmf-b_normal.jpg" TargetMode="External" /><Relationship Id="rId426" Type="http://schemas.openxmlformats.org/officeDocument/2006/relationships/hyperlink" Target="http://pbs.twimg.com/profile_images/935840922448941057/gWYtmf-b_normal.jpg" TargetMode="External" /><Relationship Id="rId427" Type="http://schemas.openxmlformats.org/officeDocument/2006/relationships/hyperlink" Target="http://pbs.twimg.com/profile_images/935840922448941057/gWYtmf-b_normal.jpg" TargetMode="External" /><Relationship Id="rId428" Type="http://schemas.openxmlformats.org/officeDocument/2006/relationships/hyperlink" Target="http://pbs.twimg.com/profile_images/935840922448941057/gWYtmf-b_normal.jpg" TargetMode="External" /><Relationship Id="rId429" Type="http://schemas.openxmlformats.org/officeDocument/2006/relationships/hyperlink" Target="https://pbs.twimg.com/media/D2RwI5dWoAA1FqL.jpg" TargetMode="External" /><Relationship Id="rId430" Type="http://schemas.openxmlformats.org/officeDocument/2006/relationships/hyperlink" Target="http://pbs.twimg.com/profile_images/3310758389/fe7d12d41d859faaa79c8cd8341f50d3_normal.jpeg" TargetMode="External" /><Relationship Id="rId431" Type="http://schemas.openxmlformats.org/officeDocument/2006/relationships/hyperlink" Target="http://pbs.twimg.com/profile_images/3310758389/fe7d12d41d859faaa79c8cd8341f50d3_normal.jpeg" TargetMode="External" /><Relationship Id="rId432" Type="http://schemas.openxmlformats.org/officeDocument/2006/relationships/hyperlink" Target="https://twitter.com/#!/sheffunistaff/status/1107659022029733893" TargetMode="External" /><Relationship Id="rId433" Type="http://schemas.openxmlformats.org/officeDocument/2006/relationships/hyperlink" Target="https://twitter.com/#!/sheffunistaff/status/1107654184185282560" TargetMode="External" /><Relationship Id="rId434" Type="http://schemas.openxmlformats.org/officeDocument/2006/relationships/hyperlink" Target="https://twitter.com/#!/sheffunistaff/status/1107659022029733893" TargetMode="External" /><Relationship Id="rId435" Type="http://schemas.openxmlformats.org/officeDocument/2006/relationships/hyperlink" Target="https://twitter.com/#!/sheffunistaff/status/1107654184185282560" TargetMode="External" /><Relationship Id="rId436" Type="http://schemas.openxmlformats.org/officeDocument/2006/relationships/hyperlink" Target="https://twitter.com/#!/sheffunistaff/status/1107659022029733893" TargetMode="External" /><Relationship Id="rId437" Type="http://schemas.openxmlformats.org/officeDocument/2006/relationships/hyperlink" Target="https://twitter.com/#!/sheffunistaff/status/1107654184185282560" TargetMode="External" /><Relationship Id="rId438" Type="http://schemas.openxmlformats.org/officeDocument/2006/relationships/hyperlink" Target="https://twitter.com/#!/europeanyoutheu/status/1107635265428967425" TargetMode="External" /><Relationship Id="rId439" Type="http://schemas.openxmlformats.org/officeDocument/2006/relationships/hyperlink" Target="https://twitter.com/#!/europeanyoutheu/status/1107635265428967425" TargetMode="External" /><Relationship Id="rId440" Type="http://schemas.openxmlformats.org/officeDocument/2006/relationships/hyperlink" Target="https://twitter.com/#!/sheffielduni/status/1108413101244850178" TargetMode="External" /><Relationship Id="rId441" Type="http://schemas.openxmlformats.org/officeDocument/2006/relationships/hyperlink" Target="https://twitter.com/#!/bsa_sheffield/status/1105741603296235520" TargetMode="External" /><Relationship Id="rId442" Type="http://schemas.openxmlformats.org/officeDocument/2006/relationships/hyperlink" Target="https://twitter.com/#!/bsa_sheffield/status/1105741603296235520" TargetMode="External" /><Relationship Id="rId443" Type="http://schemas.openxmlformats.org/officeDocument/2006/relationships/hyperlink" Target="https://twitter.com/#!/sheffieldleader/status/1105744472074346496" TargetMode="External" /><Relationship Id="rId444" Type="http://schemas.openxmlformats.org/officeDocument/2006/relationships/hyperlink" Target="https://twitter.com/#!/sheffieldleader/status/1105744472074346496" TargetMode="External" /><Relationship Id="rId445" Type="http://schemas.openxmlformats.org/officeDocument/2006/relationships/hyperlink" Target="https://twitter.com/#!/london__digital/status/1105791631138140160" TargetMode="External" /><Relationship Id="rId446" Type="http://schemas.openxmlformats.org/officeDocument/2006/relationships/hyperlink" Target="https://twitter.com/#!/london__digital/status/1105791631138140160" TargetMode="External" /><Relationship Id="rId447" Type="http://schemas.openxmlformats.org/officeDocument/2006/relationships/hyperlink" Target="https://twitter.com/#!/london__digital/status/1105791631138140160" TargetMode="External" /><Relationship Id="rId448" Type="http://schemas.openxmlformats.org/officeDocument/2006/relationships/hyperlink" Target="https://twitter.com/#!/sheffieldhear/status/1105838785877692416" TargetMode="External" /><Relationship Id="rId449" Type="http://schemas.openxmlformats.org/officeDocument/2006/relationships/hyperlink" Target="https://twitter.com/#!/sheffieldhear/status/1105838785877692416" TargetMode="External" /><Relationship Id="rId450" Type="http://schemas.openxmlformats.org/officeDocument/2006/relationships/hyperlink" Target="https://twitter.com/#!/foahpg/status/1105843996344102912" TargetMode="External" /><Relationship Id="rId451" Type="http://schemas.openxmlformats.org/officeDocument/2006/relationships/hyperlink" Target="https://twitter.com/#!/foahpg/status/1105843996344102912" TargetMode="External" /><Relationship Id="rId452" Type="http://schemas.openxmlformats.org/officeDocument/2006/relationships/hyperlink" Target="https://twitter.com/#!/academicchatter/status/1106065710344740866" TargetMode="External" /><Relationship Id="rId453" Type="http://schemas.openxmlformats.org/officeDocument/2006/relationships/hyperlink" Target="https://twitter.com/#!/academicchatter/status/1106065710344740866" TargetMode="External" /><Relationship Id="rId454" Type="http://schemas.openxmlformats.org/officeDocument/2006/relationships/hyperlink" Target="https://twitter.com/#!/academicchatter/status/1106065710344740866" TargetMode="External" /><Relationship Id="rId455" Type="http://schemas.openxmlformats.org/officeDocument/2006/relationships/hyperlink" Target="https://twitter.com/#!/caitlin_higgott/status/1106076667477442560" TargetMode="External" /><Relationship Id="rId456" Type="http://schemas.openxmlformats.org/officeDocument/2006/relationships/hyperlink" Target="https://twitter.com/#!/caitlin_higgott/status/1106076667477442560" TargetMode="External" /><Relationship Id="rId457" Type="http://schemas.openxmlformats.org/officeDocument/2006/relationships/hyperlink" Target="https://twitter.com/#!/sir_learning/status/1106118436097310720" TargetMode="External" /><Relationship Id="rId458" Type="http://schemas.openxmlformats.org/officeDocument/2006/relationships/hyperlink" Target="https://twitter.com/#!/sir_learning/status/1106118436097310720" TargetMode="External" /><Relationship Id="rId459" Type="http://schemas.openxmlformats.org/officeDocument/2006/relationships/hyperlink" Target="https://twitter.com/#!/sir_learning/status/1106118436097310720" TargetMode="External" /><Relationship Id="rId460" Type="http://schemas.openxmlformats.org/officeDocument/2006/relationships/hyperlink" Target="https://twitter.com/#!/umblaetterer/status/1106528322958303232" TargetMode="External" /><Relationship Id="rId461" Type="http://schemas.openxmlformats.org/officeDocument/2006/relationships/hyperlink" Target="https://twitter.com/#!/stabihh/status/1106531211248320514" TargetMode="External" /><Relationship Id="rId462" Type="http://schemas.openxmlformats.org/officeDocument/2006/relationships/hyperlink" Target="https://twitter.com/#!/galjuwaiser/status/1106644313142906882" TargetMode="External" /><Relationship Id="rId463" Type="http://schemas.openxmlformats.org/officeDocument/2006/relationships/hyperlink" Target="https://twitter.com/#!/galjuwaiser/status/1106644313142906882" TargetMode="External" /><Relationship Id="rId464" Type="http://schemas.openxmlformats.org/officeDocument/2006/relationships/hyperlink" Target="https://twitter.com/#!/jamesrbuk/status/1107993235643875329" TargetMode="External" /><Relationship Id="rId465" Type="http://schemas.openxmlformats.org/officeDocument/2006/relationships/hyperlink" Target="https://twitter.com/#!/jamesrbuk/status/1107993235643875329" TargetMode="External" /><Relationship Id="rId466" Type="http://schemas.openxmlformats.org/officeDocument/2006/relationships/hyperlink" Target="https://twitter.com/#!/jamesrbuk/status/1107993235643875329" TargetMode="External" /><Relationship Id="rId467" Type="http://schemas.openxmlformats.org/officeDocument/2006/relationships/hyperlink" Target="https://twitter.com/#!/copyrightruth/status/1108385596895055874" TargetMode="External" /><Relationship Id="rId468" Type="http://schemas.openxmlformats.org/officeDocument/2006/relationships/hyperlink" Target="https://twitter.com/#!/copyrightruth/status/1108385596895055874" TargetMode="External" /><Relationship Id="rId469" Type="http://schemas.openxmlformats.org/officeDocument/2006/relationships/hyperlink" Target="https://twitter.com/#!/copyrightruth/status/1108385596895055874" TargetMode="External" /><Relationship Id="rId470" Type="http://schemas.openxmlformats.org/officeDocument/2006/relationships/hyperlink" Target="https://twitter.com/#!/copyrightruth/status/1108385596895055874" TargetMode="External" /><Relationship Id="rId471" Type="http://schemas.openxmlformats.org/officeDocument/2006/relationships/hyperlink" Target="https://twitter.com/#!/artefactors/status/1107946592303280128" TargetMode="External" /><Relationship Id="rId472" Type="http://schemas.openxmlformats.org/officeDocument/2006/relationships/hyperlink" Target="https://twitter.com/#!/artefactors/status/1107946592303280128" TargetMode="External" /><Relationship Id="rId473" Type="http://schemas.openxmlformats.org/officeDocument/2006/relationships/hyperlink" Target="https://twitter.com/#!/artefactors/status/1107946592303280128" TargetMode="External" /><Relationship Id="rId474" Type="http://schemas.openxmlformats.org/officeDocument/2006/relationships/hyperlink" Target="https://twitter.com/#!/artefactors/status/1107946592303280128" TargetMode="External" /><Relationship Id="rId475" Type="http://schemas.openxmlformats.org/officeDocument/2006/relationships/hyperlink" Target="https://twitter.com/#!/bsa_sheffield/status/1105741603296235520" TargetMode="External" /><Relationship Id="rId476" Type="http://schemas.openxmlformats.org/officeDocument/2006/relationships/hyperlink" Target="https://twitter.com/#!/ic_leeds/status/1108728300736835586" TargetMode="External" /><Relationship Id="rId477" Type="http://schemas.openxmlformats.org/officeDocument/2006/relationships/hyperlink" Target="https://twitter.com/#!/ic_leeds/status/1108728300736835586" TargetMode="External" /><Relationship Id="rId478" Type="http://schemas.openxmlformats.org/officeDocument/2006/relationships/hyperlink" Target="https://twitter.com/#!/paulagoodale/status/1106947703991345154" TargetMode="External" /><Relationship Id="rId479" Type="http://schemas.openxmlformats.org/officeDocument/2006/relationships/hyperlink" Target="https://twitter.com/#!/paulagoodale/status/1108726993842040833" TargetMode="External" /><Relationship Id="rId480" Type="http://schemas.openxmlformats.org/officeDocument/2006/relationships/hyperlink" Target="https://twitter.com/#!/misshelved/status/1108785942196899842" TargetMode="External" /><Relationship Id="rId481" Type="http://schemas.openxmlformats.org/officeDocument/2006/relationships/hyperlink" Target="https://twitter.com/#!/mckenna_aspell/status/1108784415268835328" TargetMode="External" /><Relationship Id="rId482" Type="http://schemas.openxmlformats.org/officeDocument/2006/relationships/hyperlink" Target="https://twitter.com/#!/mckenna_aspell/status/1108784415268835328" TargetMode="External" /><Relationship Id="rId483" Type="http://schemas.openxmlformats.org/officeDocument/2006/relationships/hyperlink" Target="https://twitter.com/#!/mckenna_aspell/status/1108786397383663616" TargetMode="External" /><Relationship Id="rId484" Type="http://schemas.openxmlformats.org/officeDocument/2006/relationships/hyperlink" Target="https://twitter.com/#!/mckenna_aspell/status/1108786397383663616" TargetMode="External" /><Relationship Id="rId485" Type="http://schemas.openxmlformats.org/officeDocument/2006/relationships/hyperlink" Target="https://twitter.com/#!/mckenna_aspell/status/1108786397383663616" TargetMode="External" /><Relationship Id="rId486" Type="http://schemas.openxmlformats.org/officeDocument/2006/relationships/hyperlink" Target="https://twitter.com/#!/stephenpinfield/status/1108793549229879297" TargetMode="External" /><Relationship Id="rId487" Type="http://schemas.openxmlformats.org/officeDocument/2006/relationships/hyperlink" Target="https://twitter.com/#!/misshelved/status/1108785942196899842" TargetMode="External" /><Relationship Id="rId488" Type="http://schemas.openxmlformats.org/officeDocument/2006/relationships/hyperlink" Target="https://twitter.com/#!/misshelved/status/1108785942196899842" TargetMode="External" /><Relationship Id="rId489" Type="http://schemas.openxmlformats.org/officeDocument/2006/relationships/hyperlink" Target="https://twitter.com/#!/stephenpinfield/status/1108793549229879297" TargetMode="External" /><Relationship Id="rId490" Type="http://schemas.openxmlformats.org/officeDocument/2006/relationships/hyperlink" Target="https://twitter.com/#!/cgknowles/status/1109032639867047936" TargetMode="External" /><Relationship Id="rId491" Type="http://schemas.openxmlformats.org/officeDocument/2006/relationships/hyperlink" Target="https://twitter.com/#!/cgknowles/status/1109032639867047936" TargetMode="External" /><Relationship Id="rId492" Type="http://schemas.openxmlformats.org/officeDocument/2006/relationships/hyperlink" Target="https://twitter.com/#!/cgknowles/status/1109032639867047936" TargetMode="External" /><Relationship Id="rId493" Type="http://schemas.openxmlformats.org/officeDocument/2006/relationships/hyperlink" Target="https://twitter.com/#!/cgknowles/status/1109032639867047936" TargetMode="External" /><Relationship Id="rId494" Type="http://schemas.openxmlformats.org/officeDocument/2006/relationships/hyperlink" Target="https://twitter.com/#!/bsa_sheffield/status/1105741603296235520" TargetMode="External" /><Relationship Id="rId495" Type="http://schemas.openxmlformats.org/officeDocument/2006/relationships/hyperlink" Target="https://twitter.com/#!/adlvdl/status/1105741773765255168" TargetMode="External" /><Relationship Id="rId496" Type="http://schemas.openxmlformats.org/officeDocument/2006/relationships/hyperlink" Target="https://twitter.com/#!/infoschoolsheff/status/1105757958565175296" TargetMode="External" /><Relationship Id="rId497" Type="http://schemas.openxmlformats.org/officeDocument/2006/relationships/hyperlink" Target="https://twitter.com/#!/bsa_sheffield/status/1105741603296235520" TargetMode="External" /><Relationship Id="rId498" Type="http://schemas.openxmlformats.org/officeDocument/2006/relationships/hyperlink" Target="https://twitter.com/#!/adlvdl/status/1105741773765255168" TargetMode="External" /><Relationship Id="rId499" Type="http://schemas.openxmlformats.org/officeDocument/2006/relationships/hyperlink" Target="https://twitter.com/#!/infoschoolsheff/status/1105757958565175296" TargetMode="External" /><Relationship Id="rId500" Type="http://schemas.openxmlformats.org/officeDocument/2006/relationships/hyperlink" Target="https://twitter.com/#!/infoschoolsheff/status/1105838554951925761" TargetMode="External" /><Relationship Id="rId501" Type="http://schemas.openxmlformats.org/officeDocument/2006/relationships/hyperlink" Target="https://twitter.com/#!/infoschoolsheff/status/1105846303819550721" TargetMode="External" /><Relationship Id="rId502" Type="http://schemas.openxmlformats.org/officeDocument/2006/relationships/hyperlink" Target="https://twitter.com/#!/was3210/status/1106064686938836994" TargetMode="External" /><Relationship Id="rId503" Type="http://schemas.openxmlformats.org/officeDocument/2006/relationships/hyperlink" Target="https://twitter.com/#!/was3210/status/1106064686938836994" TargetMode="External" /><Relationship Id="rId504" Type="http://schemas.openxmlformats.org/officeDocument/2006/relationships/hyperlink" Target="https://twitter.com/#!/infoschoolsheff/status/1106120284887834624" TargetMode="External" /><Relationship Id="rId505" Type="http://schemas.openxmlformats.org/officeDocument/2006/relationships/hyperlink" Target="https://twitter.com/#!/sheffunisustain/status/1106197943789469697" TargetMode="External" /><Relationship Id="rId506" Type="http://schemas.openxmlformats.org/officeDocument/2006/relationships/hyperlink" Target="https://twitter.com/#!/sheffunisustain/status/1106198173654175745" TargetMode="External" /><Relationship Id="rId507" Type="http://schemas.openxmlformats.org/officeDocument/2006/relationships/hyperlink" Target="https://twitter.com/#!/infoschoolsheff/status/1106195216913051649" TargetMode="External" /><Relationship Id="rId508" Type="http://schemas.openxmlformats.org/officeDocument/2006/relationships/hyperlink" Target="https://twitter.com/#!/infoschoolsheff/status/1106214431925649408" TargetMode="External" /><Relationship Id="rId509" Type="http://schemas.openxmlformats.org/officeDocument/2006/relationships/hyperlink" Target="https://twitter.com/#!/infoschoolsheff/status/1106214450258997248" TargetMode="External" /><Relationship Id="rId510" Type="http://schemas.openxmlformats.org/officeDocument/2006/relationships/hyperlink" Target="https://twitter.com/#!/sheffunisustain/status/1105472455643152390" TargetMode="External" /><Relationship Id="rId511" Type="http://schemas.openxmlformats.org/officeDocument/2006/relationships/hyperlink" Target="https://twitter.com/#!/sheffunisustain/status/1106197943789469697" TargetMode="External" /><Relationship Id="rId512" Type="http://schemas.openxmlformats.org/officeDocument/2006/relationships/hyperlink" Target="https://twitter.com/#!/sheffunisustain/status/1106198173654175745" TargetMode="External" /><Relationship Id="rId513" Type="http://schemas.openxmlformats.org/officeDocument/2006/relationships/hyperlink" Target="https://twitter.com/#!/infoschoolsheff/status/1106195216913051649" TargetMode="External" /><Relationship Id="rId514" Type="http://schemas.openxmlformats.org/officeDocument/2006/relationships/hyperlink" Target="https://twitter.com/#!/infoschoolsheff/status/1106214431925649408" TargetMode="External" /><Relationship Id="rId515" Type="http://schemas.openxmlformats.org/officeDocument/2006/relationships/hyperlink" Target="https://twitter.com/#!/infoschoolsheff/status/1106214450258997248" TargetMode="External" /><Relationship Id="rId516" Type="http://schemas.openxmlformats.org/officeDocument/2006/relationships/hyperlink" Target="https://twitter.com/#!/j0bates/status/1106610489864404993" TargetMode="External" /><Relationship Id="rId517" Type="http://schemas.openxmlformats.org/officeDocument/2006/relationships/hyperlink" Target="https://twitter.com/#!/j0bates/status/1106610489864404993" TargetMode="External" /><Relationship Id="rId518" Type="http://schemas.openxmlformats.org/officeDocument/2006/relationships/hyperlink" Target="https://twitter.com/#!/paulagoodale/status/1106309630316199936" TargetMode="External" /><Relationship Id="rId519" Type="http://schemas.openxmlformats.org/officeDocument/2006/relationships/hyperlink" Target="https://twitter.com/#!/infoschoolsheff/status/1106500456933740544" TargetMode="External" /><Relationship Id="rId520" Type="http://schemas.openxmlformats.org/officeDocument/2006/relationships/hyperlink" Target="https://twitter.com/#!/infoschoolsheff/status/1107572398931492864" TargetMode="External" /><Relationship Id="rId521" Type="http://schemas.openxmlformats.org/officeDocument/2006/relationships/hyperlink" Target="https://twitter.com/#!/infoschoolsheff/status/1107650575565496322" TargetMode="External" /><Relationship Id="rId522" Type="http://schemas.openxmlformats.org/officeDocument/2006/relationships/hyperlink" Target="https://twitter.com/#!/infoschoolsheff/status/1107572398931492864" TargetMode="External" /><Relationship Id="rId523" Type="http://schemas.openxmlformats.org/officeDocument/2006/relationships/hyperlink" Target="https://twitter.com/#!/infoschoolsheff/status/1107650575565496322" TargetMode="External" /><Relationship Id="rId524" Type="http://schemas.openxmlformats.org/officeDocument/2006/relationships/hyperlink" Target="https://twitter.com/#!/infoschoolsheff/status/1107662156500221952" TargetMode="External" /><Relationship Id="rId525" Type="http://schemas.openxmlformats.org/officeDocument/2006/relationships/hyperlink" Target="https://twitter.com/#!/infoschoolsheff/status/1107662198384533506" TargetMode="External" /><Relationship Id="rId526" Type="http://schemas.openxmlformats.org/officeDocument/2006/relationships/hyperlink" Target="https://twitter.com/#!/newlibsuk/status/1106116729191702528" TargetMode="External" /><Relationship Id="rId527" Type="http://schemas.openxmlformats.org/officeDocument/2006/relationships/hyperlink" Target="https://twitter.com/#!/infoschoolsheff/status/1107957670907207680" TargetMode="External" /><Relationship Id="rId528" Type="http://schemas.openxmlformats.org/officeDocument/2006/relationships/hyperlink" Target="https://twitter.com/#!/sheilayoshikawa/status/1107950922456416256" TargetMode="External" /><Relationship Id="rId529" Type="http://schemas.openxmlformats.org/officeDocument/2006/relationships/hyperlink" Target="https://twitter.com/#!/infoschoolsheff/status/1107964922665816064" TargetMode="External" /><Relationship Id="rId530" Type="http://schemas.openxmlformats.org/officeDocument/2006/relationships/hyperlink" Target="https://twitter.com/#!/sportsheffield/status/1107964033540460545" TargetMode="External" /><Relationship Id="rId531" Type="http://schemas.openxmlformats.org/officeDocument/2006/relationships/hyperlink" Target="https://twitter.com/#!/infoschoolsheff/status/1107975403229143040" TargetMode="External" /><Relationship Id="rId532" Type="http://schemas.openxmlformats.org/officeDocument/2006/relationships/hyperlink" Target="https://twitter.com/#!/jason_edge/status/1107992813311012866" TargetMode="External" /><Relationship Id="rId533" Type="http://schemas.openxmlformats.org/officeDocument/2006/relationships/hyperlink" Target="https://twitter.com/#!/infoschoolsheff/status/1108005998223151104" TargetMode="External" /><Relationship Id="rId534" Type="http://schemas.openxmlformats.org/officeDocument/2006/relationships/hyperlink" Target="https://twitter.com/#!/jason_edge/status/1107992813311012866" TargetMode="External" /><Relationship Id="rId535" Type="http://schemas.openxmlformats.org/officeDocument/2006/relationships/hyperlink" Target="https://twitter.com/#!/infoschoolsheff/status/1108005998223151104" TargetMode="External" /><Relationship Id="rId536" Type="http://schemas.openxmlformats.org/officeDocument/2006/relationships/hyperlink" Target="https://twitter.com/#!/jason_edge/status/1107992813311012866" TargetMode="External" /><Relationship Id="rId537" Type="http://schemas.openxmlformats.org/officeDocument/2006/relationships/hyperlink" Target="https://twitter.com/#!/infoschoolsheff/status/1108005998223151104" TargetMode="External" /><Relationship Id="rId538" Type="http://schemas.openxmlformats.org/officeDocument/2006/relationships/hyperlink" Target="https://twitter.com/#!/infoschoolsheff/status/1106220639973720065" TargetMode="External" /><Relationship Id="rId539" Type="http://schemas.openxmlformats.org/officeDocument/2006/relationships/hyperlink" Target="https://twitter.com/#!/infoschoolsheff/status/1106556170876186624" TargetMode="External" /><Relationship Id="rId540" Type="http://schemas.openxmlformats.org/officeDocument/2006/relationships/hyperlink" Target="https://twitter.com/#!/infoschoolsheff/status/1108006697371492353" TargetMode="External" /><Relationship Id="rId541" Type="http://schemas.openxmlformats.org/officeDocument/2006/relationships/hyperlink" Target="https://twitter.com/#!/infoschoolsheff/status/1106220639973720065" TargetMode="External" /><Relationship Id="rId542" Type="http://schemas.openxmlformats.org/officeDocument/2006/relationships/hyperlink" Target="https://twitter.com/#!/infoschoolsheff/status/1106556170876186624" TargetMode="External" /><Relationship Id="rId543" Type="http://schemas.openxmlformats.org/officeDocument/2006/relationships/hyperlink" Target="https://twitter.com/#!/infoschoolsheff/status/1108006697371492353" TargetMode="External" /><Relationship Id="rId544" Type="http://schemas.openxmlformats.org/officeDocument/2006/relationships/hyperlink" Target="https://twitter.com/#!/sheffieldchem/status/1108305681055137792" TargetMode="External" /><Relationship Id="rId545" Type="http://schemas.openxmlformats.org/officeDocument/2006/relationships/hyperlink" Target="https://twitter.com/#!/infoschoolsheff/status/1108322165483626496" TargetMode="External" /><Relationship Id="rId546" Type="http://schemas.openxmlformats.org/officeDocument/2006/relationships/hyperlink" Target="https://twitter.com/#!/sheffielduni/status/1107657913626091520" TargetMode="External" /><Relationship Id="rId547" Type="http://schemas.openxmlformats.org/officeDocument/2006/relationships/hyperlink" Target="https://twitter.com/#!/infoschoolsheff/status/1108322289983111168" TargetMode="External" /><Relationship Id="rId548" Type="http://schemas.openxmlformats.org/officeDocument/2006/relationships/hyperlink" Target="https://twitter.com/#!/sheffsocscience/status/1108335506318942208" TargetMode="External" /><Relationship Id="rId549" Type="http://schemas.openxmlformats.org/officeDocument/2006/relationships/hyperlink" Target="https://twitter.com/#!/infoschoolsheff/status/1108335704633946112" TargetMode="External" /><Relationship Id="rId550" Type="http://schemas.openxmlformats.org/officeDocument/2006/relationships/hyperlink" Target="https://twitter.com/#!/sheffsocscience/status/1108335506318942208" TargetMode="External" /><Relationship Id="rId551" Type="http://schemas.openxmlformats.org/officeDocument/2006/relationships/hyperlink" Target="https://twitter.com/#!/infoschoolsheff/status/1108335704633946112" TargetMode="External" /><Relationship Id="rId552" Type="http://schemas.openxmlformats.org/officeDocument/2006/relationships/hyperlink" Target="https://twitter.com/#!/infoschoolsheff/status/1108335704633946112" TargetMode="External" /><Relationship Id="rId553" Type="http://schemas.openxmlformats.org/officeDocument/2006/relationships/hyperlink" Target="https://twitter.com/#!/infoschoolsheff/status/1108373098666037248" TargetMode="External" /><Relationship Id="rId554" Type="http://schemas.openxmlformats.org/officeDocument/2006/relationships/hyperlink" Target="https://twitter.com/#!/stephenpinfield/status/1108384875026006017" TargetMode="External" /><Relationship Id="rId555" Type="http://schemas.openxmlformats.org/officeDocument/2006/relationships/hyperlink" Target="https://twitter.com/#!/dannykay68/status/1108385212680060934" TargetMode="External" /><Relationship Id="rId556" Type="http://schemas.openxmlformats.org/officeDocument/2006/relationships/hyperlink" Target="https://twitter.com/#!/jamesae/status/1108386788798717953" TargetMode="External" /><Relationship Id="rId557" Type="http://schemas.openxmlformats.org/officeDocument/2006/relationships/hyperlink" Target="https://twitter.com/#!/infoschoolsheff/status/1107650575565496322" TargetMode="External" /><Relationship Id="rId558" Type="http://schemas.openxmlformats.org/officeDocument/2006/relationships/hyperlink" Target="https://twitter.com/#!/infoschoolsheff/status/1108373098666037248" TargetMode="External" /><Relationship Id="rId559" Type="http://schemas.openxmlformats.org/officeDocument/2006/relationships/hyperlink" Target="https://twitter.com/#!/infoschoolsheff/status/1108373525105131520" TargetMode="External" /><Relationship Id="rId560" Type="http://schemas.openxmlformats.org/officeDocument/2006/relationships/hyperlink" Target="https://twitter.com/#!/ovus00/status/1108403896865689608" TargetMode="External" /><Relationship Id="rId561" Type="http://schemas.openxmlformats.org/officeDocument/2006/relationships/hyperlink" Target="https://twitter.com/#!/infoschoolsheff/status/1108404047789412353" TargetMode="External" /><Relationship Id="rId562" Type="http://schemas.openxmlformats.org/officeDocument/2006/relationships/hyperlink" Target="https://twitter.com/#!/ovus00/status/1108403896865689608" TargetMode="External" /><Relationship Id="rId563" Type="http://schemas.openxmlformats.org/officeDocument/2006/relationships/hyperlink" Target="https://twitter.com/#!/infoschoolsheff/status/1108404047789412353" TargetMode="External" /><Relationship Id="rId564" Type="http://schemas.openxmlformats.org/officeDocument/2006/relationships/hyperlink" Target="https://twitter.com/#!/ovus00/status/1108403896865689608" TargetMode="External" /><Relationship Id="rId565" Type="http://schemas.openxmlformats.org/officeDocument/2006/relationships/hyperlink" Target="https://twitter.com/#!/infoschoolsheff/status/1108404047789412353" TargetMode="External" /><Relationship Id="rId566" Type="http://schemas.openxmlformats.org/officeDocument/2006/relationships/hyperlink" Target="https://twitter.com/#!/artefactors/status/1108656931735068672" TargetMode="External" /><Relationship Id="rId567" Type="http://schemas.openxmlformats.org/officeDocument/2006/relationships/hyperlink" Target="https://twitter.com/#!/paulagoodale/status/1106309630316199936" TargetMode="External" /><Relationship Id="rId568" Type="http://schemas.openxmlformats.org/officeDocument/2006/relationships/hyperlink" Target="https://twitter.com/#!/paulagoodale/status/1106947703991345154" TargetMode="External" /><Relationship Id="rId569" Type="http://schemas.openxmlformats.org/officeDocument/2006/relationships/hyperlink" Target="https://twitter.com/#!/paulagoodale/status/1106947703991345154" TargetMode="External" /><Relationship Id="rId570" Type="http://schemas.openxmlformats.org/officeDocument/2006/relationships/hyperlink" Target="https://twitter.com/#!/paulagoodale/status/1108487940576067584" TargetMode="External" /><Relationship Id="rId571" Type="http://schemas.openxmlformats.org/officeDocument/2006/relationships/hyperlink" Target="https://twitter.com/#!/paulagoodale/status/1108726993842040833" TargetMode="External" /><Relationship Id="rId572" Type="http://schemas.openxmlformats.org/officeDocument/2006/relationships/hyperlink" Target="https://twitter.com/#!/infoschoolsheff/status/1106500456933740544" TargetMode="External" /><Relationship Id="rId573" Type="http://schemas.openxmlformats.org/officeDocument/2006/relationships/hyperlink" Target="https://twitter.com/#!/infoschoolsheff/status/1108656749488295936" TargetMode="External" /><Relationship Id="rId574" Type="http://schemas.openxmlformats.org/officeDocument/2006/relationships/hyperlink" Target="https://twitter.com/#!/infoschoolsheff/status/1108656765372194816" TargetMode="External" /><Relationship Id="rId575" Type="http://schemas.openxmlformats.org/officeDocument/2006/relationships/hyperlink" Target="https://twitter.com/#!/artefactors/status/1107946592303280128" TargetMode="External" /><Relationship Id="rId576" Type="http://schemas.openxmlformats.org/officeDocument/2006/relationships/hyperlink" Target="https://twitter.com/#!/infoschoolsheff/status/1108656765372194816" TargetMode="External" /><Relationship Id="rId577" Type="http://schemas.openxmlformats.org/officeDocument/2006/relationships/hyperlink" Target="https://twitter.com/#!/artefactors/status/1107946592303280128" TargetMode="External" /><Relationship Id="rId578" Type="http://schemas.openxmlformats.org/officeDocument/2006/relationships/hyperlink" Target="https://twitter.com/#!/infoschoolsheff/status/1108656765372194816" TargetMode="External" /><Relationship Id="rId579" Type="http://schemas.openxmlformats.org/officeDocument/2006/relationships/hyperlink" Target="https://twitter.com/#!/artefactors/status/1107946592303280128" TargetMode="External" /><Relationship Id="rId580" Type="http://schemas.openxmlformats.org/officeDocument/2006/relationships/hyperlink" Target="https://twitter.com/#!/infoschoolsheff/status/1108656765372194816" TargetMode="External" /><Relationship Id="rId581" Type="http://schemas.openxmlformats.org/officeDocument/2006/relationships/hyperlink" Target="https://twitter.com/#!/artefactors/status/1108656931735068672" TargetMode="External" /><Relationship Id="rId582" Type="http://schemas.openxmlformats.org/officeDocument/2006/relationships/hyperlink" Target="https://twitter.com/#!/infoschoolsheff/status/1108656765372194816" TargetMode="External" /><Relationship Id="rId583" Type="http://schemas.openxmlformats.org/officeDocument/2006/relationships/hyperlink" Target="https://twitter.com/#!/infoschoolsheff/status/1108679980282712064" TargetMode="External" /><Relationship Id="rId584" Type="http://schemas.openxmlformats.org/officeDocument/2006/relationships/hyperlink" Target="https://twitter.com/#!/tech_foresight/status/1108731744696569856" TargetMode="External" /><Relationship Id="rId585" Type="http://schemas.openxmlformats.org/officeDocument/2006/relationships/hyperlink" Target="https://twitter.com/#!/infoschoolsheff/status/1108732993613512710" TargetMode="External" /><Relationship Id="rId586" Type="http://schemas.openxmlformats.org/officeDocument/2006/relationships/hyperlink" Target="https://twitter.com/#!/sheffielduni/status/1107675528994144256" TargetMode="External" /><Relationship Id="rId587" Type="http://schemas.openxmlformats.org/officeDocument/2006/relationships/hyperlink" Target="https://twitter.com/#!/sheffielduni/status/1108673510921125888" TargetMode="External" /><Relationship Id="rId588" Type="http://schemas.openxmlformats.org/officeDocument/2006/relationships/hyperlink" Target="https://twitter.com/#!/infoschoolsheff/status/1106120284887834624" TargetMode="External" /><Relationship Id="rId589" Type="http://schemas.openxmlformats.org/officeDocument/2006/relationships/hyperlink" Target="https://twitter.com/#!/infoschoolsheff/status/1107975403229143040" TargetMode="External" /><Relationship Id="rId590" Type="http://schemas.openxmlformats.org/officeDocument/2006/relationships/hyperlink" Target="https://twitter.com/#!/infoschoolsheff/status/1107975505402388482" TargetMode="External" /><Relationship Id="rId591" Type="http://schemas.openxmlformats.org/officeDocument/2006/relationships/hyperlink" Target="https://twitter.com/#!/infoschoolsheff/status/1108317699548037121" TargetMode="External" /><Relationship Id="rId592" Type="http://schemas.openxmlformats.org/officeDocument/2006/relationships/hyperlink" Target="https://twitter.com/#!/infoschoolsheff/status/1108322289983111168" TargetMode="External" /><Relationship Id="rId593" Type="http://schemas.openxmlformats.org/officeDocument/2006/relationships/hyperlink" Target="https://twitter.com/#!/infoschoolsheff/status/1108679980282712064" TargetMode="External" /><Relationship Id="rId594" Type="http://schemas.openxmlformats.org/officeDocument/2006/relationships/hyperlink" Target="https://twitter.com/#!/infoschoolsheff/status/1108744128886722561" TargetMode="External" /><Relationship Id="rId595" Type="http://schemas.openxmlformats.org/officeDocument/2006/relationships/hyperlink" Target="https://twitter.com/#!/tech_foresight/status/1108676295582498816" TargetMode="External" /><Relationship Id="rId596" Type="http://schemas.openxmlformats.org/officeDocument/2006/relationships/hyperlink" Target="https://twitter.com/#!/tech_foresight/status/1108731744696569856" TargetMode="External" /><Relationship Id="rId597" Type="http://schemas.openxmlformats.org/officeDocument/2006/relationships/hyperlink" Target="https://twitter.com/#!/tech_foresight/status/1108742581909893121" TargetMode="External" /><Relationship Id="rId598" Type="http://schemas.openxmlformats.org/officeDocument/2006/relationships/hyperlink" Target="https://twitter.com/#!/infoschoolsheff/status/1108744253138784257" TargetMode="External" /><Relationship Id="rId599" Type="http://schemas.openxmlformats.org/officeDocument/2006/relationships/hyperlink" Target="https://twitter.com/#!/infoschoolsheff/status/1108678562536660993" TargetMode="External" /><Relationship Id="rId600" Type="http://schemas.openxmlformats.org/officeDocument/2006/relationships/hyperlink" Target="https://twitter.com/#!/infoschoolsheff/status/1108732993613512710" TargetMode="External" /><Relationship Id="rId601" Type="http://schemas.openxmlformats.org/officeDocument/2006/relationships/hyperlink" Target="https://twitter.com/#!/infoschoolsheff/status/1108744253138784257" TargetMode="External" /><Relationship Id="rId602" Type="http://schemas.openxmlformats.org/officeDocument/2006/relationships/hyperlink" Target="https://twitter.com/#!/sheilayoshikawa/status/1108399272981078017" TargetMode="External" /><Relationship Id="rId603" Type="http://schemas.openxmlformats.org/officeDocument/2006/relationships/hyperlink" Target="https://twitter.com/#!/stephenpinfield/status/1108384875026006017" TargetMode="External" /><Relationship Id="rId604" Type="http://schemas.openxmlformats.org/officeDocument/2006/relationships/hyperlink" Target="https://twitter.com/#!/simonjbains/status/1109031865439137792" TargetMode="External" /><Relationship Id="rId605" Type="http://schemas.openxmlformats.org/officeDocument/2006/relationships/hyperlink" Target="https://twitter.com/#!/dannykay68/status/1108385212680060934" TargetMode="External" /><Relationship Id="rId606" Type="http://schemas.openxmlformats.org/officeDocument/2006/relationships/hyperlink" Target="https://twitter.com/#!/dannykay68/status/1108385212680060934" TargetMode="External" /><Relationship Id="rId607" Type="http://schemas.openxmlformats.org/officeDocument/2006/relationships/hyperlink" Target="https://twitter.com/#!/dannykay68/status/1108385212680060934" TargetMode="External" /><Relationship Id="rId608" Type="http://schemas.openxmlformats.org/officeDocument/2006/relationships/hyperlink" Target="https://twitter.com/#!/dannykay68/status/1108385212680060934" TargetMode="External" /><Relationship Id="rId609" Type="http://schemas.openxmlformats.org/officeDocument/2006/relationships/hyperlink" Target="https://twitter.com/#!/dannykay68/status/1109032541120532480" TargetMode="External" /><Relationship Id="rId610" Type="http://schemas.openxmlformats.org/officeDocument/2006/relationships/hyperlink" Target="https://twitter.com/#!/dannykay68/status/1109032541120532480" TargetMode="External" /><Relationship Id="rId611" Type="http://schemas.openxmlformats.org/officeDocument/2006/relationships/hyperlink" Target="https://twitter.com/#!/dannykay68/status/1109032541120532480" TargetMode="External" /><Relationship Id="rId612" Type="http://schemas.openxmlformats.org/officeDocument/2006/relationships/hyperlink" Target="https://twitter.com/#!/jamesae/status/1108386788798717953" TargetMode="External" /><Relationship Id="rId613" Type="http://schemas.openxmlformats.org/officeDocument/2006/relationships/hyperlink" Target="https://twitter.com/#!/infoschoolsheff/status/1109048006073114624" TargetMode="External" /><Relationship Id="rId614" Type="http://schemas.openxmlformats.org/officeDocument/2006/relationships/hyperlink" Target="https://twitter.com/#!/sheilayoshikawa/status/1108399272981078017" TargetMode="External" /><Relationship Id="rId615" Type="http://schemas.openxmlformats.org/officeDocument/2006/relationships/hyperlink" Target="https://twitter.com/#!/stephenpinfield/status/1108384875026006017" TargetMode="External" /><Relationship Id="rId616" Type="http://schemas.openxmlformats.org/officeDocument/2006/relationships/hyperlink" Target="https://twitter.com/#!/simonjbains/status/1109031865439137792" TargetMode="External" /><Relationship Id="rId617" Type="http://schemas.openxmlformats.org/officeDocument/2006/relationships/hyperlink" Target="https://twitter.com/#!/simonjbains/status/1109031865439137792" TargetMode="External" /><Relationship Id="rId618" Type="http://schemas.openxmlformats.org/officeDocument/2006/relationships/hyperlink" Target="https://twitter.com/#!/jamesae/status/1108386788798717953" TargetMode="External" /><Relationship Id="rId619" Type="http://schemas.openxmlformats.org/officeDocument/2006/relationships/hyperlink" Target="https://twitter.com/#!/infoschoolsheff/status/1109048006073114624" TargetMode="External" /><Relationship Id="rId620" Type="http://schemas.openxmlformats.org/officeDocument/2006/relationships/hyperlink" Target="https://twitter.com/#!/nothatt/status/1109048639136165894" TargetMode="External" /><Relationship Id="rId621" Type="http://schemas.openxmlformats.org/officeDocument/2006/relationships/hyperlink" Target="https://twitter.com/#!/nothatt/status/1109048639136165894" TargetMode="External" /><Relationship Id="rId622" Type="http://schemas.openxmlformats.org/officeDocument/2006/relationships/hyperlink" Target="https://twitter.com/#!/nothatt/status/1109048639136165894" TargetMode="External" /><Relationship Id="rId623" Type="http://schemas.openxmlformats.org/officeDocument/2006/relationships/hyperlink" Target="https://twitter.com/#!/emilypulsford/status/1109060813556510721" TargetMode="External" /><Relationship Id="rId624" Type="http://schemas.openxmlformats.org/officeDocument/2006/relationships/hyperlink" Target="https://twitter.com/#!/jamesae/status/1109061500159905792" TargetMode="External" /><Relationship Id="rId625" Type="http://schemas.openxmlformats.org/officeDocument/2006/relationships/hyperlink" Target="https://twitter.com/#!/infoschoolsheff/status/1109070095396073472" TargetMode="External" /><Relationship Id="rId626" Type="http://schemas.openxmlformats.org/officeDocument/2006/relationships/hyperlink" Target="https://twitter.com/#!/emilypulsford/status/1109060813556510721" TargetMode="External" /><Relationship Id="rId627" Type="http://schemas.openxmlformats.org/officeDocument/2006/relationships/hyperlink" Target="https://twitter.com/#!/emilypulsford/status/1109060813556510721" TargetMode="External" /><Relationship Id="rId628" Type="http://schemas.openxmlformats.org/officeDocument/2006/relationships/hyperlink" Target="https://twitter.com/#!/emilypulsford/status/1109060813556510721" TargetMode="External" /><Relationship Id="rId629" Type="http://schemas.openxmlformats.org/officeDocument/2006/relationships/hyperlink" Target="https://twitter.com/#!/jamesae/status/1109061500159905792" TargetMode="External" /><Relationship Id="rId630" Type="http://schemas.openxmlformats.org/officeDocument/2006/relationships/hyperlink" Target="https://twitter.com/#!/infoschoolsheff/status/1109070095396073472" TargetMode="External" /><Relationship Id="rId631" Type="http://schemas.openxmlformats.org/officeDocument/2006/relationships/hyperlink" Target="https://twitter.com/#!/mariamawson/status/1109092664048304130" TargetMode="External" /><Relationship Id="rId632" Type="http://schemas.openxmlformats.org/officeDocument/2006/relationships/hyperlink" Target="https://twitter.com/#!/infoschoolsheff/status/1109092842012639237" TargetMode="External" /><Relationship Id="rId633" Type="http://schemas.openxmlformats.org/officeDocument/2006/relationships/hyperlink" Target="https://twitter.com/#!/mariamawson/status/1109092664048304130" TargetMode="External" /><Relationship Id="rId634" Type="http://schemas.openxmlformats.org/officeDocument/2006/relationships/hyperlink" Target="https://twitter.com/#!/infoschoolsheff/status/1109092842012639237" TargetMode="External" /><Relationship Id="rId635" Type="http://schemas.openxmlformats.org/officeDocument/2006/relationships/hyperlink" Target="https://twitter.com/#!/mariamawson/status/1106108916272906240" TargetMode="External" /><Relationship Id="rId636" Type="http://schemas.openxmlformats.org/officeDocument/2006/relationships/hyperlink" Target="https://twitter.com/#!/mariamawson/status/1106108916272906240" TargetMode="External" /><Relationship Id="rId637" Type="http://schemas.openxmlformats.org/officeDocument/2006/relationships/hyperlink" Target="https://twitter.com/#!/mariamawson/status/1109092664048304130" TargetMode="External" /><Relationship Id="rId638" Type="http://schemas.openxmlformats.org/officeDocument/2006/relationships/hyperlink" Target="https://twitter.com/#!/infoschoolsheff/status/1106120329271918597" TargetMode="External" /><Relationship Id="rId639" Type="http://schemas.openxmlformats.org/officeDocument/2006/relationships/hyperlink" Target="https://twitter.com/#!/infoschoolsheff/status/1109092842012639237" TargetMode="External" /><Relationship Id="rId640" Type="http://schemas.openxmlformats.org/officeDocument/2006/relationships/hyperlink" Target="https://twitter.com/#!/ischoolpam/status/1074956076917886976" TargetMode="External" /><Relationship Id="rId641" Type="http://schemas.openxmlformats.org/officeDocument/2006/relationships/hyperlink" Target="https://twitter.com/#!/infoschoolsheff/status/1106522908086726661" TargetMode="External" /><Relationship Id="rId642" Type="http://schemas.openxmlformats.org/officeDocument/2006/relationships/hyperlink" Target="https://twitter.com/#!/ischoolpam/status/1106522021171744768" TargetMode="External" /><Relationship Id="rId643" Type="http://schemas.openxmlformats.org/officeDocument/2006/relationships/hyperlink" Target="https://twitter.com/#!/infoschoolsheff/status/1106120329271918597" TargetMode="External" /><Relationship Id="rId644" Type="http://schemas.openxmlformats.org/officeDocument/2006/relationships/hyperlink" Target="https://twitter.com/#!/infoschoolsheff/status/1106146950422896640" TargetMode="External" /><Relationship Id="rId645" Type="http://schemas.openxmlformats.org/officeDocument/2006/relationships/hyperlink" Target="https://twitter.com/#!/ischoolpam/status/1106141851235557376" TargetMode="External" /><Relationship Id="rId646" Type="http://schemas.openxmlformats.org/officeDocument/2006/relationships/hyperlink" Target="https://twitter.com/#!/ischoolpam/status/1106546518398509056" TargetMode="External" /><Relationship Id="rId647" Type="http://schemas.openxmlformats.org/officeDocument/2006/relationships/hyperlink" Target="https://twitter.com/#!/flygirltwo/status/1107992952469630976" TargetMode="External" /><Relationship Id="rId648" Type="http://schemas.openxmlformats.org/officeDocument/2006/relationships/hyperlink" Target="https://twitter.com/#!/sheilayoshikawa/status/1107962826310725632" TargetMode="External" /><Relationship Id="rId649" Type="http://schemas.openxmlformats.org/officeDocument/2006/relationships/hyperlink" Target="https://twitter.com/#!/sheilayoshikawa/status/1107928483995488256" TargetMode="External" /><Relationship Id="rId650" Type="http://schemas.openxmlformats.org/officeDocument/2006/relationships/hyperlink" Target="https://twitter.com/#!/sheilayoshikawa/status/1107664468031336449" TargetMode="External" /><Relationship Id="rId651" Type="http://schemas.openxmlformats.org/officeDocument/2006/relationships/hyperlink" Target="https://twitter.com/#!/sheilayoshikawa/status/1107985584193077248" TargetMode="External" /><Relationship Id="rId652" Type="http://schemas.openxmlformats.org/officeDocument/2006/relationships/hyperlink" Target="https://twitter.com/#!/sheilayoshikawa/status/1107998140672720898" TargetMode="External" /><Relationship Id="rId653" Type="http://schemas.openxmlformats.org/officeDocument/2006/relationships/hyperlink" Target="https://twitter.com/#!/sheilayoshikawa/status/1107998140672720898" TargetMode="External" /><Relationship Id="rId654" Type="http://schemas.openxmlformats.org/officeDocument/2006/relationships/hyperlink" Target="https://twitter.com/#!/sheilayoshikawa/status/1108399272981078017" TargetMode="External" /><Relationship Id="rId655" Type="http://schemas.openxmlformats.org/officeDocument/2006/relationships/hyperlink" Target="https://twitter.com/#!/sheilayoshikawa/status/1108399272981078017" TargetMode="External" /><Relationship Id="rId656" Type="http://schemas.openxmlformats.org/officeDocument/2006/relationships/hyperlink" Target="https://twitter.com/#!/infoschoolsheff/status/1107964910141689856" TargetMode="External" /><Relationship Id="rId657" Type="http://schemas.openxmlformats.org/officeDocument/2006/relationships/hyperlink" Target="https://twitter.com/#!/infoschoolsheff/status/1107964922665816064" TargetMode="External" /><Relationship Id="rId658" Type="http://schemas.openxmlformats.org/officeDocument/2006/relationships/hyperlink" Target="https://twitter.com/#!/infoschoolsheff/status/1107964972733288449" TargetMode="External" /><Relationship Id="rId659" Type="http://schemas.openxmlformats.org/officeDocument/2006/relationships/hyperlink" Target="https://twitter.com/#!/infoschoolsheff/status/1107965187569696773" TargetMode="External" /><Relationship Id="rId660" Type="http://schemas.openxmlformats.org/officeDocument/2006/relationships/hyperlink" Target="https://twitter.com/#!/infoschoolsheff/status/1107965601660702720" TargetMode="External" /><Relationship Id="rId661" Type="http://schemas.openxmlformats.org/officeDocument/2006/relationships/hyperlink" Target="https://twitter.com/#!/infoschoolsheff/status/1107993659591610369" TargetMode="External" /><Relationship Id="rId662" Type="http://schemas.openxmlformats.org/officeDocument/2006/relationships/hyperlink" Target="https://twitter.com/#!/infoschoolsheff/status/1108001236530417664" TargetMode="External" /><Relationship Id="rId663" Type="http://schemas.openxmlformats.org/officeDocument/2006/relationships/hyperlink" Target="https://twitter.com/#!/ischoolpam/status/1109093358583058432" TargetMode="External" /><Relationship Id="rId664" Type="http://schemas.openxmlformats.org/officeDocument/2006/relationships/hyperlink" Target="https://twitter.com/#!/flygirltwo/status/1107992952469630976" TargetMode="External" /><Relationship Id="rId665" Type="http://schemas.openxmlformats.org/officeDocument/2006/relationships/hyperlink" Target="https://twitter.com/#!/infoschoolsheff/status/1107993659591610369" TargetMode="External" /><Relationship Id="rId666" Type="http://schemas.openxmlformats.org/officeDocument/2006/relationships/hyperlink" Target="https://twitter.com/#!/ischoolpam/status/1109093358583058432" TargetMode="External" /><Relationship Id="rId667" Type="http://schemas.openxmlformats.org/officeDocument/2006/relationships/hyperlink" Target="https://twitter.com/#!/infoschoolsheff/status/1106146950422896640" TargetMode="External" /><Relationship Id="rId668" Type="http://schemas.openxmlformats.org/officeDocument/2006/relationships/hyperlink" Target="https://twitter.com/#!/infoschoolsheff/status/1106505208539070464" TargetMode="External" /><Relationship Id="rId669" Type="http://schemas.openxmlformats.org/officeDocument/2006/relationships/hyperlink" Target="https://twitter.com/#!/infoschoolsheff/status/1106522908086726661" TargetMode="External" /><Relationship Id="rId670" Type="http://schemas.openxmlformats.org/officeDocument/2006/relationships/hyperlink" Target="https://twitter.com/#!/infoschoolsheff/status/1107957651818852352" TargetMode="External" /><Relationship Id="rId671" Type="http://schemas.openxmlformats.org/officeDocument/2006/relationships/hyperlink" Target="https://twitter.com/#!/ischoolpam/status/1074956076917886976" TargetMode="External" /><Relationship Id="rId672" Type="http://schemas.openxmlformats.org/officeDocument/2006/relationships/hyperlink" Target="https://twitter.com/#!/ischoolpam/status/1106141851235557376" TargetMode="External" /><Relationship Id="rId673" Type="http://schemas.openxmlformats.org/officeDocument/2006/relationships/hyperlink" Target="https://twitter.com/#!/ischoolpam/status/1106504872495587328" TargetMode="External" /><Relationship Id="rId674" Type="http://schemas.openxmlformats.org/officeDocument/2006/relationships/hyperlink" Target="https://twitter.com/#!/ischoolpam/status/1106546518398509056" TargetMode="External" /><Relationship Id="rId675" Type="http://schemas.openxmlformats.org/officeDocument/2006/relationships/hyperlink" Target="https://twitter.com/#!/ischoolpam/status/1107957172766494720" TargetMode="External" /><Relationship Id="rId676" Type="http://schemas.openxmlformats.org/officeDocument/2006/relationships/hyperlink" Target="https://twitter.com/#!/ischoolpam/status/1109093358583058432" TargetMode="External" /><Relationship Id="rId677" Type="http://schemas.openxmlformats.org/officeDocument/2006/relationships/hyperlink" Target="https://twitter.com/#!/kellyhethering4/status/1106286338779873281" TargetMode="External" /><Relationship Id="rId678" Type="http://schemas.openxmlformats.org/officeDocument/2006/relationships/hyperlink" Target="https://twitter.com/#!/kellyhethering4/status/1106286338779873281" TargetMode="External" /><Relationship Id="rId679" Type="http://schemas.openxmlformats.org/officeDocument/2006/relationships/hyperlink" Target="https://twitter.com/#!/kellyhethering4/status/1106286338779873281" TargetMode="External" /><Relationship Id="rId680" Type="http://schemas.openxmlformats.org/officeDocument/2006/relationships/hyperlink" Target="https://twitter.com/#!/rosiejhjones/status/1106313391650603008" TargetMode="External" /><Relationship Id="rId681" Type="http://schemas.openxmlformats.org/officeDocument/2006/relationships/hyperlink" Target="https://twitter.com/#!/stephenpinfield/status/1108384875026006017" TargetMode="External" /><Relationship Id="rId682" Type="http://schemas.openxmlformats.org/officeDocument/2006/relationships/hyperlink" Target="https://twitter.com/#!/stephenpinfield/status/1108384875026006017" TargetMode="External" /><Relationship Id="rId683" Type="http://schemas.openxmlformats.org/officeDocument/2006/relationships/hyperlink" Target="https://twitter.com/#!/stephenpinfield/status/1108793549229879297" TargetMode="External" /><Relationship Id="rId684" Type="http://schemas.openxmlformats.org/officeDocument/2006/relationships/hyperlink" Target="https://twitter.com/#!/mkhokhar/status/1109031648547483648" TargetMode="External" /><Relationship Id="rId685" Type="http://schemas.openxmlformats.org/officeDocument/2006/relationships/hyperlink" Target="https://twitter.com/#!/mkhokhar/status/1109033947000918016" TargetMode="External" /><Relationship Id="rId686" Type="http://schemas.openxmlformats.org/officeDocument/2006/relationships/hyperlink" Target="https://twitter.com/#!/jamesae/status/1108386788798717953" TargetMode="External" /><Relationship Id="rId687" Type="http://schemas.openxmlformats.org/officeDocument/2006/relationships/hyperlink" Target="https://twitter.com/#!/jamesae/status/1109026253028364288" TargetMode="External" /><Relationship Id="rId688" Type="http://schemas.openxmlformats.org/officeDocument/2006/relationships/hyperlink" Target="https://twitter.com/#!/jamesae/status/1109031328962539521" TargetMode="External" /><Relationship Id="rId689" Type="http://schemas.openxmlformats.org/officeDocument/2006/relationships/hyperlink" Target="https://twitter.com/#!/jamesae/status/1109032871388504064" TargetMode="External" /><Relationship Id="rId690" Type="http://schemas.openxmlformats.org/officeDocument/2006/relationships/hyperlink" Target="https://twitter.com/#!/jamesae/status/1109061500159905792" TargetMode="External" /><Relationship Id="rId691" Type="http://schemas.openxmlformats.org/officeDocument/2006/relationships/hyperlink" Target="https://twitter.com/#!/infoschoolsheff/status/1106120304852643840" TargetMode="External" /><Relationship Id="rId692" Type="http://schemas.openxmlformats.org/officeDocument/2006/relationships/hyperlink" Target="https://twitter.com/#!/infoschoolsheff/status/1108373098666037248" TargetMode="External" /><Relationship Id="rId693" Type="http://schemas.openxmlformats.org/officeDocument/2006/relationships/hyperlink" Target="https://twitter.com/#!/infoschoolsheff/status/1109048006073114624" TargetMode="External" /><Relationship Id="rId694" Type="http://schemas.openxmlformats.org/officeDocument/2006/relationships/hyperlink" Target="https://twitter.com/#!/infoschoolsheff/status/1109048034703355904" TargetMode="External" /><Relationship Id="rId695" Type="http://schemas.openxmlformats.org/officeDocument/2006/relationships/hyperlink" Target="https://twitter.com/#!/infoschoolsheff/status/1109048056786403329" TargetMode="External" /><Relationship Id="rId696" Type="http://schemas.openxmlformats.org/officeDocument/2006/relationships/hyperlink" Target="https://twitter.com/#!/infoschoolsheff/status/1109048092047876097" TargetMode="External" /><Relationship Id="rId697" Type="http://schemas.openxmlformats.org/officeDocument/2006/relationships/hyperlink" Target="https://twitter.com/#!/infoschoolsheff/status/1109070095396073472" TargetMode="External" /><Relationship Id="rId698" Type="http://schemas.openxmlformats.org/officeDocument/2006/relationships/hyperlink" Target="https://twitter.com/#!/rosiejhjones/status/1106095600007823360" TargetMode="External" /><Relationship Id="rId699" Type="http://schemas.openxmlformats.org/officeDocument/2006/relationships/hyperlink" Target="https://twitter.com/#!/rosiejhjones/status/1106313391650603008" TargetMode="External" /><Relationship Id="rId700" Type="http://schemas.openxmlformats.org/officeDocument/2006/relationships/hyperlink" Target="https://twitter.com/#!/rosiejhjones/status/1109096138181955584" TargetMode="External" /><Relationship Id="rId701" Type="http://schemas.openxmlformats.org/officeDocument/2006/relationships/hyperlink" Target="https://twitter.com/#!/mkhokhar/status/1109031648547483648" TargetMode="External" /><Relationship Id="rId702" Type="http://schemas.openxmlformats.org/officeDocument/2006/relationships/hyperlink" Target="https://twitter.com/#!/mkhokhar/status/1109033947000918016" TargetMode="External" /><Relationship Id="rId703" Type="http://schemas.openxmlformats.org/officeDocument/2006/relationships/hyperlink" Target="https://twitter.com/#!/jamesae/status/1108386788798717953" TargetMode="External" /><Relationship Id="rId704" Type="http://schemas.openxmlformats.org/officeDocument/2006/relationships/hyperlink" Target="https://twitter.com/#!/jamesae/status/1109026253028364288" TargetMode="External" /><Relationship Id="rId705" Type="http://schemas.openxmlformats.org/officeDocument/2006/relationships/hyperlink" Target="https://twitter.com/#!/jamesae/status/1109031328962539521" TargetMode="External" /><Relationship Id="rId706" Type="http://schemas.openxmlformats.org/officeDocument/2006/relationships/hyperlink" Target="https://twitter.com/#!/jamesae/status/1109032871388504064" TargetMode="External" /><Relationship Id="rId707" Type="http://schemas.openxmlformats.org/officeDocument/2006/relationships/hyperlink" Target="https://twitter.com/#!/jamesae/status/1109032871388504064" TargetMode="External" /><Relationship Id="rId708" Type="http://schemas.openxmlformats.org/officeDocument/2006/relationships/hyperlink" Target="https://twitter.com/#!/jamesae/status/1109032871388504064" TargetMode="External" /><Relationship Id="rId709" Type="http://schemas.openxmlformats.org/officeDocument/2006/relationships/hyperlink" Target="https://twitter.com/#!/jamesae/status/1109061500159905792" TargetMode="External" /><Relationship Id="rId710" Type="http://schemas.openxmlformats.org/officeDocument/2006/relationships/hyperlink" Target="https://twitter.com/#!/infoschoolsheff/status/1109048034703355904" TargetMode="External" /><Relationship Id="rId711" Type="http://schemas.openxmlformats.org/officeDocument/2006/relationships/hyperlink" Target="https://twitter.com/#!/infoschoolsheff/status/1109048056786403329" TargetMode="External" /><Relationship Id="rId712" Type="http://schemas.openxmlformats.org/officeDocument/2006/relationships/hyperlink" Target="https://twitter.com/#!/infoschoolsheff/status/1109048092047876097" TargetMode="External" /><Relationship Id="rId713" Type="http://schemas.openxmlformats.org/officeDocument/2006/relationships/hyperlink" Target="https://twitter.com/#!/infoschoolsheff/status/1109070095396073472" TargetMode="External" /><Relationship Id="rId714" Type="http://schemas.openxmlformats.org/officeDocument/2006/relationships/hyperlink" Target="https://twitter.com/#!/rosiejhjones/status/1109096138181955584" TargetMode="External" /><Relationship Id="rId715" Type="http://schemas.openxmlformats.org/officeDocument/2006/relationships/hyperlink" Target="https://twitter.com/#!/mkhokhar/status/1109031648547483648" TargetMode="External" /><Relationship Id="rId716" Type="http://schemas.openxmlformats.org/officeDocument/2006/relationships/hyperlink" Target="https://twitter.com/#!/mkhokhar/status/1109033947000918016" TargetMode="External" /><Relationship Id="rId717" Type="http://schemas.openxmlformats.org/officeDocument/2006/relationships/hyperlink" Target="https://twitter.com/#!/mkhokhar/status/1109033947000918016" TargetMode="External" /><Relationship Id="rId718" Type="http://schemas.openxmlformats.org/officeDocument/2006/relationships/hyperlink" Target="https://twitter.com/#!/infoschoolsheff/status/1109048092047876097" TargetMode="External" /><Relationship Id="rId719" Type="http://schemas.openxmlformats.org/officeDocument/2006/relationships/hyperlink" Target="https://twitter.com/#!/rosiejhjones/status/1109096138181955584" TargetMode="External" /><Relationship Id="rId720" Type="http://schemas.openxmlformats.org/officeDocument/2006/relationships/hyperlink" Target="https://twitter.com/#!/infoschoolsheff/status/1106120304852643840" TargetMode="External" /><Relationship Id="rId721" Type="http://schemas.openxmlformats.org/officeDocument/2006/relationships/hyperlink" Target="https://twitter.com/#!/rosiejhjones/status/1106095600007823360" TargetMode="External" /><Relationship Id="rId722" Type="http://schemas.openxmlformats.org/officeDocument/2006/relationships/hyperlink" Target="https://twitter.com/#!/rosiejhjones/status/1106313391650603008" TargetMode="External" /><Relationship Id="rId723" Type="http://schemas.openxmlformats.org/officeDocument/2006/relationships/hyperlink" Target="https://twitter.com/#!/rosiejhjones/status/1109096138181955584" TargetMode="External" /><Relationship Id="rId724" Type="http://schemas.openxmlformats.org/officeDocument/2006/relationships/hyperlink" Target="https://twitter.com/#!/infoschoolsheff/status/1106208618846846979" TargetMode="External" /><Relationship Id="rId725" Type="http://schemas.openxmlformats.org/officeDocument/2006/relationships/hyperlink" Target="https://twitter.com/#!/infoschoolsheff/status/1107658137673363457" TargetMode="External" /><Relationship Id="rId726" Type="http://schemas.openxmlformats.org/officeDocument/2006/relationships/hyperlink" Target="https://twitter.com/#!/infoschoolsheff/status/1108372695106969603" TargetMode="External" /><Relationship Id="rId727" Type="http://schemas.openxmlformats.org/officeDocument/2006/relationships/hyperlink" Target="https://twitter.com/#!/infoschoolsheff/status/1108734316287283202" TargetMode="External" /><Relationship Id="rId728" Type="http://schemas.openxmlformats.org/officeDocument/2006/relationships/hyperlink" Target="https://twitter.com/#!/infoschoolsheff/status/1108736980077162497" TargetMode="External" /><Relationship Id="rId729" Type="http://schemas.openxmlformats.org/officeDocument/2006/relationships/hyperlink" Target="https://twitter.com/#!/infoschoolsheff/status/1109071060140544001" TargetMode="External" /><Relationship Id="rId730" Type="http://schemas.openxmlformats.org/officeDocument/2006/relationships/hyperlink" Target="https://twitter.com/#!/sophiearutter/status/1109134791029477377" TargetMode="External" /><Relationship Id="rId731" Type="http://schemas.openxmlformats.org/officeDocument/2006/relationships/hyperlink" Target="https://twitter.com/#!/fthopf/status/1109138937623265280" TargetMode="External" /><Relationship Id="rId732" Type="http://schemas.openxmlformats.org/officeDocument/2006/relationships/hyperlink" Target="https://twitter.com/#!/fthopf/status/1109138937623265280" TargetMode="External" /><Relationship Id="rId733" Type="http://schemas.openxmlformats.org/officeDocument/2006/relationships/hyperlink" Target="https://api.twitter.com/1.1/geo/id/4303d1afc1e98c37.json" TargetMode="External" /><Relationship Id="rId734" Type="http://schemas.openxmlformats.org/officeDocument/2006/relationships/comments" Target="../comments1.xml" /><Relationship Id="rId735" Type="http://schemas.openxmlformats.org/officeDocument/2006/relationships/vmlDrawing" Target="../drawings/vmlDrawing1.vml" /><Relationship Id="rId736" Type="http://schemas.openxmlformats.org/officeDocument/2006/relationships/table" Target="../tables/table1.xml" /><Relationship Id="rId7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AWpP3V6QL" TargetMode="External" /><Relationship Id="rId2" Type="http://schemas.openxmlformats.org/officeDocument/2006/relationships/hyperlink" Target="https://t.co/WkrU28WDZh" TargetMode="External" /><Relationship Id="rId3" Type="http://schemas.openxmlformats.org/officeDocument/2006/relationships/hyperlink" Target="https://t.co/QDW1RUeyEp" TargetMode="External" /><Relationship Id="rId4" Type="http://schemas.openxmlformats.org/officeDocument/2006/relationships/hyperlink" Target="http://t.co/1Tesj4BkCC" TargetMode="External" /><Relationship Id="rId5" Type="http://schemas.openxmlformats.org/officeDocument/2006/relationships/hyperlink" Target="https://t.co/YSWCT0saPJ" TargetMode="External" /><Relationship Id="rId6" Type="http://schemas.openxmlformats.org/officeDocument/2006/relationships/hyperlink" Target="https://t.co/zZQBCYNgsg" TargetMode="External" /><Relationship Id="rId7" Type="http://schemas.openxmlformats.org/officeDocument/2006/relationships/hyperlink" Target="https://t.co/FFkKbhm6qI" TargetMode="External" /><Relationship Id="rId8" Type="http://schemas.openxmlformats.org/officeDocument/2006/relationships/hyperlink" Target="http://t.co/SHlBxmu5aC" TargetMode="External" /><Relationship Id="rId9" Type="http://schemas.openxmlformats.org/officeDocument/2006/relationships/hyperlink" Target="https://t.co/pgLHLdzC67" TargetMode="External" /><Relationship Id="rId10" Type="http://schemas.openxmlformats.org/officeDocument/2006/relationships/hyperlink" Target="http://t.co/DUHQ3osSsv" TargetMode="External" /><Relationship Id="rId11" Type="http://schemas.openxmlformats.org/officeDocument/2006/relationships/hyperlink" Target="https://t.co/U4RmAUuwtf" TargetMode="External" /><Relationship Id="rId12" Type="http://schemas.openxmlformats.org/officeDocument/2006/relationships/hyperlink" Target="http://t.co/8dWTLVp9eY" TargetMode="External" /><Relationship Id="rId13" Type="http://schemas.openxmlformats.org/officeDocument/2006/relationships/hyperlink" Target="http://t.co/nla7g7rAiG" TargetMode="External" /><Relationship Id="rId14" Type="http://schemas.openxmlformats.org/officeDocument/2006/relationships/hyperlink" Target="http://t.co/lZcZkcvU" TargetMode="External" /><Relationship Id="rId15" Type="http://schemas.openxmlformats.org/officeDocument/2006/relationships/hyperlink" Target="http://t.co/5wmeOtb1sr" TargetMode="External" /><Relationship Id="rId16" Type="http://schemas.openxmlformats.org/officeDocument/2006/relationships/hyperlink" Target="http://t.co/6wDxkd52Lr" TargetMode="External" /><Relationship Id="rId17" Type="http://schemas.openxmlformats.org/officeDocument/2006/relationships/hyperlink" Target="http://t.co/murTOTrUcS" TargetMode="External" /><Relationship Id="rId18" Type="http://schemas.openxmlformats.org/officeDocument/2006/relationships/hyperlink" Target="https://t.co/MYfe6CbNc9" TargetMode="External" /><Relationship Id="rId19" Type="http://schemas.openxmlformats.org/officeDocument/2006/relationships/hyperlink" Target="https://t.co/uIGSYl2263" TargetMode="External" /><Relationship Id="rId20" Type="http://schemas.openxmlformats.org/officeDocument/2006/relationships/hyperlink" Target="https://t.co/qbLH6neMaX" TargetMode="External" /><Relationship Id="rId21" Type="http://schemas.openxmlformats.org/officeDocument/2006/relationships/hyperlink" Target="https://t.co/5jgjOkVmdn" TargetMode="External" /><Relationship Id="rId22" Type="http://schemas.openxmlformats.org/officeDocument/2006/relationships/hyperlink" Target="https://t.co/W5IWxvjcnK" TargetMode="External" /><Relationship Id="rId23" Type="http://schemas.openxmlformats.org/officeDocument/2006/relationships/hyperlink" Target="https://t.co/RiZyJ3KfHK" TargetMode="External" /><Relationship Id="rId24" Type="http://schemas.openxmlformats.org/officeDocument/2006/relationships/hyperlink" Target="https://t.co/00Ol2TiQ2p" TargetMode="External" /><Relationship Id="rId25" Type="http://schemas.openxmlformats.org/officeDocument/2006/relationships/hyperlink" Target="http://t.co/S6i5kQXi8j" TargetMode="External" /><Relationship Id="rId26" Type="http://schemas.openxmlformats.org/officeDocument/2006/relationships/hyperlink" Target="https://t.co/o7bHHOjODH" TargetMode="External" /><Relationship Id="rId27" Type="http://schemas.openxmlformats.org/officeDocument/2006/relationships/hyperlink" Target="https://t.co/vf92lAw7TR" TargetMode="External" /><Relationship Id="rId28" Type="http://schemas.openxmlformats.org/officeDocument/2006/relationships/hyperlink" Target="https://t.co/Qdp2RZaeNZ" TargetMode="External" /><Relationship Id="rId29" Type="http://schemas.openxmlformats.org/officeDocument/2006/relationships/hyperlink" Target="https://t.co/PetU7lX8ih" TargetMode="External" /><Relationship Id="rId30" Type="http://schemas.openxmlformats.org/officeDocument/2006/relationships/hyperlink" Target="http://t.co/YhCRMmIt" TargetMode="External" /><Relationship Id="rId31" Type="http://schemas.openxmlformats.org/officeDocument/2006/relationships/hyperlink" Target="https://t.co/adUh7r84Dd" TargetMode="External" /><Relationship Id="rId32" Type="http://schemas.openxmlformats.org/officeDocument/2006/relationships/hyperlink" Target="http://t.co/VFxOkedXdQ" TargetMode="External" /><Relationship Id="rId33" Type="http://schemas.openxmlformats.org/officeDocument/2006/relationships/hyperlink" Target="https://t.co/udhHRIeevd" TargetMode="External" /><Relationship Id="rId34" Type="http://schemas.openxmlformats.org/officeDocument/2006/relationships/hyperlink" Target="http://t.co/nLlkx23mRp" TargetMode="External" /><Relationship Id="rId35" Type="http://schemas.openxmlformats.org/officeDocument/2006/relationships/hyperlink" Target="https://t.co/LaN6BBv2fd" TargetMode="External" /><Relationship Id="rId36" Type="http://schemas.openxmlformats.org/officeDocument/2006/relationships/hyperlink" Target="https://t.co/LXBKmpzD5J" TargetMode="External" /><Relationship Id="rId37" Type="http://schemas.openxmlformats.org/officeDocument/2006/relationships/hyperlink" Target="https://t.co/1KrkkWe7uy" TargetMode="External" /><Relationship Id="rId38" Type="http://schemas.openxmlformats.org/officeDocument/2006/relationships/hyperlink" Target="https://t.co/gYxa9fs8Af" TargetMode="External" /><Relationship Id="rId39" Type="http://schemas.openxmlformats.org/officeDocument/2006/relationships/hyperlink" Target="https://t.co/Ohf4NTANE2" TargetMode="External" /><Relationship Id="rId40" Type="http://schemas.openxmlformats.org/officeDocument/2006/relationships/hyperlink" Target="https://t.co/CC0h4f9xK9" TargetMode="External" /><Relationship Id="rId41" Type="http://schemas.openxmlformats.org/officeDocument/2006/relationships/hyperlink" Target="https://t.co/4VZeKBKhfZ" TargetMode="External" /><Relationship Id="rId42" Type="http://schemas.openxmlformats.org/officeDocument/2006/relationships/hyperlink" Target="https://t.co/RysRbG585s" TargetMode="External" /><Relationship Id="rId43" Type="http://schemas.openxmlformats.org/officeDocument/2006/relationships/hyperlink" Target="https://t.co/ybPWRSi6yH" TargetMode="External" /><Relationship Id="rId44" Type="http://schemas.openxmlformats.org/officeDocument/2006/relationships/hyperlink" Target="https://t.co/SVBOetkRiD" TargetMode="External" /><Relationship Id="rId45" Type="http://schemas.openxmlformats.org/officeDocument/2006/relationships/hyperlink" Target="https://t.co/LLXw1bKxt7" TargetMode="External" /><Relationship Id="rId46" Type="http://schemas.openxmlformats.org/officeDocument/2006/relationships/hyperlink" Target="https://t.co/MlszQMXt3K" TargetMode="External" /><Relationship Id="rId47" Type="http://schemas.openxmlformats.org/officeDocument/2006/relationships/hyperlink" Target="https://t.co/SkqtU3Ff2X" TargetMode="External" /><Relationship Id="rId48" Type="http://schemas.openxmlformats.org/officeDocument/2006/relationships/hyperlink" Target="https://t.co/XeeMQVBHwP" TargetMode="External" /><Relationship Id="rId49" Type="http://schemas.openxmlformats.org/officeDocument/2006/relationships/hyperlink" Target="https://t.co/szWK7wfMdx" TargetMode="External" /><Relationship Id="rId50" Type="http://schemas.openxmlformats.org/officeDocument/2006/relationships/hyperlink" Target="http://t.co/CJnyQGcUN4" TargetMode="External" /><Relationship Id="rId51" Type="http://schemas.openxmlformats.org/officeDocument/2006/relationships/hyperlink" Target="http://t.co/MYXXb7f8WL" TargetMode="External" /><Relationship Id="rId52" Type="http://schemas.openxmlformats.org/officeDocument/2006/relationships/hyperlink" Target="https://t.co/0ftJWQz8wi" TargetMode="External" /><Relationship Id="rId53" Type="http://schemas.openxmlformats.org/officeDocument/2006/relationships/hyperlink" Target="http://t.co/2HRW3or6xR" TargetMode="External" /><Relationship Id="rId54" Type="http://schemas.openxmlformats.org/officeDocument/2006/relationships/hyperlink" Target="https://t.co/GmtGPVawAe" TargetMode="External" /><Relationship Id="rId55" Type="http://schemas.openxmlformats.org/officeDocument/2006/relationships/hyperlink" Target="https://t.co/MCVhYoNDNS" TargetMode="External" /><Relationship Id="rId56" Type="http://schemas.openxmlformats.org/officeDocument/2006/relationships/hyperlink" Target="https://t.co/hfdFL6w72C" TargetMode="External" /><Relationship Id="rId57" Type="http://schemas.openxmlformats.org/officeDocument/2006/relationships/hyperlink" Target="http://t.co/kPQH7vQ3" TargetMode="External" /><Relationship Id="rId58" Type="http://schemas.openxmlformats.org/officeDocument/2006/relationships/hyperlink" Target="http://t.co/CMBPuJTM4e" TargetMode="External" /><Relationship Id="rId59" Type="http://schemas.openxmlformats.org/officeDocument/2006/relationships/hyperlink" Target="https://t.co/6GYMTzRxm5" TargetMode="External" /><Relationship Id="rId60" Type="http://schemas.openxmlformats.org/officeDocument/2006/relationships/hyperlink" Target="https://t.co/YJRWByUXux" TargetMode="External" /><Relationship Id="rId61" Type="http://schemas.openxmlformats.org/officeDocument/2006/relationships/hyperlink" Target="http://t.co/elnPaMz5Jw" TargetMode="External" /><Relationship Id="rId62" Type="http://schemas.openxmlformats.org/officeDocument/2006/relationships/hyperlink" Target="https://t.co/Ks4tp6HXe5" TargetMode="External" /><Relationship Id="rId63" Type="http://schemas.openxmlformats.org/officeDocument/2006/relationships/hyperlink" Target="https://t.co/ouKCcS6ZXu" TargetMode="External" /><Relationship Id="rId64" Type="http://schemas.openxmlformats.org/officeDocument/2006/relationships/hyperlink" Target="https://t.co/vrCh08yxbn" TargetMode="External" /><Relationship Id="rId65" Type="http://schemas.openxmlformats.org/officeDocument/2006/relationships/hyperlink" Target="https://t.co/QiAk1gHT8E" TargetMode="External" /><Relationship Id="rId66" Type="http://schemas.openxmlformats.org/officeDocument/2006/relationships/hyperlink" Target="https://t.co/d6fPaB8K0R" TargetMode="External" /><Relationship Id="rId67" Type="http://schemas.openxmlformats.org/officeDocument/2006/relationships/hyperlink" Target="https://t.co/olZa02ApdU" TargetMode="External" /><Relationship Id="rId68" Type="http://schemas.openxmlformats.org/officeDocument/2006/relationships/hyperlink" Target="https://t.co/I8LhW54U7V" TargetMode="External" /><Relationship Id="rId69" Type="http://schemas.openxmlformats.org/officeDocument/2006/relationships/hyperlink" Target="https://pbs.twimg.com/profile_banners/339654180/1547116748" TargetMode="External" /><Relationship Id="rId70" Type="http://schemas.openxmlformats.org/officeDocument/2006/relationships/hyperlink" Target="https://pbs.twimg.com/profile_banners/1391925222/1463181651" TargetMode="External" /><Relationship Id="rId71" Type="http://schemas.openxmlformats.org/officeDocument/2006/relationships/hyperlink" Target="https://pbs.twimg.com/profile_banners/1037403306744852480/1540563957" TargetMode="External" /><Relationship Id="rId72" Type="http://schemas.openxmlformats.org/officeDocument/2006/relationships/hyperlink" Target="https://pbs.twimg.com/profile_banners/613274398/1551775728" TargetMode="External" /><Relationship Id="rId73" Type="http://schemas.openxmlformats.org/officeDocument/2006/relationships/hyperlink" Target="https://pbs.twimg.com/profile_banners/117067079/1527858964" TargetMode="External" /><Relationship Id="rId74" Type="http://schemas.openxmlformats.org/officeDocument/2006/relationships/hyperlink" Target="https://pbs.twimg.com/profile_banners/205315827/1546866492" TargetMode="External" /><Relationship Id="rId75" Type="http://schemas.openxmlformats.org/officeDocument/2006/relationships/hyperlink" Target="https://pbs.twimg.com/profile_banners/19341622/1540282403" TargetMode="External" /><Relationship Id="rId76" Type="http://schemas.openxmlformats.org/officeDocument/2006/relationships/hyperlink" Target="https://pbs.twimg.com/profile_banners/23602600/1553162178" TargetMode="External" /><Relationship Id="rId77" Type="http://schemas.openxmlformats.org/officeDocument/2006/relationships/hyperlink" Target="https://pbs.twimg.com/profile_banners/886634301604995072/1519668527" TargetMode="External" /><Relationship Id="rId78" Type="http://schemas.openxmlformats.org/officeDocument/2006/relationships/hyperlink" Target="https://pbs.twimg.com/profile_banners/23048795/1551783898" TargetMode="External" /><Relationship Id="rId79" Type="http://schemas.openxmlformats.org/officeDocument/2006/relationships/hyperlink" Target="https://pbs.twimg.com/profile_banners/2890711929/1546132248" TargetMode="External" /><Relationship Id="rId80" Type="http://schemas.openxmlformats.org/officeDocument/2006/relationships/hyperlink" Target="https://pbs.twimg.com/profile_banners/574453018/1508401225" TargetMode="External" /><Relationship Id="rId81" Type="http://schemas.openxmlformats.org/officeDocument/2006/relationships/hyperlink" Target="https://pbs.twimg.com/profile_banners/117483950/1542704763" TargetMode="External" /><Relationship Id="rId82" Type="http://schemas.openxmlformats.org/officeDocument/2006/relationships/hyperlink" Target="https://pbs.twimg.com/profile_banners/862704607/1538574132" TargetMode="External" /><Relationship Id="rId83" Type="http://schemas.openxmlformats.org/officeDocument/2006/relationships/hyperlink" Target="https://pbs.twimg.com/profile_banners/872100049211326464/1534279379" TargetMode="External" /><Relationship Id="rId84" Type="http://schemas.openxmlformats.org/officeDocument/2006/relationships/hyperlink" Target="https://pbs.twimg.com/profile_banners/196203123/1548165781" TargetMode="External" /><Relationship Id="rId85" Type="http://schemas.openxmlformats.org/officeDocument/2006/relationships/hyperlink" Target="https://pbs.twimg.com/profile_banners/771122731/1457103347" TargetMode="External" /><Relationship Id="rId86" Type="http://schemas.openxmlformats.org/officeDocument/2006/relationships/hyperlink" Target="https://pbs.twimg.com/profile_banners/142707466/1537799226" TargetMode="External" /><Relationship Id="rId87" Type="http://schemas.openxmlformats.org/officeDocument/2006/relationships/hyperlink" Target="https://pbs.twimg.com/profile_banners/2830407242/1411589870" TargetMode="External" /><Relationship Id="rId88" Type="http://schemas.openxmlformats.org/officeDocument/2006/relationships/hyperlink" Target="https://pbs.twimg.com/profile_banners/885953601067208705/1500063031" TargetMode="External" /><Relationship Id="rId89" Type="http://schemas.openxmlformats.org/officeDocument/2006/relationships/hyperlink" Target="https://pbs.twimg.com/profile_banners/2176358690/1551870430" TargetMode="External" /><Relationship Id="rId90" Type="http://schemas.openxmlformats.org/officeDocument/2006/relationships/hyperlink" Target="https://pbs.twimg.com/profile_banners/3934811008/1497087270" TargetMode="External" /><Relationship Id="rId91" Type="http://schemas.openxmlformats.org/officeDocument/2006/relationships/hyperlink" Target="https://pbs.twimg.com/profile_banners/434173247/1527941314" TargetMode="External" /><Relationship Id="rId92" Type="http://schemas.openxmlformats.org/officeDocument/2006/relationships/hyperlink" Target="https://pbs.twimg.com/profile_banners/4155073275/1514267455" TargetMode="External" /><Relationship Id="rId93" Type="http://schemas.openxmlformats.org/officeDocument/2006/relationships/hyperlink" Target="https://pbs.twimg.com/profile_banners/59805032/1503613469" TargetMode="External" /><Relationship Id="rId94" Type="http://schemas.openxmlformats.org/officeDocument/2006/relationships/hyperlink" Target="https://pbs.twimg.com/profile_banners/52349626/1553271971" TargetMode="External" /><Relationship Id="rId95" Type="http://schemas.openxmlformats.org/officeDocument/2006/relationships/hyperlink" Target="https://pbs.twimg.com/profile_banners/4136228182/1530362363" TargetMode="External" /><Relationship Id="rId96" Type="http://schemas.openxmlformats.org/officeDocument/2006/relationships/hyperlink" Target="https://pbs.twimg.com/profile_banners/100763448/1552863556" TargetMode="External" /><Relationship Id="rId97" Type="http://schemas.openxmlformats.org/officeDocument/2006/relationships/hyperlink" Target="https://pbs.twimg.com/profile_banners/279519564/1516448922" TargetMode="External" /><Relationship Id="rId98" Type="http://schemas.openxmlformats.org/officeDocument/2006/relationships/hyperlink" Target="https://pbs.twimg.com/profile_banners/40713876/1539947473" TargetMode="External" /><Relationship Id="rId99" Type="http://schemas.openxmlformats.org/officeDocument/2006/relationships/hyperlink" Target="https://pbs.twimg.com/profile_banners/15573348/1536278876" TargetMode="External" /><Relationship Id="rId100" Type="http://schemas.openxmlformats.org/officeDocument/2006/relationships/hyperlink" Target="https://pbs.twimg.com/profile_banners/109613064/1443948982" TargetMode="External" /><Relationship Id="rId101" Type="http://schemas.openxmlformats.org/officeDocument/2006/relationships/hyperlink" Target="https://pbs.twimg.com/profile_banners/901901510/1512938401" TargetMode="External" /><Relationship Id="rId102" Type="http://schemas.openxmlformats.org/officeDocument/2006/relationships/hyperlink" Target="https://pbs.twimg.com/profile_banners/588914106/1440353061" TargetMode="External" /><Relationship Id="rId103" Type="http://schemas.openxmlformats.org/officeDocument/2006/relationships/hyperlink" Target="https://pbs.twimg.com/profile_banners/63413557/1499288653" TargetMode="External" /><Relationship Id="rId104" Type="http://schemas.openxmlformats.org/officeDocument/2006/relationships/hyperlink" Target="https://pbs.twimg.com/profile_banners/880391678/1389810660" TargetMode="External" /><Relationship Id="rId105" Type="http://schemas.openxmlformats.org/officeDocument/2006/relationships/hyperlink" Target="https://pbs.twimg.com/profile_banners/1068019538/1525953773" TargetMode="External" /><Relationship Id="rId106" Type="http://schemas.openxmlformats.org/officeDocument/2006/relationships/hyperlink" Target="https://pbs.twimg.com/profile_banners/17841257/1404094709" TargetMode="External" /><Relationship Id="rId107" Type="http://schemas.openxmlformats.org/officeDocument/2006/relationships/hyperlink" Target="https://pbs.twimg.com/profile_banners/15723551/1533244225" TargetMode="External" /><Relationship Id="rId108" Type="http://schemas.openxmlformats.org/officeDocument/2006/relationships/hyperlink" Target="https://pbs.twimg.com/profile_banners/89217115/1504014327" TargetMode="External" /><Relationship Id="rId109" Type="http://schemas.openxmlformats.org/officeDocument/2006/relationships/hyperlink" Target="https://pbs.twimg.com/profile_banners/991405904/1550233881" TargetMode="External" /><Relationship Id="rId110" Type="http://schemas.openxmlformats.org/officeDocument/2006/relationships/hyperlink" Target="https://pbs.twimg.com/profile_banners/264132382/1497014945" TargetMode="External" /><Relationship Id="rId111" Type="http://schemas.openxmlformats.org/officeDocument/2006/relationships/hyperlink" Target="https://pbs.twimg.com/profile_banners/1479919860/1550153338" TargetMode="External" /><Relationship Id="rId112" Type="http://schemas.openxmlformats.org/officeDocument/2006/relationships/hyperlink" Target="https://pbs.twimg.com/profile_banners/21450044/1518630372" TargetMode="External" /><Relationship Id="rId113" Type="http://schemas.openxmlformats.org/officeDocument/2006/relationships/hyperlink" Target="https://pbs.twimg.com/profile_banners/116461750/1550157714" TargetMode="External" /><Relationship Id="rId114" Type="http://schemas.openxmlformats.org/officeDocument/2006/relationships/hyperlink" Target="https://pbs.twimg.com/profile_banners/16043095/1398938885" TargetMode="External" /><Relationship Id="rId115" Type="http://schemas.openxmlformats.org/officeDocument/2006/relationships/hyperlink" Target="https://pbs.twimg.com/profile_banners/2867292755/1547828941" TargetMode="External" /><Relationship Id="rId116" Type="http://schemas.openxmlformats.org/officeDocument/2006/relationships/hyperlink" Target="https://pbs.twimg.com/profile_banners/957958364075524098/1517232221" TargetMode="External" /><Relationship Id="rId117" Type="http://schemas.openxmlformats.org/officeDocument/2006/relationships/hyperlink" Target="https://pbs.twimg.com/profile_banners/17765323/1547480161" TargetMode="External" /><Relationship Id="rId118" Type="http://schemas.openxmlformats.org/officeDocument/2006/relationships/hyperlink" Target="https://pbs.twimg.com/profile_banners/1060245735805988867/1552555552" TargetMode="External" /><Relationship Id="rId119" Type="http://schemas.openxmlformats.org/officeDocument/2006/relationships/hyperlink" Target="https://pbs.twimg.com/profile_banners/732233345749422080/1486741536" TargetMode="External" /><Relationship Id="rId120" Type="http://schemas.openxmlformats.org/officeDocument/2006/relationships/hyperlink" Target="https://pbs.twimg.com/profile_banners/263725500/1552556468" TargetMode="External" /><Relationship Id="rId121" Type="http://schemas.openxmlformats.org/officeDocument/2006/relationships/hyperlink" Target="https://pbs.twimg.com/profile_banners/17653440/1478546789" TargetMode="External" /><Relationship Id="rId122" Type="http://schemas.openxmlformats.org/officeDocument/2006/relationships/hyperlink" Target="https://pbs.twimg.com/profile_banners/2863872305/1547199042" TargetMode="External" /><Relationship Id="rId123" Type="http://schemas.openxmlformats.org/officeDocument/2006/relationships/hyperlink" Target="https://pbs.twimg.com/profile_banners/931727472034398208/1553203042" TargetMode="External" /><Relationship Id="rId124" Type="http://schemas.openxmlformats.org/officeDocument/2006/relationships/hyperlink" Target="https://pbs.twimg.com/profile_banners/2509930046/1410361331" TargetMode="External" /><Relationship Id="rId125" Type="http://schemas.openxmlformats.org/officeDocument/2006/relationships/hyperlink" Target="https://pbs.twimg.com/profile_banners/18903739/1549274787" TargetMode="External" /><Relationship Id="rId126" Type="http://schemas.openxmlformats.org/officeDocument/2006/relationships/hyperlink" Target="https://pbs.twimg.com/profile_banners/831491306711052290/1535120613" TargetMode="External" /><Relationship Id="rId127" Type="http://schemas.openxmlformats.org/officeDocument/2006/relationships/hyperlink" Target="https://pbs.twimg.com/profile_banners/20593971/1553005439" TargetMode="External" /><Relationship Id="rId128" Type="http://schemas.openxmlformats.org/officeDocument/2006/relationships/hyperlink" Target="https://pbs.twimg.com/profile_banners/2435317801/1479226502" TargetMode="External" /><Relationship Id="rId129" Type="http://schemas.openxmlformats.org/officeDocument/2006/relationships/hyperlink" Target="https://pbs.twimg.com/profile_banners/462125535/1547195387" TargetMode="External" /><Relationship Id="rId130" Type="http://schemas.openxmlformats.org/officeDocument/2006/relationships/hyperlink" Target="https://pbs.twimg.com/profile_banners/612398854/1541679244" TargetMode="External" /><Relationship Id="rId131" Type="http://schemas.openxmlformats.org/officeDocument/2006/relationships/hyperlink" Target="https://pbs.twimg.com/profile_banners/93913274/1398868079" TargetMode="External" /><Relationship Id="rId132" Type="http://schemas.openxmlformats.org/officeDocument/2006/relationships/hyperlink" Target="https://pbs.twimg.com/profile_banners/498865514/1527194592" TargetMode="External" /><Relationship Id="rId133" Type="http://schemas.openxmlformats.org/officeDocument/2006/relationships/hyperlink" Target="https://pbs.twimg.com/profile_banners/17736707/1425419629" TargetMode="External" /><Relationship Id="rId134" Type="http://schemas.openxmlformats.org/officeDocument/2006/relationships/hyperlink" Target="https://pbs.twimg.com/profile_banners/14190617/1408926037" TargetMode="External" /><Relationship Id="rId135" Type="http://schemas.openxmlformats.org/officeDocument/2006/relationships/hyperlink" Target="https://pbs.twimg.com/profile_banners/29516133/1513799573" TargetMode="External" /><Relationship Id="rId136" Type="http://schemas.openxmlformats.org/officeDocument/2006/relationships/hyperlink" Target="https://pbs.twimg.com/profile_banners/61518146/1519121870" TargetMode="External" /><Relationship Id="rId137" Type="http://schemas.openxmlformats.org/officeDocument/2006/relationships/hyperlink" Target="https://pbs.twimg.com/profile_banners/223880738/1528187955" TargetMode="External" /><Relationship Id="rId138" Type="http://schemas.openxmlformats.org/officeDocument/2006/relationships/hyperlink" Target="https://pbs.twimg.com/profile_banners/1003662160969588736/1546941299" TargetMode="External" /><Relationship Id="rId139" Type="http://schemas.openxmlformats.org/officeDocument/2006/relationships/hyperlink" Target="https://pbs.twimg.com/profile_banners/162011218/1433324812" TargetMode="External" /><Relationship Id="rId140" Type="http://schemas.openxmlformats.org/officeDocument/2006/relationships/hyperlink" Target="https://pbs.twimg.com/profile_banners/82093305/1486562200" TargetMode="External" /><Relationship Id="rId141" Type="http://schemas.openxmlformats.org/officeDocument/2006/relationships/hyperlink" Target="https://pbs.twimg.com/profile_banners/800315700837371904/1536664187" TargetMode="External" /><Relationship Id="rId142" Type="http://schemas.openxmlformats.org/officeDocument/2006/relationships/hyperlink" Target="https://pbs.twimg.com/profile_banners/923210498/1479754006" TargetMode="External" /><Relationship Id="rId143" Type="http://schemas.openxmlformats.org/officeDocument/2006/relationships/hyperlink" Target="https://pbs.twimg.com/profile_banners/3235804654/1535959122" TargetMode="External" /><Relationship Id="rId144" Type="http://schemas.openxmlformats.org/officeDocument/2006/relationships/hyperlink" Target="https://pbs.twimg.com/profile_banners/14713926/1539938807" TargetMode="External" /><Relationship Id="rId145" Type="http://schemas.openxmlformats.org/officeDocument/2006/relationships/hyperlink" Target="https://pbs.twimg.com/profile_banners/47593120/1465563503" TargetMode="External" /><Relationship Id="rId146" Type="http://schemas.openxmlformats.org/officeDocument/2006/relationships/hyperlink" Target="https://pbs.twimg.com/profile_banners/2292841284/1524855767" TargetMode="External" /><Relationship Id="rId147" Type="http://schemas.openxmlformats.org/officeDocument/2006/relationships/hyperlink" Target="https://pbs.twimg.com/profile_banners/1097218156794466305/1550433073" TargetMode="External" /><Relationship Id="rId148" Type="http://schemas.openxmlformats.org/officeDocument/2006/relationships/hyperlink" Target="https://pbs.twimg.com/profile_banners/23048040/1515526399" TargetMode="External" /><Relationship Id="rId149" Type="http://schemas.openxmlformats.org/officeDocument/2006/relationships/hyperlink" Target="https://pbs.twimg.com/profile_banners/2317814702/1421065345"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6/bg.gif" TargetMode="External" /><Relationship Id="rId153" Type="http://schemas.openxmlformats.org/officeDocument/2006/relationships/hyperlink" Target="http://abs.twimg.com/images/themes/theme17/bg.gif" TargetMode="External" /><Relationship Id="rId154" Type="http://schemas.openxmlformats.org/officeDocument/2006/relationships/hyperlink" Target="http://abs.twimg.com/images/themes/theme15/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3/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5/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2/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7/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5/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6/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2/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7/bg.gif"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9/bg.gif"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3/bg.gif" TargetMode="External" /><Relationship Id="rId216" Type="http://schemas.openxmlformats.org/officeDocument/2006/relationships/hyperlink" Target="http://abs.twimg.com/images/themes/theme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5/bg.gif" TargetMode="External" /><Relationship Id="rId224" Type="http://schemas.openxmlformats.org/officeDocument/2006/relationships/hyperlink" Target="http://abs.twimg.com/images/themes/theme2/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pbs.twimg.com/profile_images/1023862064891260928/-AVIAEUz_normal.jpg" TargetMode="External" /><Relationship Id="rId234" Type="http://schemas.openxmlformats.org/officeDocument/2006/relationships/hyperlink" Target="http://pbs.twimg.com/profile_images/969540022436352000/CZteEJX2_normal.jpg" TargetMode="External" /><Relationship Id="rId235" Type="http://schemas.openxmlformats.org/officeDocument/2006/relationships/hyperlink" Target="http://pbs.twimg.com/profile_images/1065728672764649472/pThad6Uz_normal.jpg" TargetMode="External" /><Relationship Id="rId236" Type="http://schemas.openxmlformats.org/officeDocument/2006/relationships/hyperlink" Target="http://pbs.twimg.com/profile_images/1054655824897945600/dI4qBQCv_normal.jpg" TargetMode="External" /><Relationship Id="rId237" Type="http://schemas.openxmlformats.org/officeDocument/2006/relationships/hyperlink" Target="http://pbs.twimg.com/profile_images/717981946953990144/vKJbKSU7_normal.jpg" TargetMode="External" /><Relationship Id="rId238" Type="http://schemas.openxmlformats.org/officeDocument/2006/relationships/hyperlink" Target="http://pbs.twimg.com/profile_images/1002537777483931649/HkS68JKL_normal.jpg" TargetMode="External" /><Relationship Id="rId239" Type="http://schemas.openxmlformats.org/officeDocument/2006/relationships/hyperlink" Target="http://pbs.twimg.com/profile_images/984034313820712960/mkAsiAU3_normal.jpg" TargetMode="External" /><Relationship Id="rId240" Type="http://schemas.openxmlformats.org/officeDocument/2006/relationships/hyperlink" Target="http://pbs.twimg.com/profile_images/951423280275247110/HH6SiQWy_normal.jpg" TargetMode="External" /><Relationship Id="rId241" Type="http://schemas.openxmlformats.org/officeDocument/2006/relationships/hyperlink" Target="http://pbs.twimg.com/profile_images/1029658581434544129/TRvtevHr_normal.jpg" TargetMode="External" /><Relationship Id="rId242" Type="http://schemas.openxmlformats.org/officeDocument/2006/relationships/hyperlink" Target="http://pbs.twimg.com/profile_images/886635016893157377/JSRAa5Xl_normal.jpg" TargetMode="External" /><Relationship Id="rId243" Type="http://schemas.openxmlformats.org/officeDocument/2006/relationships/hyperlink" Target="http://pbs.twimg.com/profile_images/1102887868639391744/Y0bjsviU_normal.png" TargetMode="External" /><Relationship Id="rId244" Type="http://schemas.openxmlformats.org/officeDocument/2006/relationships/hyperlink" Target="http://pbs.twimg.com/profile_images/969198715272605697/SbkcQ1VZ_normal.jpg" TargetMode="External" /><Relationship Id="rId245" Type="http://schemas.openxmlformats.org/officeDocument/2006/relationships/hyperlink" Target="http://pbs.twimg.com/profile_images/879374932106498052/hAOD_kEC_normal.jpg" TargetMode="External" /><Relationship Id="rId246" Type="http://schemas.openxmlformats.org/officeDocument/2006/relationships/hyperlink" Target="http://pbs.twimg.com/profile_images/935840922448941057/gWYtmf-b_normal.jpg" TargetMode="External" /><Relationship Id="rId247" Type="http://schemas.openxmlformats.org/officeDocument/2006/relationships/hyperlink" Target="http://pbs.twimg.com/profile_images/1047481805862051842/kEthvjhz_normal.jpg" TargetMode="External" /><Relationship Id="rId248" Type="http://schemas.openxmlformats.org/officeDocument/2006/relationships/hyperlink" Target="http://pbs.twimg.com/profile_images/1027594983036080128/kW6ZPeRt_normal.jpg" TargetMode="External" /><Relationship Id="rId249" Type="http://schemas.openxmlformats.org/officeDocument/2006/relationships/hyperlink" Target="http://pbs.twimg.com/profile_images/990955012330344449/-YuSCLxP_normal.jpg" TargetMode="External" /><Relationship Id="rId250" Type="http://schemas.openxmlformats.org/officeDocument/2006/relationships/hyperlink" Target="http://pbs.twimg.com/profile_images/433935198481182721/QzsnyfQu_normal.jpeg" TargetMode="External" /><Relationship Id="rId251" Type="http://schemas.openxmlformats.org/officeDocument/2006/relationships/hyperlink" Target="http://pbs.twimg.com/profile_images/459067695439163392/vCQVn-1Z_normal.png" TargetMode="External" /><Relationship Id="rId252" Type="http://schemas.openxmlformats.org/officeDocument/2006/relationships/hyperlink" Target="http://pbs.twimg.com/profile_images/775352382687420416/A7jcfZDe_normal.jpg" TargetMode="External" /><Relationship Id="rId253" Type="http://schemas.openxmlformats.org/officeDocument/2006/relationships/hyperlink" Target="http://pbs.twimg.com/profile_images/514870144766472192/dREH9ljm_normal.jpeg" TargetMode="External" /><Relationship Id="rId254" Type="http://schemas.openxmlformats.org/officeDocument/2006/relationships/hyperlink" Target="http://pbs.twimg.com/profile_images/885955555277377537/H4HOKLfw_normal.jpg" TargetMode="External" /><Relationship Id="rId255" Type="http://schemas.openxmlformats.org/officeDocument/2006/relationships/hyperlink" Target="http://pbs.twimg.com/profile_images/1102940827075203073/3Ywj3wKa_normal.png" TargetMode="External" /><Relationship Id="rId256" Type="http://schemas.openxmlformats.org/officeDocument/2006/relationships/hyperlink" Target="http://pbs.twimg.com/profile_images/873473445211799553/BMqiVw_j_normal.jpg" TargetMode="External" /><Relationship Id="rId257" Type="http://schemas.openxmlformats.org/officeDocument/2006/relationships/hyperlink" Target="http://pbs.twimg.com/profile_images/883372249197268994/xYPHfK5V_normal.jpg" TargetMode="External" /><Relationship Id="rId258" Type="http://schemas.openxmlformats.org/officeDocument/2006/relationships/hyperlink" Target="http://pbs.twimg.com/profile_images/795024344011378688/X-dgr9px_normal.jpg" TargetMode="External" /><Relationship Id="rId259" Type="http://schemas.openxmlformats.org/officeDocument/2006/relationships/hyperlink" Target="http://pbs.twimg.com/profile_images/608176194983481344/4o5yK7MC_normal.jpg" TargetMode="External" /><Relationship Id="rId260" Type="http://schemas.openxmlformats.org/officeDocument/2006/relationships/hyperlink" Target="http://pbs.twimg.com/profile_images/290056711/logo_twitter_normal.jpg" TargetMode="External" /><Relationship Id="rId261" Type="http://schemas.openxmlformats.org/officeDocument/2006/relationships/hyperlink" Target="http://pbs.twimg.com/profile_images/948013334787514368/xN7BMQRq_normal.jpg" TargetMode="External" /><Relationship Id="rId262" Type="http://schemas.openxmlformats.org/officeDocument/2006/relationships/hyperlink" Target="http://pbs.twimg.com/profile_images/609160229289336833/G5y3cYxO_normal.jpg" TargetMode="External" /><Relationship Id="rId263" Type="http://schemas.openxmlformats.org/officeDocument/2006/relationships/hyperlink" Target="http://pbs.twimg.com/profile_images/1087036433939030016/fVea_VQf_normal.jpg" TargetMode="External" /><Relationship Id="rId264" Type="http://schemas.openxmlformats.org/officeDocument/2006/relationships/hyperlink" Target="http://pbs.twimg.com/profile_images/1106323472270147585/Bpt-ZNOR_normal.jpg" TargetMode="External" /><Relationship Id="rId265" Type="http://schemas.openxmlformats.org/officeDocument/2006/relationships/hyperlink" Target="http://pbs.twimg.com/profile_images/763523953965031424/xSLhmZ2E_normal.jpg" TargetMode="External" /><Relationship Id="rId266" Type="http://schemas.openxmlformats.org/officeDocument/2006/relationships/hyperlink" Target="http://pbs.twimg.com/profile_images/663295574/5728_126505936738_547251738_2926807_3463386_n_normal.jpg" TargetMode="External" /><Relationship Id="rId267" Type="http://schemas.openxmlformats.org/officeDocument/2006/relationships/hyperlink" Target="http://pbs.twimg.com/profile_images/1091136397614944256/qry6YEJ-_normal.jpg" TargetMode="External" /><Relationship Id="rId268" Type="http://schemas.openxmlformats.org/officeDocument/2006/relationships/hyperlink" Target="http://pbs.twimg.com/profile_images/554609395917545472/k1N9aWdb_normal.jpeg" TargetMode="External" /><Relationship Id="rId269" Type="http://schemas.openxmlformats.org/officeDocument/2006/relationships/hyperlink" Target="http://pbs.twimg.com/profile_images/1083739500449357824/oPcQVcyq_normal.jpg" TargetMode="External" /><Relationship Id="rId270" Type="http://schemas.openxmlformats.org/officeDocument/2006/relationships/hyperlink" Target="http://pbs.twimg.com/profile_images/580042158171914241/7psx0-aM_normal.jpg" TargetMode="External" /><Relationship Id="rId271" Type="http://schemas.openxmlformats.org/officeDocument/2006/relationships/hyperlink" Target="http://pbs.twimg.com/profile_images/948154479739891713/NXRsxQux_normal.jpg" TargetMode="External" /><Relationship Id="rId272" Type="http://schemas.openxmlformats.org/officeDocument/2006/relationships/hyperlink" Target="http://pbs.twimg.com/profile_images/877508207459086336/NcvEnWBT_normal.jpg" TargetMode="External" /><Relationship Id="rId273" Type="http://schemas.openxmlformats.org/officeDocument/2006/relationships/hyperlink" Target="http://pbs.twimg.com/profile_images/1068719851051642880/ZbjNJL_3_normal.jpg" TargetMode="External" /><Relationship Id="rId274" Type="http://schemas.openxmlformats.org/officeDocument/2006/relationships/hyperlink" Target="http://pbs.twimg.com/profile_images/527155706277814272/30hRQRGy_normal.jpeg" TargetMode="External" /><Relationship Id="rId275" Type="http://schemas.openxmlformats.org/officeDocument/2006/relationships/hyperlink" Target="http://pbs.twimg.com/profile_images/465796265297444864/-UoBdwWA_normal.png" TargetMode="External" /><Relationship Id="rId276" Type="http://schemas.openxmlformats.org/officeDocument/2006/relationships/hyperlink" Target="http://pbs.twimg.com/profile_images/522736787643314177/PgwkVc8l_normal.png" TargetMode="External" /><Relationship Id="rId277" Type="http://schemas.openxmlformats.org/officeDocument/2006/relationships/hyperlink" Target="http://pbs.twimg.com/profile_images/873169003551895552/OsW2NAnn_normal.jpg" TargetMode="External" /><Relationship Id="rId278" Type="http://schemas.openxmlformats.org/officeDocument/2006/relationships/hyperlink" Target="http://pbs.twimg.com/profile_images/756369633112944640/6euescgV_normal.jpg" TargetMode="External" /><Relationship Id="rId279" Type="http://schemas.openxmlformats.org/officeDocument/2006/relationships/hyperlink" Target="http://pbs.twimg.com/profile_images/1063323617021358080/jhAUl2jK_normal.jpg" TargetMode="External" /><Relationship Id="rId280" Type="http://schemas.openxmlformats.org/officeDocument/2006/relationships/hyperlink" Target="http://pbs.twimg.com/profile_images/1101504533862191104/oTEDGZfu_normal.png" TargetMode="External" /><Relationship Id="rId281" Type="http://schemas.openxmlformats.org/officeDocument/2006/relationships/hyperlink" Target="http://pbs.twimg.com/profile_images/839547131866263553/iPVUvU77_normal.jpg" TargetMode="External" /><Relationship Id="rId282" Type="http://schemas.openxmlformats.org/officeDocument/2006/relationships/hyperlink" Target="http://pbs.twimg.com/profile_images/958410255662305280/Vh-2ntah_normal.jpg" TargetMode="External" /><Relationship Id="rId283" Type="http://schemas.openxmlformats.org/officeDocument/2006/relationships/hyperlink" Target="http://pbs.twimg.com/profile_images/999346363627290624/D76NXDAD_normal.jpg" TargetMode="External" /><Relationship Id="rId284" Type="http://schemas.openxmlformats.org/officeDocument/2006/relationships/hyperlink" Target="http://pbs.twimg.com/profile_images/957966917842735112/X53rGCLe_normal.jpg" TargetMode="External" /><Relationship Id="rId285" Type="http://schemas.openxmlformats.org/officeDocument/2006/relationships/hyperlink" Target="http://pbs.twimg.com/profile_images/953602999284305920/DT2ybQh2_normal.jpg" TargetMode="External" /><Relationship Id="rId286" Type="http://schemas.openxmlformats.org/officeDocument/2006/relationships/hyperlink" Target="http://pbs.twimg.com/profile_images/1062001547377340416/4mNZf9iy_normal.jpg" TargetMode="External" /><Relationship Id="rId287" Type="http://schemas.openxmlformats.org/officeDocument/2006/relationships/hyperlink" Target="http://pbs.twimg.com/profile_images/788191633812566016/rNRbANUe_normal.jpg" TargetMode="External" /><Relationship Id="rId288" Type="http://schemas.openxmlformats.org/officeDocument/2006/relationships/hyperlink" Target="http://pbs.twimg.com/profile_images/1867460867/sport_sheff_external_on_black_normal.jpg" TargetMode="External" /><Relationship Id="rId289" Type="http://schemas.openxmlformats.org/officeDocument/2006/relationships/hyperlink" Target="http://pbs.twimg.com/profile_images/980472373387448320/GdH88geY_normal.jpg" TargetMode="External" /><Relationship Id="rId290" Type="http://schemas.openxmlformats.org/officeDocument/2006/relationships/hyperlink" Target="http://pbs.twimg.com/profile_images/530366662298451968/LIndZGDI_normal.png" TargetMode="External" /><Relationship Id="rId291" Type="http://schemas.openxmlformats.org/officeDocument/2006/relationships/hyperlink" Target="http://pbs.twimg.com/profile_images/1108160291819454467/b9k4lBD5_normal.png" TargetMode="External" /><Relationship Id="rId292" Type="http://schemas.openxmlformats.org/officeDocument/2006/relationships/hyperlink" Target="http://pbs.twimg.com/profile_images/509718601608093696/0BmyEP3Z_normal.jpeg" TargetMode="External" /><Relationship Id="rId293" Type="http://schemas.openxmlformats.org/officeDocument/2006/relationships/hyperlink" Target="http://pbs.twimg.com/profile_images/1075367426626371584/j8zb5hbU_normal.jpg" TargetMode="External" /><Relationship Id="rId294" Type="http://schemas.openxmlformats.org/officeDocument/2006/relationships/hyperlink" Target="http://pbs.twimg.com/profile_images/959367006951804931/fSU4YmEd_normal.jpg" TargetMode="External" /><Relationship Id="rId295" Type="http://schemas.openxmlformats.org/officeDocument/2006/relationships/hyperlink" Target="http://pbs.twimg.com/profile_images/1023847341403656192/GxpS7Xa8_normal.jpg" TargetMode="External" /><Relationship Id="rId296" Type="http://schemas.openxmlformats.org/officeDocument/2006/relationships/hyperlink" Target="http://pbs.twimg.com/profile_images/963361343062642688/7zuHWCq7_normal.jpg" TargetMode="External" /><Relationship Id="rId297" Type="http://schemas.openxmlformats.org/officeDocument/2006/relationships/hyperlink" Target="http://pbs.twimg.com/profile_images/1083023205936349187/JxTAYU34_normal.jpg" TargetMode="External" /><Relationship Id="rId298" Type="http://schemas.openxmlformats.org/officeDocument/2006/relationships/hyperlink" Target="http://pbs.twimg.com/profile_images/948848234927214597/ASE-BieR_normal.jpg" TargetMode="External" /><Relationship Id="rId299" Type="http://schemas.openxmlformats.org/officeDocument/2006/relationships/hyperlink" Target="http://pbs.twimg.com/profile_images/437042524784312320/EOaQY_Rq_normal.png" TargetMode="External" /><Relationship Id="rId300" Type="http://schemas.openxmlformats.org/officeDocument/2006/relationships/hyperlink" Target="http://pbs.twimg.com/profile_images/999752529700311040/D8AjlsNh_normal.jpg" TargetMode="External" /><Relationship Id="rId301" Type="http://schemas.openxmlformats.org/officeDocument/2006/relationships/hyperlink" Target="http://pbs.twimg.com/profile_images/1059164190320017409/gpwT-l6__normal.jpg" TargetMode="External" /><Relationship Id="rId302" Type="http://schemas.openxmlformats.org/officeDocument/2006/relationships/hyperlink" Target="http://pbs.twimg.com/profile_images/649526958162866176/JrwmYdEw_normal.jpg" TargetMode="External" /><Relationship Id="rId303" Type="http://schemas.openxmlformats.org/officeDocument/2006/relationships/hyperlink" Target="http://pbs.twimg.com/profile_images/950009626396774400/xwcL8JIr_normal.jpg" TargetMode="External" /><Relationship Id="rId304" Type="http://schemas.openxmlformats.org/officeDocument/2006/relationships/hyperlink" Target="http://pbs.twimg.com/profile_images/613076298517254145/Z8nFQIVh_normal.png" TargetMode="External" /><Relationship Id="rId305" Type="http://schemas.openxmlformats.org/officeDocument/2006/relationships/hyperlink" Target="http://pbs.twimg.com/profile_images/836513089881243648/Gl4dWUMS_normal.jpg" TargetMode="External" /><Relationship Id="rId306" Type="http://schemas.openxmlformats.org/officeDocument/2006/relationships/hyperlink" Target="http://pbs.twimg.com/profile_images/851314805067665408/aFOCi4Xd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1082575321982005249/fdcjM42k_normal.jpg" TargetMode="External" /><Relationship Id="rId309" Type="http://schemas.openxmlformats.org/officeDocument/2006/relationships/hyperlink" Target="http://pbs.twimg.com/profile_images/711849392001695744/EMGaO6Ke_normal.jpg" TargetMode="External" /><Relationship Id="rId310" Type="http://schemas.openxmlformats.org/officeDocument/2006/relationships/hyperlink" Target="http://pbs.twimg.com/profile_images/955419599666909184/DH5cEdOq_normal.jpg" TargetMode="External" /><Relationship Id="rId311" Type="http://schemas.openxmlformats.org/officeDocument/2006/relationships/hyperlink" Target="http://pbs.twimg.com/profile_images/1002523744580128768/l9SwPnvZ_normal.jpg" TargetMode="External" /><Relationship Id="rId312" Type="http://schemas.openxmlformats.org/officeDocument/2006/relationships/hyperlink" Target="http://pbs.twimg.com/profile_images/981113556774084609/qZe9BuF2_normal.jpg" TargetMode="External" /><Relationship Id="rId313" Type="http://schemas.openxmlformats.org/officeDocument/2006/relationships/hyperlink" Target="http://pbs.twimg.com/profile_images/378800000757813649/80b8061d46073ae31d36e83ba772c918_normal.jpeg" TargetMode="External" /><Relationship Id="rId314" Type="http://schemas.openxmlformats.org/officeDocument/2006/relationships/hyperlink" Target="http://pbs.twimg.com/profile_images/957998387441360896/GTlX_75i_normal.jpg" TargetMode="External" /><Relationship Id="rId315" Type="http://schemas.openxmlformats.org/officeDocument/2006/relationships/hyperlink" Target="http://pbs.twimg.com/profile_images/963692822619742209/rV8mruk5_normal.jpg" TargetMode="External" /><Relationship Id="rId316" Type="http://schemas.openxmlformats.org/officeDocument/2006/relationships/hyperlink" Target="http://pbs.twimg.com/profile_images/265258336/Publications___BIALL_1244216643757_normal.jpg" TargetMode="External" /><Relationship Id="rId317" Type="http://schemas.openxmlformats.org/officeDocument/2006/relationships/hyperlink" Target="http://pbs.twimg.com/profile_images/949633001096441857/UbDGRIi-_normal.jpg" TargetMode="External" /><Relationship Id="rId318" Type="http://schemas.openxmlformats.org/officeDocument/2006/relationships/hyperlink" Target="http://pbs.twimg.com/profile_images/989941946805379072/jxsC5JYS_normal.jpg" TargetMode="External" /><Relationship Id="rId319" Type="http://schemas.openxmlformats.org/officeDocument/2006/relationships/hyperlink" Target="http://pbs.twimg.com/profile_images/1097221954753433601/MDT_4x7y_normal.jpg" TargetMode="External" /><Relationship Id="rId320" Type="http://schemas.openxmlformats.org/officeDocument/2006/relationships/hyperlink" Target="http://pbs.twimg.com/profile_images/874962077579964416/225ucI-p_normal.jpg" TargetMode="External" /><Relationship Id="rId321" Type="http://schemas.openxmlformats.org/officeDocument/2006/relationships/hyperlink" Target="http://pbs.twimg.com/profile_images/451300492576964608/4xNKMx2-_normal.jpeg" TargetMode="External" /><Relationship Id="rId322" Type="http://schemas.openxmlformats.org/officeDocument/2006/relationships/hyperlink" Target="http://pbs.twimg.com/profile_images/3310758389/fe7d12d41d859faaa79c8cd8341f50d3_normal.jpeg" TargetMode="External" /><Relationship Id="rId323" Type="http://schemas.openxmlformats.org/officeDocument/2006/relationships/hyperlink" Target="https://twitter.com/sheffunistaff" TargetMode="External" /><Relationship Id="rId324" Type="http://schemas.openxmlformats.org/officeDocument/2006/relationships/hyperlink" Target="https://twitter.com/shefunieandd" TargetMode="External" /><Relationship Id="rId325" Type="http://schemas.openxmlformats.org/officeDocument/2006/relationships/hyperlink" Target="https://twitter.com/shefunibme" TargetMode="External" /><Relationship Id="rId326" Type="http://schemas.openxmlformats.org/officeDocument/2006/relationships/hyperlink" Target="https://twitter.com/bamesheffuni" TargetMode="External" /><Relationship Id="rId327" Type="http://schemas.openxmlformats.org/officeDocument/2006/relationships/hyperlink" Target="https://twitter.com/europeanyoutheu" TargetMode="External" /><Relationship Id="rId328" Type="http://schemas.openxmlformats.org/officeDocument/2006/relationships/hyperlink" Target="https://twitter.com/eudigitaledu" TargetMode="External" /><Relationship Id="rId329" Type="http://schemas.openxmlformats.org/officeDocument/2006/relationships/hyperlink" Target="https://twitter.com/dsmeu" TargetMode="External" /><Relationship Id="rId330" Type="http://schemas.openxmlformats.org/officeDocument/2006/relationships/hyperlink" Target="https://twitter.com/sheffielduni" TargetMode="External" /><Relationship Id="rId331" Type="http://schemas.openxmlformats.org/officeDocument/2006/relationships/hyperlink" Target="https://twitter.com/timeshighered" TargetMode="External" /><Relationship Id="rId332" Type="http://schemas.openxmlformats.org/officeDocument/2006/relationships/hyperlink" Target="https://twitter.com/bsa_sheffield" TargetMode="External" /><Relationship Id="rId333" Type="http://schemas.openxmlformats.org/officeDocument/2006/relationships/hyperlink" Target="https://twitter.com/crucibletheatre" TargetMode="External" /><Relationship Id="rId334" Type="http://schemas.openxmlformats.org/officeDocument/2006/relationships/hyperlink" Target="https://twitter.com/foodhallproject" TargetMode="External" /><Relationship Id="rId335" Type="http://schemas.openxmlformats.org/officeDocument/2006/relationships/hyperlink" Target="https://twitter.com/sheffieldleader" TargetMode="External" /><Relationship Id="rId336" Type="http://schemas.openxmlformats.org/officeDocument/2006/relationships/hyperlink" Target="https://twitter.com/infoschoolsheff" TargetMode="External" /><Relationship Id="rId337" Type="http://schemas.openxmlformats.org/officeDocument/2006/relationships/hyperlink" Target="https://twitter.com/sheffunisustain" TargetMode="External" /><Relationship Id="rId338" Type="http://schemas.openxmlformats.org/officeDocument/2006/relationships/hyperlink" Target="https://twitter.com/london__digital" TargetMode="External" /><Relationship Id="rId339" Type="http://schemas.openxmlformats.org/officeDocument/2006/relationships/hyperlink" Target="https://twitter.com/wearesource" TargetMode="External" /><Relationship Id="rId340" Type="http://schemas.openxmlformats.org/officeDocument/2006/relationships/hyperlink" Target="https://twitter.com/ischoolpam" TargetMode="External" /><Relationship Id="rId341" Type="http://schemas.openxmlformats.org/officeDocument/2006/relationships/hyperlink" Target="https://twitter.com/sheffieldhear" TargetMode="External" /><Relationship Id="rId342" Type="http://schemas.openxmlformats.org/officeDocument/2006/relationships/hyperlink" Target="https://twitter.com/unishefcareers" TargetMode="External" /><Relationship Id="rId343" Type="http://schemas.openxmlformats.org/officeDocument/2006/relationships/hyperlink" Target="https://twitter.com/foahpg" TargetMode="External" /><Relationship Id="rId344" Type="http://schemas.openxmlformats.org/officeDocument/2006/relationships/hyperlink" Target="https://twitter.com/academicchatter" TargetMode="External" /><Relationship Id="rId345" Type="http://schemas.openxmlformats.org/officeDocument/2006/relationships/hyperlink" Target="https://twitter.com/was3210" TargetMode="External" /><Relationship Id="rId346" Type="http://schemas.openxmlformats.org/officeDocument/2006/relationships/hyperlink" Target="https://twitter.com/caitlin_higgott" TargetMode="External" /><Relationship Id="rId347" Type="http://schemas.openxmlformats.org/officeDocument/2006/relationships/hyperlink" Target="https://twitter.com/comunidadceru" TargetMode="External" /><Relationship Id="rId348" Type="http://schemas.openxmlformats.org/officeDocument/2006/relationships/hyperlink" Target="https://twitter.com/sir_learning" TargetMode="External" /><Relationship Id="rId349" Type="http://schemas.openxmlformats.org/officeDocument/2006/relationships/hyperlink" Target="https://twitter.com/umblaetterer" TargetMode="External" /><Relationship Id="rId350" Type="http://schemas.openxmlformats.org/officeDocument/2006/relationships/hyperlink" Target="https://twitter.com/stabihh" TargetMode="External" /><Relationship Id="rId351" Type="http://schemas.openxmlformats.org/officeDocument/2006/relationships/hyperlink" Target="https://twitter.com/galjuwaiser" TargetMode="External" /><Relationship Id="rId352" Type="http://schemas.openxmlformats.org/officeDocument/2006/relationships/hyperlink" Target="https://twitter.com/sukainana" TargetMode="External" /><Relationship Id="rId353" Type="http://schemas.openxmlformats.org/officeDocument/2006/relationships/hyperlink" Target="https://twitter.com/j0bates" TargetMode="External" /><Relationship Id="rId354" Type="http://schemas.openxmlformats.org/officeDocument/2006/relationships/hyperlink" Target="https://twitter.com/jamesrbuk" TargetMode="External" /><Relationship Id="rId355" Type="http://schemas.openxmlformats.org/officeDocument/2006/relationships/hyperlink" Target="https://twitter.com/sheilayoshikawa" TargetMode="External" /><Relationship Id="rId356" Type="http://schemas.openxmlformats.org/officeDocument/2006/relationships/hyperlink" Target="https://twitter.com/flygirltwo" TargetMode="External" /><Relationship Id="rId357" Type="http://schemas.openxmlformats.org/officeDocument/2006/relationships/hyperlink" Target="https://twitter.com/copyrightruth" TargetMode="External" /><Relationship Id="rId358" Type="http://schemas.openxmlformats.org/officeDocument/2006/relationships/hyperlink" Target="https://twitter.com/dannykay68" TargetMode="External" /><Relationship Id="rId359" Type="http://schemas.openxmlformats.org/officeDocument/2006/relationships/hyperlink" Target="https://twitter.com/mkhokhar" TargetMode="External" /><Relationship Id="rId360" Type="http://schemas.openxmlformats.org/officeDocument/2006/relationships/hyperlink" Target="https://twitter.com/jamesae" TargetMode="External" /><Relationship Id="rId361" Type="http://schemas.openxmlformats.org/officeDocument/2006/relationships/hyperlink" Target="https://twitter.com/artefactors" TargetMode="External" /><Relationship Id="rId362" Type="http://schemas.openxmlformats.org/officeDocument/2006/relationships/hyperlink" Target="https://twitter.com/slic1991" TargetMode="External" /><Relationship Id="rId363" Type="http://schemas.openxmlformats.org/officeDocument/2006/relationships/hyperlink" Target="https://twitter.com/mrlibrarydude" TargetMode="External" /><Relationship Id="rId364" Type="http://schemas.openxmlformats.org/officeDocument/2006/relationships/hyperlink" Target="https://twitter.com/ala_acrl" TargetMode="External" /><Relationship Id="rId365" Type="http://schemas.openxmlformats.org/officeDocument/2006/relationships/hyperlink" Target="https://twitter.com/multimediait" TargetMode="External" /><Relationship Id="rId366" Type="http://schemas.openxmlformats.org/officeDocument/2006/relationships/hyperlink" Target="https://twitter.com/ic_leeds" TargetMode="External" /><Relationship Id="rId367" Type="http://schemas.openxmlformats.org/officeDocument/2006/relationships/hyperlink" Target="https://twitter.com/paulagoodale" TargetMode="External" /><Relationship Id="rId368" Type="http://schemas.openxmlformats.org/officeDocument/2006/relationships/hyperlink" Target="https://twitter.com/mckenna_aspell" TargetMode="External" /><Relationship Id="rId369" Type="http://schemas.openxmlformats.org/officeDocument/2006/relationships/hyperlink" Target="https://twitter.com/misshelved" TargetMode="External" /><Relationship Id="rId370" Type="http://schemas.openxmlformats.org/officeDocument/2006/relationships/hyperlink" Target="https://twitter.com/stephenpinfield" TargetMode="External" /><Relationship Id="rId371" Type="http://schemas.openxmlformats.org/officeDocument/2006/relationships/hyperlink" Target="https://twitter.com/cgknowles" TargetMode="External" /><Relationship Id="rId372" Type="http://schemas.openxmlformats.org/officeDocument/2006/relationships/hyperlink" Target="https://twitter.com/simonjbains" TargetMode="External" /><Relationship Id="rId373" Type="http://schemas.openxmlformats.org/officeDocument/2006/relationships/hyperlink" Target="https://twitter.com/adlvdl" TargetMode="External" /><Relationship Id="rId374" Type="http://schemas.openxmlformats.org/officeDocument/2006/relationships/hyperlink" Target="https://twitter.com/ellie_philippa" TargetMode="External" /><Relationship Id="rId375" Type="http://schemas.openxmlformats.org/officeDocument/2006/relationships/hyperlink" Target="https://twitter.com/fairtradeuk" TargetMode="External" /><Relationship Id="rId376" Type="http://schemas.openxmlformats.org/officeDocument/2006/relationships/hyperlink" Target="https://twitter.com/newlibsuk" TargetMode="External" /><Relationship Id="rId377" Type="http://schemas.openxmlformats.org/officeDocument/2006/relationships/hyperlink" Target="https://twitter.com/milclicks" TargetMode="External" /><Relationship Id="rId378" Type="http://schemas.openxmlformats.org/officeDocument/2006/relationships/hyperlink" Target="https://twitter.com/sportsheffield" TargetMode="External" /><Relationship Id="rId379" Type="http://schemas.openxmlformats.org/officeDocument/2006/relationships/hyperlink" Target="https://twitter.com/jason_edge" TargetMode="External" /><Relationship Id="rId380" Type="http://schemas.openxmlformats.org/officeDocument/2006/relationships/hyperlink" Target="https://twitter.com/datasciencemsc" TargetMode="External" /><Relationship Id="rId381" Type="http://schemas.openxmlformats.org/officeDocument/2006/relationships/hyperlink" Target="https://twitter.com/getdock" TargetMode="External" /><Relationship Id="rId382" Type="http://schemas.openxmlformats.org/officeDocument/2006/relationships/hyperlink" Target="https://twitter.com/digitalsocsheff" TargetMode="External" /><Relationship Id="rId383" Type="http://schemas.openxmlformats.org/officeDocument/2006/relationships/hyperlink" Target="https://twitter.com/livuni" TargetMode="External" /><Relationship Id="rId384" Type="http://schemas.openxmlformats.org/officeDocument/2006/relationships/hyperlink" Target="https://twitter.com/sheffieldchem" TargetMode="External" /><Relationship Id="rId385" Type="http://schemas.openxmlformats.org/officeDocument/2006/relationships/hyperlink" Target="https://twitter.com/sheffhallamuni" TargetMode="External" /><Relationship Id="rId386" Type="http://schemas.openxmlformats.org/officeDocument/2006/relationships/hyperlink" Target="https://twitter.com/sheffsocscience" TargetMode="External" /><Relationship Id="rId387" Type="http://schemas.openxmlformats.org/officeDocument/2006/relationships/hyperlink" Target="https://twitter.com/sperishefuni" TargetMode="External" /><Relationship Id="rId388" Type="http://schemas.openxmlformats.org/officeDocument/2006/relationships/hyperlink" Target="https://twitter.com/shefunipolitics" TargetMode="External" /><Relationship Id="rId389" Type="http://schemas.openxmlformats.org/officeDocument/2006/relationships/hyperlink" Target="https://twitter.com/rl_uk" TargetMode="External" /><Relationship Id="rId390" Type="http://schemas.openxmlformats.org/officeDocument/2006/relationships/hyperlink" Target="https://twitter.com/ischoolandrew" TargetMode="External" /><Relationship Id="rId391" Type="http://schemas.openxmlformats.org/officeDocument/2006/relationships/hyperlink" Target="https://twitter.com/ovus00" TargetMode="External" /><Relationship Id="rId392" Type="http://schemas.openxmlformats.org/officeDocument/2006/relationships/hyperlink" Target="https://twitter.com/socialemotions" TargetMode="External" /><Relationship Id="rId393" Type="http://schemas.openxmlformats.org/officeDocument/2006/relationships/hyperlink" Target="https://twitter.com/mul" TargetMode="External" /><Relationship Id="rId394" Type="http://schemas.openxmlformats.org/officeDocument/2006/relationships/hyperlink" Target="https://twitter.com/oclc" TargetMode="External" /><Relationship Id="rId395" Type="http://schemas.openxmlformats.org/officeDocument/2006/relationships/hyperlink" Target="https://twitter.com/cilipinfo" TargetMode="External" /><Relationship Id="rId396" Type="http://schemas.openxmlformats.org/officeDocument/2006/relationships/hyperlink" Target="https://twitter.com/infolitgroup" TargetMode="External" /><Relationship Id="rId397" Type="http://schemas.openxmlformats.org/officeDocument/2006/relationships/hyperlink" Target="https://twitter.com/timeshigh" TargetMode="External" /><Relationship Id="rId398" Type="http://schemas.openxmlformats.org/officeDocument/2006/relationships/hyperlink" Target="https://twitter.com/tech_foresight" TargetMode="External" /><Relationship Id="rId399" Type="http://schemas.openxmlformats.org/officeDocument/2006/relationships/hyperlink" Target="https://twitter.com/jaywingsays" TargetMode="External" /><Relationship Id="rId400" Type="http://schemas.openxmlformats.org/officeDocument/2006/relationships/hyperlink" Target="https://twitter.com/chionwurah" TargetMode="External" /><Relationship Id="rId401" Type="http://schemas.openxmlformats.org/officeDocument/2006/relationships/hyperlink" Target="https://twitter.com/nothatt" TargetMode="External" /><Relationship Id="rId402" Type="http://schemas.openxmlformats.org/officeDocument/2006/relationships/hyperlink" Target="https://twitter.com/emilypulsford" TargetMode="External" /><Relationship Id="rId403" Type="http://schemas.openxmlformats.org/officeDocument/2006/relationships/hyperlink" Target="https://twitter.com/mariamawson" TargetMode="External" /><Relationship Id="rId404" Type="http://schemas.openxmlformats.org/officeDocument/2006/relationships/hyperlink" Target="https://twitter.com/unishefah" TargetMode="External" /><Relationship Id="rId405" Type="http://schemas.openxmlformats.org/officeDocument/2006/relationships/hyperlink" Target="https://twitter.com/lawsheffield" TargetMode="External" /><Relationship Id="rId406" Type="http://schemas.openxmlformats.org/officeDocument/2006/relationships/hyperlink" Target="https://twitter.com/biall_uk" TargetMode="External" /><Relationship Id="rId407" Type="http://schemas.openxmlformats.org/officeDocument/2006/relationships/hyperlink" Target="https://twitter.com/amyodo" TargetMode="External" /><Relationship Id="rId408" Type="http://schemas.openxmlformats.org/officeDocument/2006/relationships/hyperlink" Target="https://twitter.com/voyagerben" TargetMode="External" /><Relationship Id="rId409" Type="http://schemas.openxmlformats.org/officeDocument/2006/relationships/hyperlink" Target="https://twitter.com/kellyhethering4" TargetMode="External" /><Relationship Id="rId410" Type="http://schemas.openxmlformats.org/officeDocument/2006/relationships/hyperlink" Target="https://twitter.com/rosiejhjones" TargetMode="External" /><Relationship Id="rId411" Type="http://schemas.openxmlformats.org/officeDocument/2006/relationships/hyperlink" Target="https://twitter.com/sophiearutter" TargetMode="External" /><Relationship Id="rId412" Type="http://schemas.openxmlformats.org/officeDocument/2006/relationships/hyperlink" Target="https://twitter.com/fthopf" TargetMode="External" /><Relationship Id="rId413" Type="http://schemas.openxmlformats.org/officeDocument/2006/relationships/comments" Target="../comments2.xml" /><Relationship Id="rId414" Type="http://schemas.openxmlformats.org/officeDocument/2006/relationships/vmlDrawing" Target="../drawings/vmlDrawing2.vml" /><Relationship Id="rId415" Type="http://schemas.openxmlformats.org/officeDocument/2006/relationships/table" Target="../tables/table2.xml" /><Relationship Id="rId416" Type="http://schemas.openxmlformats.org/officeDocument/2006/relationships/drawing" Target="../drawings/drawing1.xml" /><Relationship Id="rId4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biall.org.uk/bursaries/" TargetMode="External" /><Relationship Id="rId2"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3" Type="http://schemas.openxmlformats.org/officeDocument/2006/relationships/hyperlink" Target="https://twitter.com/IALS_law/status/1109078516895834112" TargetMode="External" /><Relationship Id="rId4" Type="http://schemas.openxmlformats.org/officeDocument/2006/relationships/hyperlink" Target="http://insights.3datawisemonkeys.com/?edition_id=67597f10-4a48-11e9-9bab-0cc47a0d1609" TargetMode="External" /><Relationship Id="rId5" Type="http://schemas.openxmlformats.org/officeDocument/2006/relationships/hyperlink" Target="https://twitter.com/InfoSchoolSheff/status/1106195216913051649" TargetMode="External" /><Relationship Id="rId6" Type="http://schemas.openxmlformats.org/officeDocument/2006/relationships/hyperlink" Target="https://twitter.com/artefactors/status/1107946592303280128" TargetMode="External" /><Relationship Id="rId7" Type="http://schemas.openxmlformats.org/officeDocument/2006/relationships/hyperlink" Target="https://twitter.com/owenboswarva/status/1106308969574907904" TargetMode="External" /><Relationship Id="rId8" Type="http://schemas.openxmlformats.org/officeDocument/2006/relationships/hyperlink" Target="https://ec.europa.eu/digital-single-market/en/news/european-media-literacy-week#EUMediaLiteracyWeek" TargetMode="External" /><Relationship Id="rId9" Type="http://schemas.openxmlformats.org/officeDocument/2006/relationships/hyperlink" Target="https://ec.europa.eu/digital-single-market/en/news/european-media-literacy-week" TargetMode="External" /><Relationship Id="rId10" Type="http://schemas.openxmlformats.org/officeDocument/2006/relationships/hyperlink" Target="https://twitter.com/newlibsuk/status/1106116729191702528" TargetMode="External" /><Relationship Id="rId11" Type="http://schemas.openxmlformats.org/officeDocument/2006/relationships/hyperlink" Target="https://www.eventbrite.co.uk/e/research-seminar-understanding-digital-inequalities-applying-bourdieu-tickets-58731396187?utm_campaign=new_event_email&amp;utm_medium=email&amp;utm_source=eb_email&amp;utm_term=viewmyevent_button" TargetMode="External" /><Relationship Id="rId12" Type="http://schemas.openxmlformats.org/officeDocument/2006/relationships/hyperlink" Target="https://twitter.com/InfoSchoolSheff/status/1106195216913051649" TargetMode="External" /><Relationship Id="rId13" Type="http://schemas.openxmlformats.org/officeDocument/2006/relationships/hyperlink" Target="http://insights.3datawisemonkeys.com/?edition_id=67597f10-4a48-11e9-9bab-0cc47a0d1609" TargetMode="External" /><Relationship Id="rId14" Type="http://schemas.openxmlformats.org/officeDocument/2006/relationships/hyperlink" Target="https://twitter.com/IALS_law/status/1109078516895834112" TargetMode="External" /><Relationship Id="rId15" Type="http://schemas.openxmlformats.org/officeDocument/2006/relationships/hyperlink" Target="https://biall.org.uk/bursaries/" TargetMode="External" /><Relationship Id="rId16" Type="http://schemas.openxmlformats.org/officeDocument/2006/relationships/hyperlink" Target="https://www.youtube.com/watch?v=yzNmlFqAuE0&amp;feature=youtu.be" TargetMode="External" /><Relationship Id="rId17" Type="http://schemas.openxmlformats.org/officeDocument/2006/relationships/hyperlink" Target="https://www.sheffield.ac.uk/postgraduate/visit/afternoons" TargetMode="External" /><Relationship Id="rId18" Type="http://schemas.openxmlformats.org/officeDocument/2006/relationships/hyperlink" Target="https://www.sheffield.ac.uk/international/enquiry/money/pgtmerit" TargetMode="External" /><Relationship Id="rId19" Type="http://schemas.openxmlformats.org/officeDocument/2006/relationships/hyperlink" Target="https://www.sheffield.ac.uk/postgraduate/taught/funding/masters-loans" TargetMode="External" /><Relationship Id="rId20" Type="http://schemas.openxmlformats.org/officeDocument/2006/relationships/hyperlink" Target="http://information-studies.blogspot.com/2019/03/celebrating-eumedialiteracyweek-at.html" TargetMode="External" /><Relationship Id="rId21" Type="http://schemas.openxmlformats.org/officeDocument/2006/relationships/hyperlink" Target="https://scholarlycommunications.jiscinvolve.org/wp/2019/02/01/developing-skills-for-scholarly-communication/" TargetMode="External" /><Relationship Id="rId22" Type="http://schemas.openxmlformats.org/officeDocument/2006/relationships/hyperlink" Target="https://mailchi.mp/a12d06ae8ebf/newslet-for-libraries-issue-116" TargetMode="External" /><Relationship Id="rId23" Type="http://schemas.openxmlformats.org/officeDocument/2006/relationships/hyperlink" Target="https://twitter.com/owenboswarva/status/1106308969574907904" TargetMode="External" /><Relationship Id="rId24" Type="http://schemas.openxmlformats.org/officeDocument/2006/relationships/hyperlink" Target="https://twitter.com/artefactors/status/1107946592303280128" TargetMode="External" /><Relationship Id="rId25" Type="http://schemas.openxmlformats.org/officeDocument/2006/relationships/hyperlink" Target="https://www.linkedin.com/jobs/view/1018641364/?recommendedFlavor=MATCHING_SKILLS&amp;refId=608a9f63-2912-4170-ac16-6b2570f90739&amp;trk=eml-jymbii-organic-job-card&amp;midToken=AQH6PhHKadnwmQ&amp;trkEmail=eml-jobs_jymbii_digest-null-4-null-null-283s5u~jpsvbbny~sc-null-jobs~view" TargetMode="External" /><Relationship Id="rId26" Type="http://schemas.openxmlformats.org/officeDocument/2006/relationships/hyperlink" Target="https://twitter.com/newlibsuk/status/1106116729191702528" TargetMode="External" /><Relationship Id="rId27" Type="http://schemas.openxmlformats.org/officeDocument/2006/relationships/hyperlink" Target="https://biall.org.uk/bursaries/" TargetMode="External" /><Relationship Id="rId28" Type="http://schemas.openxmlformats.org/officeDocument/2006/relationships/hyperlink" Target="https://ec.europa.eu/digital-single-market/en/news/european-media-literacy-week#EUMediaLiteracyWeek" TargetMode="External" /><Relationship Id="rId29" Type="http://schemas.openxmlformats.org/officeDocument/2006/relationships/hyperlink" Target="https://ec.europa.eu/digital-single-market/en/news/european-media-literacy-week" TargetMode="External" /><Relationship Id="rId30" Type="http://schemas.openxmlformats.org/officeDocument/2006/relationships/hyperlink" Target="http://information-literacy.blogspot.com/2019/03/european-media-literacy-week.html?utm_source=dlvr.it&amp;utm_medium=twitter" TargetMode="External" /><Relationship Id="rId31" Type="http://schemas.openxmlformats.org/officeDocument/2006/relationships/hyperlink" Target="http://information-literacy.blogspot.com/2019/03/public-authority-roles.html?utm_source=dlvr.it&amp;utm_medium=twitter" TargetMode="External" /><Relationship Id="rId32" Type="http://schemas.openxmlformats.org/officeDocument/2006/relationships/hyperlink" Target="https://www.sheffield.ac.uk/news/nr/ranked-international-university-times-higher-education-1.836597" TargetMode="External" /><Relationship Id="rId33" Type="http://schemas.openxmlformats.org/officeDocument/2006/relationships/hyperlink" Target="https://www.sheffield.ac.uk/inclusion/race-equality/strategy" TargetMode="External" /><Relationship Id="rId34" Type="http://schemas.openxmlformats.org/officeDocument/2006/relationships/hyperlink" Target="https://www.sheffield.ac.uk/inclusion/race-equality/wall-bame" TargetMode="External" /><Relationship Id="rId35" Type="http://schemas.openxmlformats.org/officeDocument/2006/relationships/hyperlink" Target="https://ec.europa.eu/digital-single-market/en/news/european-media-literacy-week" TargetMode="External" /><Relationship Id="rId36" Type="http://schemas.openxmlformats.org/officeDocument/2006/relationships/hyperlink" Target="https://weltliteratur.net/vossian-antonomasia-new-york-times/"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1569</v>
      </c>
      <c r="BB2" s="13" t="s">
        <v>1589</v>
      </c>
      <c r="BC2" s="13" t="s">
        <v>1590</v>
      </c>
      <c r="BD2" s="118" t="s">
        <v>2340</v>
      </c>
      <c r="BE2" s="118" t="s">
        <v>2341</v>
      </c>
      <c r="BF2" s="118" t="s">
        <v>2342</v>
      </c>
      <c r="BG2" s="118" t="s">
        <v>2343</v>
      </c>
      <c r="BH2" s="118" t="s">
        <v>2344</v>
      </c>
      <c r="BI2" s="118" t="s">
        <v>2345</v>
      </c>
      <c r="BJ2" s="118" t="s">
        <v>2346</v>
      </c>
      <c r="BK2" s="118" t="s">
        <v>2347</v>
      </c>
      <c r="BL2" s="118" t="s">
        <v>2348</v>
      </c>
    </row>
    <row r="3" spans="1:64" ht="15" customHeight="1">
      <c r="A3" s="64" t="s">
        <v>212</v>
      </c>
      <c r="B3" s="64" t="s">
        <v>261</v>
      </c>
      <c r="C3" s="65" t="s">
        <v>2352</v>
      </c>
      <c r="D3" s="66">
        <v>6.5</v>
      </c>
      <c r="E3" s="67" t="s">
        <v>136</v>
      </c>
      <c r="F3" s="68">
        <v>27.666666666666668</v>
      </c>
      <c r="G3" s="65"/>
      <c r="H3" s="69"/>
      <c r="I3" s="70"/>
      <c r="J3" s="70"/>
      <c r="K3" s="34" t="s">
        <v>65</v>
      </c>
      <c r="L3" s="71">
        <v>3</v>
      </c>
      <c r="M3" s="71"/>
      <c r="N3" s="72"/>
      <c r="O3" s="78" t="s">
        <v>302</v>
      </c>
      <c r="P3" s="80">
        <v>43542.62805555556</v>
      </c>
      <c r="Q3" s="78" t="s">
        <v>304</v>
      </c>
      <c r="R3" s="83" t="s">
        <v>434</v>
      </c>
      <c r="S3" s="78" t="s">
        <v>465</v>
      </c>
      <c r="T3" s="78"/>
      <c r="U3" s="83" t="s">
        <v>501</v>
      </c>
      <c r="V3" s="83" t="s">
        <v>501</v>
      </c>
      <c r="W3" s="80">
        <v>43542.62805555556</v>
      </c>
      <c r="X3" s="83" t="s">
        <v>565</v>
      </c>
      <c r="Y3" s="78"/>
      <c r="Z3" s="78"/>
      <c r="AA3" s="85" t="s">
        <v>706</v>
      </c>
      <c r="AB3" s="78"/>
      <c r="AC3" s="78" t="b">
        <v>0</v>
      </c>
      <c r="AD3" s="78">
        <v>15</v>
      </c>
      <c r="AE3" s="85" t="s">
        <v>851</v>
      </c>
      <c r="AF3" s="78" t="b">
        <v>0</v>
      </c>
      <c r="AG3" s="78" t="s">
        <v>863</v>
      </c>
      <c r="AH3" s="78"/>
      <c r="AI3" s="85" t="s">
        <v>851</v>
      </c>
      <c r="AJ3" s="78" t="b">
        <v>0</v>
      </c>
      <c r="AK3" s="78">
        <v>17</v>
      </c>
      <c r="AL3" s="85" t="s">
        <v>851</v>
      </c>
      <c r="AM3" s="78" t="s">
        <v>868</v>
      </c>
      <c r="AN3" s="78" t="b">
        <v>0</v>
      </c>
      <c r="AO3" s="85" t="s">
        <v>706</v>
      </c>
      <c r="AP3" s="78" t="s">
        <v>881</v>
      </c>
      <c r="AQ3" s="78">
        <v>0</v>
      </c>
      <c r="AR3" s="78">
        <v>0</v>
      </c>
      <c r="AS3" s="78"/>
      <c r="AT3" s="78"/>
      <c r="AU3" s="78"/>
      <c r="AV3" s="78"/>
      <c r="AW3" s="78"/>
      <c r="AX3" s="78"/>
      <c r="AY3" s="78"/>
      <c r="AZ3" s="78"/>
      <c r="BA3">
        <v>2</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212</v>
      </c>
      <c r="B4" s="64" t="s">
        <v>261</v>
      </c>
      <c r="C4" s="65" t="s">
        <v>2352</v>
      </c>
      <c r="D4" s="66">
        <v>6.5</v>
      </c>
      <c r="E4" s="67" t="s">
        <v>136</v>
      </c>
      <c r="F4" s="68">
        <v>27.666666666666668</v>
      </c>
      <c r="G4" s="65"/>
      <c r="H4" s="69"/>
      <c r="I4" s="70"/>
      <c r="J4" s="70"/>
      <c r="K4" s="34" t="s">
        <v>65</v>
      </c>
      <c r="L4" s="77">
        <v>4</v>
      </c>
      <c r="M4" s="77"/>
      <c r="N4" s="72"/>
      <c r="O4" s="79" t="s">
        <v>302</v>
      </c>
      <c r="P4" s="81">
        <v>43542.61471064815</v>
      </c>
      <c r="Q4" s="79" t="s">
        <v>305</v>
      </c>
      <c r="R4" s="84" t="s">
        <v>435</v>
      </c>
      <c r="S4" s="79" t="s">
        <v>465</v>
      </c>
      <c r="T4" s="79"/>
      <c r="U4" s="84" t="s">
        <v>502</v>
      </c>
      <c r="V4" s="84" t="s">
        <v>502</v>
      </c>
      <c r="W4" s="81">
        <v>43542.61471064815</v>
      </c>
      <c r="X4" s="84" t="s">
        <v>566</v>
      </c>
      <c r="Y4" s="79"/>
      <c r="Z4" s="79"/>
      <c r="AA4" s="82" t="s">
        <v>707</v>
      </c>
      <c r="AB4" s="79"/>
      <c r="AC4" s="79" t="b">
        <v>0</v>
      </c>
      <c r="AD4" s="79">
        <v>19</v>
      </c>
      <c r="AE4" s="82" t="s">
        <v>851</v>
      </c>
      <c r="AF4" s="79" t="b">
        <v>0</v>
      </c>
      <c r="AG4" s="79" t="s">
        <v>863</v>
      </c>
      <c r="AH4" s="79"/>
      <c r="AI4" s="82" t="s">
        <v>851</v>
      </c>
      <c r="AJ4" s="79" t="b">
        <v>0</v>
      </c>
      <c r="AK4" s="79">
        <v>19</v>
      </c>
      <c r="AL4" s="82" t="s">
        <v>851</v>
      </c>
      <c r="AM4" s="79" t="s">
        <v>868</v>
      </c>
      <c r="AN4" s="79" t="b">
        <v>0</v>
      </c>
      <c r="AO4" s="82" t="s">
        <v>707</v>
      </c>
      <c r="AP4" s="79" t="s">
        <v>881</v>
      </c>
      <c r="AQ4" s="79">
        <v>0</v>
      </c>
      <c r="AR4" s="79">
        <v>0</v>
      </c>
      <c r="AS4" s="79"/>
      <c r="AT4" s="79"/>
      <c r="AU4" s="79"/>
      <c r="AV4" s="79"/>
      <c r="AW4" s="79"/>
      <c r="AX4" s="79"/>
      <c r="AY4" s="79"/>
      <c r="AZ4" s="79"/>
      <c r="BA4">
        <v>2</v>
      </c>
      <c r="BB4" s="78" t="str">
        <f>REPLACE(INDEX(GroupVertices[Group],MATCH(Edges[[#This Row],[Vertex 1]],GroupVertices[Vertex],0)),1,1,"")</f>
        <v>7</v>
      </c>
      <c r="BC4" s="78" t="str">
        <f>REPLACE(INDEX(GroupVertices[Group],MATCH(Edges[[#This Row],[Vertex 2]],GroupVertices[Vertex],0)),1,1,"")</f>
        <v>7</v>
      </c>
      <c r="BD4" s="48"/>
      <c r="BE4" s="49"/>
      <c r="BF4" s="48"/>
      <c r="BG4" s="49"/>
      <c r="BH4" s="48"/>
      <c r="BI4" s="49"/>
      <c r="BJ4" s="48"/>
      <c r="BK4" s="49"/>
      <c r="BL4" s="48"/>
    </row>
    <row r="5" spans="1:64" ht="15">
      <c r="A5" s="64" t="s">
        <v>212</v>
      </c>
      <c r="B5" s="64" t="s">
        <v>262</v>
      </c>
      <c r="C5" s="65" t="s">
        <v>2352</v>
      </c>
      <c r="D5" s="66">
        <v>6.5</v>
      </c>
      <c r="E5" s="67" t="s">
        <v>136</v>
      </c>
      <c r="F5" s="68">
        <v>27.666666666666668</v>
      </c>
      <c r="G5" s="65"/>
      <c r="H5" s="69"/>
      <c r="I5" s="70"/>
      <c r="J5" s="70"/>
      <c r="K5" s="34" t="s">
        <v>65</v>
      </c>
      <c r="L5" s="77">
        <v>5</v>
      </c>
      <c r="M5" s="77"/>
      <c r="N5" s="72"/>
      <c r="O5" s="79" t="s">
        <v>302</v>
      </c>
      <c r="P5" s="81">
        <v>43542.62805555556</v>
      </c>
      <c r="Q5" s="79" t="s">
        <v>304</v>
      </c>
      <c r="R5" s="84" t="s">
        <v>434</v>
      </c>
      <c r="S5" s="79" t="s">
        <v>465</v>
      </c>
      <c r="T5" s="79"/>
      <c r="U5" s="84" t="s">
        <v>501</v>
      </c>
      <c r="V5" s="84" t="s">
        <v>501</v>
      </c>
      <c r="W5" s="81">
        <v>43542.62805555556</v>
      </c>
      <c r="X5" s="84" t="s">
        <v>565</v>
      </c>
      <c r="Y5" s="79"/>
      <c r="Z5" s="79"/>
      <c r="AA5" s="82" t="s">
        <v>706</v>
      </c>
      <c r="AB5" s="79"/>
      <c r="AC5" s="79" t="b">
        <v>0</v>
      </c>
      <c r="AD5" s="79">
        <v>15</v>
      </c>
      <c r="AE5" s="82" t="s">
        <v>851</v>
      </c>
      <c r="AF5" s="79" t="b">
        <v>0</v>
      </c>
      <c r="AG5" s="79" t="s">
        <v>863</v>
      </c>
      <c r="AH5" s="79"/>
      <c r="AI5" s="82" t="s">
        <v>851</v>
      </c>
      <c r="AJ5" s="79" t="b">
        <v>0</v>
      </c>
      <c r="AK5" s="79">
        <v>17</v>
      </c>
      <c r="AL5" s="82" t="s">
        <v>851</v>
      </c>
      <c r="AM5" s="79" t="s">
        <v>868</v>
      </c>
      <c r="AN5" s="79" t="b">
        <v>0</v>
      </c>
      <c r="AO5" s="82" t="s">
        <v>706</v>
      </c>
      <c r="AP5" s="79" t="s">
        <v>881</v>
      </c>
      <c r="AQ5" s="79">
        <v>0</v>
      </c>
      <c r="AR5" s="79">
        <v>0</v>
      </c>
      <c r="AS5" s="79"/>
      <c r="AT5" s="79"/>
      <c r="AU5" s="79"/>
      <c r="AV5" s="79"/>
      <c r="AW5" s="79"/>
      <c r="AX5" s="79"/>
      <c r="AY5" s="79"/>
      <c r="AZ5" s="79"/>
      <c r="BA5">
        <v>2</v>
      </c>
      <c r="BB5" s="78" t="str">
        <f>REPLACE(INDEX(GroupVertices[Group],MATCH(Edges[[#This Row],[Vertex 1]],GroupVertices[Vertex],0)),1,1,"")</f>
        <v>7</v>
      </c>
      <c r="BC5" s="78" t="str">
        <f>REPLACE(INDEX(GroupVertices[Group],MATCH(Edges[[#This Row],[Vertex 2]],GroupVertices[Vertex],0)),1,1,"")</f>
        <v>7</v>
      </c>
      <c r="BD5" s="48"/>
      <c r="BE5" s="49"/>
      <c r="BF5" s="48"/>
      <c r="BG5" s="49"/>
      <c r="BH5" s="48"/>
      <c r="BI5" s="49"/>
      <c r="BJ5" s="48"/>
      <c r="BK5" s="49"/>
      <c r="BL5" s="48"/>
    </row>
    <row r="6" spans="1:64" ht="15">
      <c r="A6" s="64" t="s">
        <v>212</v>
      </c>
      <c r="B6" s="64" t="s">
        <v>262</v>
      </c>
      <c r="C6" s="65" t="s">
        <v>2352</v>
      </c>
      <c r="D6" s="66">
        <v>6.5</v>
      </c>
      <c r="E6" s="67" t="s">
        <v>136</v>
      </c>
      <c r="F6" s="68">
        <v>27.666666666666668</v>
      </c>
      <c r="G6" s="65"/>
      <c r="H6" s="69"/>
      <c r="I6" s="70"/>
      <c r="J6" s="70"/>
      <c r="K6" s="34" t="s">
        <v>65</v>
      </c>
      <c r="L6" s="77">
        <v>6</v>
      </c>
      <c r="M6" s="77"/>
      <c r="N6" s="72"/>
      <c r="O6" s="79" t="s">
        <v>302</v>
      </c>
      <c r="P6" s="81">
        <v>43542.61471064815</v>
      </c>
      <c r="Q6" s="79" t="s">
        <v>305</v>
      </c>
      <c r="R6" s="84" t="s">
        <v>435</v>
      </c>
      <c r="S6" s="79" t="s">
        <v>465</v>
      </c>
      <c r="T6" s="79"/>
      <c r="U6" s="84" t="s">
        <v>502</v>
      </c>
      <c r="V6" s="84" t="s">
        <v>502</v>
      </c>
      <c r="W6" s="81">
        <v>43542.61471064815</v>
      </c>
      <c r="X6" s="84" t="s">
        <v>566</v>
      </c>
      <c r="Y6" s="79"/>
      <c r="Z6" s="79"/>
      <c r="AA6" s="82" t="s">
        <v>707</v>
      </c>
      <c r="AB6" s="79"/>
      <c r="AC6" s="79" t="b">
        <v>0</v>
      </c>
      <c r="AD6" s="79">
        <v>19</v>
      </c>
      <c r="AE6" s="82" t="s">
        <v>851</v>
      </c>
      <c r="AF6" s="79" t="b">
        <v>0</v>
      </c>
      <c r="AG6" s="79" t="s">
        <v>863</v>
      </c>
      <c r="AH6" s="79"/>
      <c r="AI6" s="82" t="s">
        <v>851</v>
      </c>
      <c r="AJ6" s="79" t="b">
        <v>0</v>
      </c>
      <c r="AK6" s="79">
        <v>19</v>
      </c>
      <c r="AL6" s="82" t="s">
        <v>851</v>
      </c>
      <c r="AM6" s="79" t="s">
        <v>868</v>
      </c>
      <c r="AN6" s="79" t="b">
        <v>0</v>
      </c>
      <c r="AO6" s="82" t="s">
        <v>707</v>
      </c>
      <c r="AP6" s="79" t="s">
        <v>881</v>
      </c>
      <c r="AQ6" s="79">
        <v>0</v>
      </c>
      <c r="AR6" s="79">
        <v>0</v>
      </c>
      <c r="AS6" s="79"/>
      <c r="AT6" s="79"/>
      <c r="AU6" s="79"/>
      <c r="AV6" s="79"/>
      <c r="AW6" s="79"/>
      <c r="AX6" s="79"/>
      <c r="AY6" s="79"/>
      <c r="AZ6" s="79"/>
      <c r="BA6">
        <v>2</v>
      </c>
      <c r="BB6" s="78" t="str">
        <f>REPLACE(INDEX(GroupVertices[Group],MATCH(Edges[[#This Row],[Vertex 1]],GroupVertices[Vertex],0)),1,1,"")</f>
        <v>7</v>
      </c>
      <c r="BC6" s="78" t="str">
        <f>REPLACE(INDEX(GroupVertices[Group],MATCH(Edges[[#This Row],[Vertex 2]],GroupVertices[Vertex],0)),1,1,"")</f>
        <v>7</v>
      </c>
      <c r="BD6" s="48"/>
      <c r="BE6" s="49"/>
      <c r="BF6" s="48"/>
      <c r="BG6" s="49"/>
      <c r="BH6" s="48"/>
      <c r="BI6" s="49"/>
      <c r="BJ6" s="48"/>
      <c r="BK6" s="49"/>
      <c r="BL6" s="48"/>
    </row>
    <row r="7" spans="1:64" ht="15">
      <c r="A7" s="64" t="s">
        <v>212</v>
      </c>
      <c r="B7" s="64" t="s">
        <v>263</v>
      </c>
      <c r="C7" s="65" t="s">
        <v>2352</v>
      </c>
      <c r="D7" s="66">
        <v>6.5</v>
      </c>
      <c r="E7" s="67" t="s">
        <v>136</v>
      </c>
      <c r="F7" s="68">
        <v>27.666666666666668</v>
      </c>
      <c r="G7" s="65"/>
      <c r="H7" s="69"/>
      <c r="I7" s="70"/>
      <c r="J7" s="70"/>
      <c r="K7" s="34" t="s">
        <v>65</v>
      </c>
      <c r="L7" s="77">
        <v>7</v>
      </c>
      <c r="M7" s="77"/>
      <c r="N7" s="72"/>
      <c r="O7" s="79" t="s">
        <v>302</v>
      </c>
      <c r="P7" s="81">
        <v>43542.62805555556</v>
      </c>
      <c r="Q7" s="79" t="s">
        <v>304</v>
      </c>
      <c r="R7" s="84" t="s">
        <v>434</v>
      </c>
      <c r="S7" s="79" t="s">
        <v>465</v>
      </c>
      <c r="T7" s="79"/>
      <c r="U7" s="84" t="s">
        <v>501</v>
      </c>
      <c r="V7" s="84" t="s">
        <v>501</v>
      </c>
      <c r="W7" s="81">
        <v>43542.62805555556</v>
      </c>
      <c r="X7" s="84" t="s">
        <v>565</v>
      </c>
      <c r="Y7" s="79"/>
      <c r="Z7" s="79"/>
      <c r="AA7" s="82" t="s">
        <v>706</v>
      </c>
      <c r="AB7" s="79"/>
      <c r="AC7" s="79" t="b">
        <v>0</v>
      </c>
      <c r="AD7" s="79">
        <v>15</v>
      </c>
      <c r="AE7" s="82" t="s">
        <v>851</v>
      </c>
      <c r="AF7" s="79" t="b">
        <v>0</v>
      </c>
      <c r="AG7" s="79" t="s">
        <v>863</v>
      </c>
      <c r="AH7" s="79"/>
      <c r="AI7" s="82" t="s">
        <v>851</v>
      </c>
      <c r="AJ7" s="79" t="b">
        <v>0</v>
      </c>
      <c r="AK7" s="79">
        <v>17</v>
      </c>
      <c r="AL7" s="82" t="s">
        <v>851</v>
      </c>
      <c r="AM7" s="79" t="s">
        <v>868</v>
      </c>
      <c r="AN7" s="79" t="b">
        <v>0</v>
      </c>
      <c r="AO7" s="82" t="s">
        <v>706</v>
      </c>
      <c r="AP7" s="79" t="s">
        <v>881</v>
      </c>
      <c r="AQ7" s="79">
        <v>0</v>
      </c>
      <c r="AR7" s="79">
        <v>0</v>
      </c>
      <c r="AS7" s="79"/>
      <c r="AT7" s="79"/>
      <c r="AU7" s="79"/>
      <c r="AV7" s="79"/>
      <c r="AW7" s="79"/>
      <c r="AX7" s="79"/>
      <c r="AY7" s="79"/>
      <c r="AZ7" s="79"/>
      <c r="BA7">
        <v>2</v>
      </c>
      <c r="BB7" s="78" t="str">
        <f>REPLACE(INDEX(GroupVertices[Group],MATCH(Edges[[#This Row],[Vertex 1]],GroupVertices[Vertex],0)),1,1,"")</f>
        <v>7</v>
      </c>
      <c r="BC7" s="78" t="str">
        <f>REPLACE(INDEX(GroupVertices[Group],MATCH(Edges[[#This Row],[Vertex 2]],GroupVertices[Vertex],0)),1,1,"")</f>
        <v>7</v>
      </c>
      <c r="BD7" s="48">
        <v>1</v>
      </c>
      <c r="BE7" s="49">
        <v>2.857142857142857</v>
      </c>
      <c r="BF7" s="48">
        <v>0</v>
      </c>
      <c r="BG7" s="49">
        <v>0</v>
      </c>
      <c r="BH7" s="48">
        <v>0</v>
      </c>
      <c r="BI7" s="49">
        <v>0</v>
      </c>
      <c r="BJ7" s="48">
        <v>34</v>
      </c>
      <c r="BK7" s="49">
        <v>97.14285714285714</v>
      </c>
      <c r="BL7" s="48">
        <v>35</v>
      </c>
    </row>
    <row r="8" spans="1:64" ht="15">
      <c r="A8" s="64" t="s">
        <v>212</v>
      </c>
      <c r="B8" s="64" t="s">
        <v>263</v>
      </c>
      <c r="C8" s="65" t="s">
        <v>2352</v>
      </c>
      <c r="D8" s="66">
        <v>6.5</v>
      </c>
      <c r="E8" s="67" t="s">
        <v>136</v>
      </c>
      <c r="F8" s="68">
        <v>27.666666666666668</v>
      </c>
      <c r="G8" s="65"/>
      <c r="H8" s="69"/>
      <c r="I8" s="70"/>
      <c r="J8" s="70"/>
      <c r="K8" s="34" t="s">
        <v>65</v>
      </c>
      <c r="L8" s="77">
        <v>8</v>
      </c>
      <c r="M8" s="77"/>
      <c r="N8" s="72"/>
      <c r="O8" s="79" t="s">
        <v>302</v>
      </c>
      <c r="P8" s="81">
        <v>43542.61471064815</v>
      </c>
      <c r="Q8" s="79" t="s">
        <v>305</v>
      </c>
      <c r="R8" s="84" t="s">
        <v>435</v>
      </c>
      <c r="S8" s="79" t="s">
        <v>465</v>
      </c>
      <c r="T8" s="79"/>
      <c r="U8" s="84" t="s">
        <v>502</v>
      </c>
      <c r="V8" s="84" t="s">
        <v>502</v>
      </c>
      <c r="W8" s="81">
        <v>43542.61471064815</v>
      </c>
      <c r="X8" s="84" t="s">
        <v>566</v>
      </c>
      <c r="Y8" s="79"/>
      <c r="Z8" s="79"/>
      <c r="AA8" s="82" t="s">
        <v>707</v>
      </c>
      <c r="AB8" s="79"/>
      <c r="AC8" s="79" t="b">
        <v>0</v>
      </c>
      <c r="AD8" s="79">
        <v>19</v>
      </c>
      <c r="AE8" s="82" t="s">
        <v>851</v>
      </c>
      <c r="AF8" s="79" t="b">
        <v>0</v>
      </c>
      <c r="AG8" s="79" t="s">
        <v>863</v>
      </c>
      <c r="AH8" s="79"/>
      <c r="AI8" s="82" t="s">
        <v>851</v>
      </c>
      <c r="AJ8" s="79" t="b">
        <v>0</v>
      </c>
      <c r="AK8" s="79">
        <v>19</v>
      </c>
      <c r="AL8" s="82" t="s">
        <v>851</v>
      </c>
      <c r="AM8" s="79" t="s">
        <v>868</v>
      </c>
      <c r="AN8" s="79" t="b">
        <v>0</v>
      </c>
      <c r="AO8" s="82" t="s">
        <v>707</v>
      </c>
      <c r="AP8" s="79" t="s">
        <v>881</v>
      </c>
      <c r="AQ8" s="79">
        <v>0</v>
      </c>
      <c r="AR8" s="79">
        <v>0</v>
      </c>
      <c r="AS8" s="79"/>
      <c r="AT8" s="79"/>
      <c r="AU8" s="79"/>
      <c r="AV8" s="79"/>
      <c r="AW8" s="79"/>
      <c r="AX8" s="79"/>
      <c r="AY8" s="79"/>
      <c r="AZ8" s="79"/>
      <c r="BA8">
        <v>2</v>
      </c>
      <c r="BB8" s="78" t="str">
        <f>REPLACE(INDEX(GroupVertices[Group],MATCH(Edges[[#This Row],[Vertex 1]],GroupVertices[Vertex],0)),1,1,"")</f>
        <v>7</v>
      </c>
      <c r="BC8" s="78" t="str">
        <f>REPLACE(INDEX(GroupVertices[Group],MATCH(Edges[[#This Row],[Vertex 2]],GroupVertices[Vertex],0)),1,1,"")</f>
        <v>7</v>
      </c>
      <c r="BD8" s="48">
        <v>1</v>
      </c>
      <c r="BE8" s="49">
        <v>3.5714285714285716</v>
      </c>
      <c r="BF8" s="48">
        <v>0</v>
      </c>
      <c r="BG8" s="49">
        <v>0</v>
      </c>
      <c r="BH8" s="48">
        <v>0</v>
      </c>
      <c r="BI8" s="49">
        <v>0</v>
      </c>
      <c r="BJ8" s="48">
        <v>27</v>
      </c>
      <c r="BK8" s="49">
        <v>96.42857142857143</v>
      </c>
      <c r="BL8" s="48">
        <v>28</v>
      </c>
    </row>
    <row r="9" spans="1:64" ht="15">
      <c r="A9" s="64" t="s">
        <v>213</v>
      </c>
      <c r="B9" s="64" t="s">
        <v>264</v>
      </c>
      <c r="C9" s="65" t="s">
        <v>2353</v>
      </c>
      <c r="D9" s="66">
        <v>3</v>
      </c>
      <c r="E9" s="67" t="s">
        <v>132</v>
      </c>
      <c r="F9" s="68">
        <v>32</v>
      </c>
      <c r="G9" s="65"/>
      <c r="H9" s="69"/>
      <c r="I9" s="70"/>
      <c r="J9" s="70"/>
      <c r="K9" s="34" t="s">
        <v>65</v>
      </c>
      <c r="L9" s="77">
        <v>9</v>
      </c>
      <c r="M9" s="77"/>
      <c r="N9" s="72"/>
      <c r="O9" s="79" t="s">
        <v>302</v>
      </c>
      <c r="P9" s="81">
        <v>43542.5625</v>
      </c>
      <c r="Q9" s="79" t="s">
        <v>306</v>
      </c>
      <c r="R9" s="84" t="s">
        <v>436</v>
      </c>
      <c r="S9" s="79" t="s">
        <v>466</v>
      </c>
      <c r="T9" s="79" t="s">
        <v>478</v>
      </c>
      <c r="U9" s="84" t="s">
        <v>503</v>
      </c>
      <c r="V9" s="84" t="s">
        <v>503</v>
      </c>
      <c r="W9" s="81">
        <v>43542.5625</v>
      </c>
      <c r="X9" s="84" t="s">
        <v>567</v>
      </c>
      <c r="Y9" s="79"/>
      <c r="Z9" s="79"/>
      <c r="AA9" s="82" t="s">
        <v>708</v>
      </c>
      <c r="AB9" s="79"/>
      <c r="AC9" s="79" t="b">
        <v>0</v>
      </c>
      <c r="AD9" s="79">
        <v>35</v>
      </c>
      <c r="AE9" s="82" t="s">
        <v>851</v>
      </c>
      <c r="AF9" s="79" t="b">
        <v>0</v>
      </c>
      <c r="AG9" s="79" t="s">
        <v>863</v>
      </c>
      <c r="AH9" s="79"/>
      <c r="AI9" s="82" t="s">
        <v>851</v>
      </c>
      <c r="AJ9" s="79" t="b">
        <v>0</v>
      </c>
      <c r="AK9" s="79">
        <v>28</v>
      </c>
      <c r="AL9" s="82" t="s">
        <v>851</v>
      </c>
      <c r="AM9" s="79" t="s">
        <v>869</v>
      </c>
      <c r="AN9" s="79" t="b">
        <v>0</v>
      </c>
      <c r="AO9" s="82" t="s">
        <v>708</v>
      </c>
      <c r="AP9" s="79" t="s">
        <v>881</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213</v>
      </c>
      <c r="B10" s="64" t="s">
        <v>265</v>
      </c>
      <c r="C10" s="65" t="s">
        <v>2353</v>
      </c>
      <c r="D10" s="66">
        <v>3</v>
      </c>
      <c r="E10" s="67" t="s">
        <v>132</v>
      </c>
      <c r="F10" s="68">
        <v>32</v>
      </c>
      <c r="G10" s="65"/>
      <c r="H10" s="69"/>
      <c r="I10" s="70"/>
      <c r="J10" s="70"/>
      <c r="K10" s="34" t="s">
        <v>65</v>
      </c>
      <c r="L10" s="77">
        <v>10</v>
      </c>
      <c r="M10" s="77"/>
      <c r="N10" s="72"/>
      <c r="O10" s="79" t="s">
        <v>302</v>
      </c>
      <c r="P10" s="81">
        <v>43542.5625</v>
      </c>
      <c r="Q10" s="79" t="s">
        <v>306</v>
      </c>
      <c r="R10" s="84" t="s">
        <v>436</v>
      </c>
      <c r="S10" s="79" t="s">
        <v>466</v>
      </c>
      <c r="T10" s="79" t="s">
        <v>478</v>
      </c>
      <c r="U10" s="84" t="s">
        <v>503</v>
      </c>
      <c r="V10" s="84" t="s">
        <v>503</v>
      </c>
      <c r="W10" s="81">
        <v>43542.5625</v>
      </c>
      <c r="X10" s="84" t="s">
        <v>567</v>
      </c>
      <c r="Y10" s="79"/>
      <c r="Z10" s="79"/>
      <c r="AA10" s="82" t="s">
        <v>708</v>
      </c>
      <c r="AB10" s="79"/>
      <c r="AC10" s="79" t="b">
        <v>0</v>
      </c>
      <c r="AD10" s="79">
        <v>35</v>
      </c>
      <c r="AE10" s="82" t="s">
        <v>851</v>
      </c>
      <c r="AF10" s="79" t="b">
        <v>0</v>
      </c>
      <c r="AG10" s="79" t="s">
        <v>863</v>
      </c>
      <c r="AH10" s="79"/>
      <c r="AI10" s="82" t="s">
        <v>851</v>
      </c>
      <c r="AJ10" s="79" t="b">
        <v>0</v>
      </c>
      <c r="AK10" s="79">
        <v>28</v>
      </c>
      <c r="AL10" s="82" t="s">
        <v>851</v>
      </c>
      <c r="AM10" s="79" t="s">
        <v>869</v>
      </c>
      <c r="AN10" s="79" t="b">
        <v>0</v>
      </c>
      <c r="AO10" s="82" t="s">
        <v>708</v>
      </c>
      <c r="AP10" s="79" t="s">
        <v>881</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v>1</v>
      </c>
      <c r="BE10" s="49">
        <v>2.7027027027027026</v>
      </c>
      <c r="BF10" s="48">
        <v>0</v>
      </c>
      <c r="BG10" s="49">
        <v>0</v>
      </c>
      <c r="BH10" s="48">
        <v>0</v>
      </c>
      <c r="BI10" s="49">
        <v>0</v>
      </c>
      <c r="BJ10" s="48">
        <v>36</v>
      </c>
      <c r="BK10" s="49">
        <v>97.29729729729729</v>
      </c>
      <c r="BL10" s="48">
        <v>37</v>
      </c>
    </row>
    <row r="11" spans="1:64" ht="15">
      <c r="A11" s="64" t="s">
        <v>214</v>
      </c>
      <c r="B11" s="64" t="s">
        <v>266</v>
      </c>
      <c r="C11" s="65" t="s">
        <v>2353</v>
      </c>
      <c r="D11" s="66">
        <v>3</v>
      </c>
      <c r="E11" s="67" t="s">
        <v>132</v>
      </c>
      <c r="F11" s="68">
        <v>32</v>
      </c>
      <c r="G11" s="65"/>
      <c r="H11" s="69"/>
      <c r="I11" s="70"/>
      <c r="J11" s="70"/>
      <c r="K11" s="34" t="s">
        <v>65</v>
      </c>
      <c r="L11" s="77">
        <v>11</v>
      </c>
      <c r="M11" s="77"/>
      <c r="N11" s="72"/>
      <c r="O11" s="79" t="s">
        <v>302</v>
      </c>
      <c r="P11" s="81">
        <v>43544.70892361111</v>
      </c>
      <c r="Q11" s="79" t="s">
        <v>307</v>
      </c>
      <c r="R11" s="84" t="s">
        <v>437</v>
      </c>
      <c r="S11" s="79" t="s">
        <v>465</v>
      </c>
      <c r="T11" s="79" t="s">
        <v>479</v>
      </c>
      <c r="U11" s="79"/>
      <c r="V11" s="84" t="s">
        <v>528</v>
      </c>
      <c r="W11" s="81">
        <v>43544.70892361111</v>
      </c>
      <c r="X11" s="84" t="s">
        <v>568</v>
      </c>
      <c r="Y11" s="79"/>
      <c r="Z11" s="79"/>
      <c r="AA11" s="82" t="s">
        <v>709</v>
      </c>
      <c r="AB11" s="79"/>
      <c r="AC11" s="79" t="b">
        <v>0</v>
      </c>
      <c r="AD11" s="79">
        <v>143</v>
      </c>
      <c r="AE11" s="82" t="s">
        <v>851</v>
      </c>
      <c r="AF11" s="79" t="b">
        <v>0</v>
      </c>
      <c r="AG11" s="79" t="s">
        <v>863</v>
      </c>
      <c r="AH11" s="79"/>
      <c r="AI11" s="82" t="s">
        <v>851</v>
      </c>
      <c r="AJ11" s="79" t="b">
        <v>0</v>
      </c>
      <c r="AK11" s="79">
        <v>60</v>
      </c>
      <c r="AL11" s="82" t="s">
        <v>851</v>
      </c>
      <c r="AM11" s="79" t="s">
        <v>868</v>
      </c>
      <c r="AN11" s="79" t="b">
        <v>0</v>
      </c>
      <c r="AO11" s="82" t="s">
        <v>709</v>
      </c>
      <c r="AP11" s="79" t="s">
        <v>881</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2</v>
      </c>
      <c r="BE11" s="49">
        <v>9.523809523809524</v>
      </c>
      <c r="BF11" s="48">
        <v>0</v>
      </c>
      <c r="BG11" s="49">
        <v>0</v>
      </c>
      <c r="BH11" s="48">
        <v>0</v>
      </c>
      <c r="BI11" s="49">
        <v>0</v>
      </c>
      <c r="BJ11" s="48">
        <v>19</v>
      </c>
      <c r="BK11" s="49">
        <v>90.47619047619048</v>
      </c>
      <c r="BL11" s="48">
        <v>21</v>
      </c>
    </row>
    <row r="12" spans="1:64" ht="15">
      <c r="A12" s="64" t="s">
        <v>215</v>
      </c>
      <c r="B12" s="64" t="s">
        <v>267</v>
      </c>
      <c r="C12" s="65" t="s">
        <v>2353</v>
      </c>
      <c r="D12" s="66">
        <v>3</v>
      </c>
      <c r="E12" s="67" t="s">
        <v>132</v>
      </c>
      <c r="F12" s="68">
        <v>32</v>
      </c>
      <c r="G12" s="65"/>
      <c r="H12" s="69"/>
      <c r="I12" s="70"/>
      <c r="J12" s="70"/>
      <c r="K12" s="34" t="s">
        <v>65</v>
      </c>
      <c r="L12" s="77">
        <v>12</v>
      </c>
      <c r="M12" s="77"/>
      <c r="N12" s="72"/>
      <c r="O12" s="79" t="s">
        <v>302</v>
      </c>
      <c r="P12" s="81">
        <v>43537.33699074074</v>
      </c>
      <c r="Q12" s="79" t="s">
        <v>308</v>
      </c>
      <c r="R12" s="79"/>
      <c r="S12" s="79"/>
      <c r="T12" s="79"/>
      <c r="U12" s="84" t="s">
        <v>504</v>
      </c>
      <c r="V12" s="84" t="s">
        <v>504</v>
      </c>
      <c r="W12" s="81">
        <v>43537.33699074074</v>
      </c>
      <c r="X12" s="84" t="s">
        <v>569</v>
      </c>
      <c r="Y12" s="79"/>
      <c r="Z12" s="79"/>
      <c r="AA12" s="82" t="s">
        <v>710</v>
      </c>
      <c r="AB12" s="79"/>
      <c r="AC12" s="79" t="b">
        <v>0</v>
      </c>
      <c r="AD12" s="79">
        <v>10</v>
      </c>
      <c r="AE12" s="82" t="s">
        <v>851</v>
      </c>
      <c r="AF12" s="79" t="b">
        <v>0</v>
      </c>
      <c r="AG12" s="79" t="s">
        <v>863</v>
      </c>
      <c r="AH12" s="79"/>
      <c r="AI12" s="82" t="s">
        <v>851</v>
      </c>
      <c r="AJ12" s="79" t="b">
        <v>0</v>
      </c>
      <c r="AK12" s="79">
        <v>4</v>
      </c>
      <c r="AL12" s="82" t="s">
        <v>851</v>
      </c>
      <c r="AM12" s="79" t="s">
        <v>870</v>
      </c>
      <c r="AN12" s="79" t="b">
        <v>0</v>
      </c>
      <c r="AO12" s="82" t="s">
        <v>710</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c r="BE12" s="49"/>
      <c r="BF12" s="48"/>
      <c r="BG12" s="49"/>
      <c r="BH12" s="48"/>
      <c r="BI12" s="49"/>
      <c r="BJ12" s="48"/>
      <c r="BK12" s="49"/>
      <c r="BL12" s="48"/>
    </row>
    <row r="13" spans="1:64" ht="15">
      <c r="A13" s="64" t="s">
        <v>215</v>
      </c>
      <c r="B13" s="64" t="s">
        <v>268</v>
      </c>
      <c r="C13" s="65" t="s">
        <v>2353</v>
      </c>
      <c r="D13" s="66">
        <v>3</v>
      </c>
      <c r="E13" s="67" t="s">
        <v>132</v>
      </c>
      <c r="F13" s="68">
        <v>32</v>
      </c>
      <c r="G13" s="65"/>
      <c r="H13" s="69"/>
      <c r="I13" s="70"/>
      <c r="J13" s="70"/>
      <c r="K13" s="34" t="s">
        <v>65</v>
      </c>
      <c r="L13" s="77">
        <v>13</v>
      </c>
      <c r="M13" s="77"/>
      <c r="N13" s="72"/>
      <c r="O13" s="79" t="s">
        <v>302</v>
      </c>
      <c r="P13" s="81">
        <v>43537.33699074074</v>
      </c>
      <c r="Q13" s="79" t="s">
        <v>308</v>
      </c>
      <c r="R13" s="79"/>
      <c r="S13" s="79"/>
      <c r="T13" s="79"/>
      <c r="U13" s="84" t="s">
        <v>504</v>
      </c>
      <c r="V13" s="84" t="s">
        <v>504</v>
      </c>
      <c r="W13" s="81">
        <v>43537.33699074074</v>
      </c>
      <c r="X13" s="84" t="s">
        <v>569</v>
      </c>
      <c r="Y13" s="79"/>
      <c r="Z13" s="79"/>
      <c r="AA13" s="82" t="s">
        <v>710</v>
      </c>
      <c r="AB13" s="79"/>
      <c r="AC13" s="79" t="b">
        <v>0</v>
      </c>
      <c r="AD13" s="79">
        <v>10</v>
      </c>
      <c r="AE13" s="82" t="s">
        <v>851</v>
      </c>
      <c r="AF13" s="79" t="b">
        <v>0</v>
      </c>
      <c r="AG13" s="79" t="s">
        <v>863</v>
      </c>
      <c r="AH13" s="79"/>
      <c r="AI13" s="82" t="s">
        <v>851</v>
      </c>
      <c r="AJ13" s="79" t="b">
        <v>0</v>
      </c>
      <c r="AK13" s="79">
        <v>4</v>
      </c>
      <c r="AL13" s="82" t="s">
        <v>851</v>
      </c>
      <c r="AM13" s="79" t="s">
        <v>870</v>
      </c>
      <c r="AN13" s="79" t="b">
        <v>0</v>
      </c>
      <c r="AO13" s="82" t="s">
        <v>710</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c r="BE13" s="49"/>
      <c r="BF13" s="48"/>
      <c r="BG13" s="49"/>
      <c r="BH13" s="48"/>
      <c r="BI13" s="49"/>
      <c r="BJ13" s="48"/>
      <c r="BK13" s="49"/>
      <c r="BL13" s="48"/>
    </row>
    <row r="14" spans="1:64" ht="15">
      <c r="A14" s="64" t="s">
        <v>216</v>
      </c>
      <c r="B14" s="64" t="s">
        <v>236</v>
      </c>
      <c r="C14" s="65" t="s">
        <v>2353</v>
      </c>
      <c r="D14" s="66">
        <v>3</v>
      </c>
      <c r="E14" s="67" t="s">
        <v>132</v>
      </c>
      <c r="F14" s="68">
        <v>32</v>
      </c>
      <c r="G14" s="65"/>
      <c r="H14" s="69"/>
      <c r="I14" s="70"/>
      <c r="J14" s="70"/>
      <c r="K14" s="34" t="s">
        <v>65</v>
      </c>
      <c r="L14" s="77">
        <v>14</v>
      </c>
      <c r="M14" s="77"/>
      <c r="N14" s="72"/>
      <c r="O14" s="79" t="s">
        <v>302</v>
      </c>
      <c r="P14" s="81">
        <v>43537.34490740741</v>
      </c>
      <c r="Q14" s="79" t="s">
        <v>309</v>
      </c>
      <c r="R14" s="79"/>
      <c r="S14" s="79"/>
      <c r="T14" s="79" t="s">
        <v>480</v>
      </c>
      <c r="U14" s="79"/>
      <c r="V14" s="84" t="s">
        <v>529</v>
      </c>
      <c r="W14" s="81">
        <v>43537.34490740741</v>
      </c>
      <c r="X14" s="84" t="s">
        <v>570</v>
      </c>
      <c r="Y14" s="79"/>
      <c r="Z14" s="79"/>
      <c r="AA14" s="82" t="s">
        <v>711</v>
      </c>
      <c r="AB14" s="79"/>
      <c r="AC14" s="79" t="b">
        <v>0</v>
      </c>
      <c r="AD14" s="79">
        <v>0</v>
      </c>
      <c r="AE14" s="82" t="s">
        <v>851</v>
      </c>
      <c r="AF14" s="79" t="b">
        <v>1</v>
      </c>
      <c r="AG14" s="79" t="s">
        <v>863</v>
      </c>
      <c r="AH14" s="79"/>
      <c r="AI14" s="82" t="s">
        <v>865</v>
      </c>
      <c r="AJ14" s="79" t="b">
        <v>0</v>
      </c>
      <c r="AK14" s="79">
        <v>2</v>
      </c>
      <c r="AL14" s="82" t="s">
        <v>743</v>
      </c>
      <c r="AM14" s="79" t="s">
        <v>868</v>
      </c>
      <c r="AN14" s="79" t="b">
        <v>0</v>
      </c>
      <c r="AO14" s="82" t="s">
        <v>743</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216</v>
      </c>
      <c r="B15" s="64" t="s">
        <v>238</v>
      </c>
      <c r="C15" s="65" t="s">
        <v>2353</v>
      </c>
      <c r="D15" s="66">
        <v>3</v>
      </c>
      <c r="E15" s="67" t="s">
        <v>132</v>
      </c>
      <c r="F15" s="68">
        <v>32</v>
      </c>
      <c r="G15" s="65"/>
      <c r="H15" s="69"/>
      <c r="I15" s="70"/>
      <c r="J15" s="70"/>
      <c r="K15" s="34" t="s">
        <v>65</v>
      </c>
      <c r="L15" s="77">
        <v>15</v>
      </c>
      <c r="M15" s="77"/>
      <c r="N15" s="72"/>
      <c r="O15" s="79" t="s">
        <v>302</v>
      </c>
      <c r="P15" s="81">
        <v>43537.34490740741</v>
      </c>
      <c r="Q15" s="79" t="s">
        <v>309</v>
      </c>
      <c r="R15" s="79"/>
      <c r="S15" s="79"/>
      <c r="T15" s="79" t="s">
        <v>480</v>
      </c>
      <c r="U15" s="79"/>
      <c r="V15" s="84" t="s">
        <v>529</v>
      </c>
      <c r="W15" s="81">
        <v>43537.34490740741</v>
      </c>
      <c r="X15" s="84" t="s">
        <v>570</v>
      </c>
      <c r="Y15" s="79"/>
      <c r="Z15" s="79"/>
      <c r="AA15" s="82" t="s">
        <v>711</v>
      </c>
      <c r="AB15" s="79"/>
      <c r="AC15" s="79" t="b">
        <v>0</v>
      </c>
      <c r="AD15" s="79">
        <v>0</v>
      </c>
      <c r="AE15" s="82" t="s">
        <v>851</v>
      </c>
      <c r="AF15" s="79" t="b">
        <v>1</v>
      </c>
      <c r="AG15" s="79" t="s">
        <v>863</v>
      </c>
      <c r="AH15" s="79"/>
      <c r="AI15" s="82" t="s">
        <v>865</v>
      </c>
      <c r="AJ15" s="79" t="b">
        <v>0</v>
      </c>
      <c r="AK15" s="79">
        <v>2</v>
      </c>
      <c r="AL15" s="82" t="s">
        <v>743</v>
      </c>
      <c r="AM15" s="79" t="s">
        <v>868</v>
      </c>
      <c r="AN15" s="79" t="b">
        <v>0</v>
      </c>
      <c r="AO15" s="82" t="s">
        <v>743</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2</v>
      </c>
      <c r="BE15" s="49">
        <v>12.5</v>
      </c>
      <c r="BF15" s="48">
        <v>0</v>
      </c>
      <c r="BG15" s="49">
        <v>0</v>
      </c>
      <c r="BH15" s="48">
        <v>0</v>
      </c>
      <c r="BI15" s="49">
        <v>0</v>
      </c>
      <c r="BJ15" s="48">
        <v>14</v>
      </c>
      <c r="BK15" s="49">
        <v>87.5</v>
      </c>
      <c r="BL15" s="48">
        <v>16</v>
      </c>
    </row>
    <row r="16" spans="1:64" ht="15">
      <c r="A16" s="64" t="s">
        <v>217</v>
      </c>
      <c r="B16" s="64" t="s">
        <v>236</v>
      </c>
      <c r="C16" s="65" t="s">
        <v>2353</v>
      </c>
      <c r="D16" s="66">
        <v>3</v>
      </c>
      <c r="E16" s="67" t="s">
        <v>132</v>
      </c>
      <c r="F16" s="68">
        <v>32</v>
      </c>
      <c r="G16" s="65"/>
      <c r="H16" s="69"/>
      <c r="I16" s="70"/>
      <c r="J16" s="70"/>
      <c r="K16" s="34" t="s">
        <v>65</v>
      </c>
      <c r="L16" s="77">
        <v>16</v>
      </c>
      <c r="M16" s="77"/>
      <c r="N16" s="72"/>
      <c r="O16" s="79" t="s">
        <v>302</v>
      </c>
      <c r="P16" s="81">
        <v>43537.4750462963</v>
      </c>
      <c r="Q16" s="79" t="s">
        <v>310</v>
      </c>
      <c r="R16" s="79"/>
      <c r="S16" s="79"/>
      <c r="T16" s="79"/>
      <c r="U16" s="79"/>
      <c r="V16" s="84" t="s">
        <v>530</v>
      </c>
      <c r="W16" s="81">
        <v>43537.4750462963</v>
      </c>
      <c r="X16" s="84" t="s">
        <v>571</v>
      </c>
      <c r="Y16" s="79"/>
      <c r="Z16" s="79"/>
      <c r="AA16" s="82" t="s">
        <v>712</v>
      </c>
      <c r="AB16" s="79"/>
      <c r="AC16" s="79" t="b">
        <v>0</v>
      </c>
      <c r="AD16" s="79">
        <v>0</v>
      </c>
      <c r="AE16" s="82" t="s">
        <v>851</v>
      </c>
      <c r="AF16" s="79" t="b">
        <v>0</v>
      </c>
      <c r="AG16" s="79" t="s">
        <v>863</v>
      </c>
      <c r="AH16" s="79"/>
      <c r="AI16" s="82" t="s">
        <v>851</v>
      </c>
      <c r="AJ16" s="79" t="b">
        <v>0</v>
      </c>
      <c r="AK16" s="79">
        <v>2</v>
      </c>
      <c r="AL16" s="82" t="s">
        <v>803</v>
      </c>
      <c r="AM16" s="79" t="s">
        <v>868</v>
      </c>
      <c r="AN16" s="79" t="b">
        <v>0</v>
      </c>
      <c r="AO16" s="82" t="s">
        <v>803</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1</v>
      </c>
      <c r="BD16" s="48"/>
      <c r="BE16" s="49"/>
      <c r="BF16" s="48"/>
      <c r="BG16" s="49"/>
      <c r="BH16" s="48"/>
      <c r="BI16" s="49"/>
      <c r="BJ16" s="48"/>
      <c r="BK16" s="49"/>
      <c r="BL16" s="48"/>
    </row>
    <row r="17" spans="1:64" ht="15">
      <c r="A17" s="64" t="s">
        <v>217</v>
      </c>
      <c r="B17" s="64" t="s">
        <v>269</v>
      </c>
      <c r="C17" s="65" t="s">
        <v>2353</v>
      </c>
      <c r="D17" s="66">
        <v>3</v>
      </c>
      <c r="E17" s="67" t="s">
        <v>132</v>
      </c>
      <c r="F17" s="68">
        <v>32</v>
      </c>
      <c r="G17" s="65"/>
      <c r="H17" s="69"/>
      <c r="I17" s="70"/>
      <c r="J17" s="70"/>
      <c r="K17" s="34" t="s">
        <v>65</v>
      </c>
      <c r="L17" s="77">
        <v>17</v>
      </c>
      <c r="M17" s="77"/>
      <c r="N17" s="72"/>
      <c r="O17" s="79" t="s">
        <v>302</v>
      </c>
      <c r="P17" s="81">
        <v>43537.4750462963</v>
      </c>
      <c r="Q17" s="79" t="s">
        <v>310</v>
      </c>
      <c r="R17" s="79"/>
      <c r="S17" s="79"/>
      <c r="T17" s="79"/>
      <c r="U17" s="79"/>
      <c r="V17" s="84" t="s">
        <v>530</v>
      </c>
      <c r="W17" s="81">
        <v>43537.4750462963</v>
      </c>
      <c r="X17" s="84" t="s">
        <v>571</v>
      </c>
      <c r="Y17" s="79"/>
      <c r="Z17" s="79"/>
      <c r="AA17" s="82" t="s">
        <v>712</v>
      </c>
      <c r="AB17" s="79"/>
      <c r="AC17" s="79" t="b">
        <v>0</v>
      </c>
      <c r="AD17" s="79">
        <v>0</v>
      </c>
      <c r="AE17" s="82" t="s">
        <v>851</v>
      </c>
      <c r="AF17" s="79" t="b">
        <v>0</v>
      </c>
      <c r="AG17" s="79" t="s">
        <v>863</v>
      </c>
      <c r="AH17" s="79"/>
      <c r="AI17" s="82" t="s">
        <v>851</v>
      </c>
      <c r="AJ17" s="79" t="b">
        <v>0</v>
      </c>
      <c r="AK17" s="79">
        <v>2</v>
      </c>
      <c r="AL17" s="82" t="s">
        <v>803</v>
      </c>
      <c r="AM17" s="79" t="s">
        <v>868</v>
      </c>
      <c r="AN17" s="79" t="b">
        <v>0</v>
      </c>
      <c r="AO17" s="82" t="s">
        <v>803</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217</v>
      </c>
      <c r="B18" s="64" t="s">
        <v>254</v>
      </c>
      <c r="C18" s="65" t="s">
        <v>2353</v>
      </c>
      <c r="D18" s="66">
        <v>3</v>
      </c>
      <c r="E18" s="67" t="s">
        <v>132</v>
      </c>
      <c r="F18" s="68">
        <v>32</v>
      </c>
      <c r="G18" s="65"/>
      <c r="H18" s="69"/>
      <c r="I18" s="70"/>
      <c r="J18" s="70"/>
      <c r="K18" s="34" t="s">
        <v>65</v>
      </c>
      <c r="L18" s="77">
        <v>18</v>
      </c>
      <c r="M18" s="77"/>
      <c r="N18" s="72"/>
      <c r="O18" s="79" t="s">
        <v>302</v>
      </c>
      <c r="P18" s="81">
        <v>43537.4750462963</v>
      </c>
      <c r="Q18" s="79" t="s">
        <v>310</v>
      </c>
      <c r="R18" s="79"/>
      <c r="S18" s="79"/>
      <c r="T18" s="79"/>
      <c r="U18" s="79"/>
      <c r="V18" s="84" t="s">
        <v>530</v>
      </c>
      <c r="W18" s="81">
        <v>43537.4750462963</v>
      </c>
      <c r="X18" s="84" t="s">
        <v>571</v>
      </c>
      <c r="Y18" s="79"/>
      <c r="Z18" s="79"/>
      <c r="AA18" s="82" t="s">
        <v>712</v>
      </c>
      <c r="AB18" s="79"/>
      <c r="AC18" s="79" t="b">
        <v>0</v>
      </c>
      <c r="AD18" s="79">
        <v>0</v>
      </c>
      <c r="AE18" s="82" t="s">
        <v>851</v>
      </c>
      <c r="AF18" s="79" t="b">
        <v>0</v>
      </c>
      <c r="AG18" s="79" t="s">
        <v>863</v>
      </c>
      <c r="AH18" s="79"/>
      <c r="AI18" s="82" t="s">
        <v>851</v>
      </c>
      <c r="AJ18" s="79" t="b">
        <v>0</v>
      </c>
      <c r="AK18" s="79">
        <v>2</v>
      </c>
      <c r="AL18" s="82" t="s">
        <v>803</v>
      </c>
      <c r="AM18" s="79" t="s">
        <v>868</v>
      </c>
      <c r="AN18" s="79" t="b">
        <v>0</v>
      </c>
      <c r="AO18" s="82" t="s">
        <v>803</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1</v>
      </c>
      <c r="BE18" s="49">
        <v>5.882352941176471</v>
      </c>
      <c r="BF18" s="48">
        <v>0</v>
      </c>
      <c r="BG18" s="49">
        <v>0</v>
      </c>
      <c r="BH18" s="48">
        <v>0</v>
      </c>
      <c r="BI18" s="49">
        <v>0</v>
      </c>
      <c r="BJ18" s="48">
        <v>16</v>
      </c>
      <c r="BK18" s="49">
        <v>94.11764705882354</v>
      </c>
      <c r="BL18" s="48">
        <v>17</v>
      </c>
    </row>
    <row r="19" spans="1:64" ht="15">
      <c r="A19" s="64" t="s">
        <v>218</v>
      </c>
      <c r="B19" s="64" t="s">
        <v>270</v>
      </c>
      <c r="C19" s="65" t="s">
        <v>2353</v>
      </c>
      <c r="D19" s="66">
        <v>3</v>
      </c>
      <c r="E19" s="67" t="s">
        <v>132</v>
      </c>
      <c r="F19" s="68">
        <v>32</v>
      </c>
      <c r="G19" s="65"/>
      <c r="H19" s="69"/>
      <c r="I19" s="70"/>
      <c r="J19" s="70"/>
      <c r="K19" s="34" t="s">
        <v>65</v>
      </c>
      <c r="L19" s="77">
        <v>19</v>
      </c>
      <c r="M19" s="77"/>
      <c r="N19" s="72"/>
      <c r="O19" s="79" t="s">
        <v>302</v>
      </c>
      <c r="P19" s="81">
        <v>43537.605162037034</v>
      </c>
      <c r="Q19" s="79" t="s">
        <v>311</v>
      </c>
      <c r="R19" s="79"/>
      <c r="S19" s="79"/>
      <c r="T19" s="79"/>
      <c r="U19" s="79"/>
      <c r="V19" s="84" t="s">
        <v>531</v>
      </c>
      <c r="W19" s="81">
        <v>43537.605162037034</v>
      </c>
      <c r="X19" s="84" t="s">
        <v>572</v>
      </c>
      <c r="Y19" s="79"/>
      <c r="Z19" s="79"/>
      <c r="AA19" s="82" t="s">
        <v>713</v>
      </c>
      <c r="AB19" s="79"/>
      <c r="AC19" s="79" t="b">
        <v>0</v>
      </c>
      <c r="AD19" s="79">
        <v>0</v>
      </c>
      <c r="AE19" s="82" t="s">
        <v>851</v>
      </c>
      <c r="AF19" s="79" t="b">
        <v>0</v>
      </c>
      <c r="AG19" s="79" t="s">
        <v>863</v>
      </c>
      <c r="AH19" s="79"/>
      <c r="AI19" s="82" t="s">
        <v>851</v>
      </c>
      <c r="AJ19" s="79" t="b">
        <v>0</v>
      </c>
      <c r="AK19" s="79">
        <v>2</v>
      </c>
      <c r="AL19" s="82" t="s">
        <v>734</v>
      </c>
      <c r="AM19" s="79" t="s">
        <v>868</v>
      </c>
      <c r="AN19" s="79" t="b">
        <v>0</v>
      </c>
      <c r="AO19" s="82" t="s">
        <v>734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20</v>
      </c>
      <c r="BK19" s="49">
        <v>100</v>
      </c>
      <c r="BL19" s="48">
        <v>20</v>
      </c>
    </row>
    <row r="20" spans="1:64" ht="15">
      <c r="A20" s="64" t="s">
        <v>218</v>
      </c>
      <c r="B20" s="64" t="s">
        <v>236</v>
      </c>
      <c r="C20" s="65" t="s">
        <v>2353</v>
      </c>
      <c r="D20" s="66">
        <v>3</v>
      </c>
      <c r="E20" s="67" t="s">
        <v>132</v>
      </c>
      <c r="F20" s="68">
        <v>32</v>
      </c>
      <c r="G20" s="65"/>
      <c r="H20" s="69"/>
      <c r="I20" s="70"/>
      <c r="J20" s="70"/>
      <c r="K20" s="34" t="s">
        <v>65</v>
      </c>
      <c r="L20" s="77">
        <v>20</v>
      </c>
      <c r="M20" s="77"/>
      <c r="N20" s="72"/>
      <c r="O20" s="79" t="s">
        <v>302</v>
      </c>
      <c r="P20" s="81">
        <v>43537.605162037034</v>
      </c>
      <c r="Q20" s="79" t="s">
        <v>311</v>
      </c>
      <c r="R20" s="79"/>
      <c r="S20" s="79"/>
      <c r="T20" s="79"/>
      <c r="U20" s="79"/>
      <c r="V20" s="84" t="s">
        <v>531</v>
      </c>
      <c r="W20" s="81">
        <v>43537.605162037034</v>
      </c>
      <c r="X20" s="84" t="s">
        <v>572</v>
      </c>
      <c r="Y20" s="79"/>
      <c r="Z20" s="79"/>
      <c r="AA20" s="82" t="s">
        <v>713</v>
      </c>
      <c r="AB20" s="79"/>
      <c r="AC20" s="79" t="b">
        <v>0</v>
      </c>
      <c r="AD20" s="79">
        <v>0</v>
      </c>
      <c r="AE20" s="82" t="s">
        <v>851</v>
      </c>
      <c r="AF20" s="79" t="b">
        <v>0</v>
      </c>
      <c r="AG20" s="79" t="s">
        <v>863</v>
      </c>
      <c r="AH20" s="79"/>
      <c r="AI20" s="82" t="s">
        <v>851</v>
      </c>
      <c r="AJ20" s="79" t="b">
        <v>0</v>
      </c>
      <c r="AK20" s="79">
        <v>2</v>
      </c>
      <c r="AL20" s="82" t="s">
        <v>734</v>
      </c>
      <c r="AM20" s="79" t="s">
        <v>868</v>
      </c>
      <c r="AN20" s="79" t="b">
        <v>0</v>
      </c>
      <c r="AO20" s="82" t="s">
        <v>734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219</v>
      </c>
      <c r="B21" s="64" t="s">
        <v>270</v>
      </c>
      <c r="C21" s="65" t="s">
        <v>2353</v>
      </c>
      <c r="D21" s="66">
        <v>3</v>
      </c>
      <c r="E21" s="67" t="s">
        <v>132</v>
      </c>
      <c r="F21" s="68">
        <v>32</v>
      </c>
      <c r="G21" s="65"/>
      <c r="H21" s="69"/>
      <c r="I21" s="70"/>
      <c r="J21" s="70"/>
      <c r="K21" s="34" t="s">
        <v>65</v>
      </c>
      <c r="L21" s="77">
        <v>21</v>
      </c>
      <c r="M21" s="77"/>
      <c r="N21" s="72"/>
      <c r="O21" s="79" t="s">
        <v>302</v>
      </c>
      <c r="P21" s="81">
        <v>43537.61953703704</v>
      </c>
      <c r="Q21" s="79" t="s">
        <v>311</v>
      </c>
      <c r="R21" s="79"/>
      <c r="S21" s="79"/>
      <c r="T21" s="79"/>
      <c r="U21" s="79"/>
      <c r="V21" s="84" t="s">
        <v>532</v>
      </c>
      <c r="W21" s="81">
        <v>43537.61953703704</v>
      </c>
      <c r="X21" s="84" t="s">
        <v>573</v>
      </c>
      <c r="Y21" s="79"/>
      <c r="Z21" s="79"/>
      <c r="AA21" s="82" t="s">
        <v>714</v>
      </c>
      <c r="AB21" s="79"/>
      <c r="AC21" s="79" t="b">
        <v>0</v>
      </c>
      <c r="AD21" s="79">
        <v>0</v>
      </c>
      <c r="AE21" s="82" t="s">
        <v>851</v>
      </c>
      <c r="AF21" s="79" t="b">
        <v>0</v>
      </c>
      <c r="AG21" s="79" t="s">
        <v>863</v>
      </c>
      <c r="AH21" s="79"/>
      <c r="AI21" s="82" t="s">
        <v>851</v>
      </c>
      <c r="AJ21" s="79" t="b">
        <v>0</v>
      </c>
      <c r="AK21" s="79">
        <v>2</v>
      </c>
      <c r="AL21" s="82" t="s">
        <v>734</v>
      </c>
      <c r="AM21" s="79" t="s">
        <v>868</v>
      </c>
      <c r="AN21" s="79" t="b">
        <v>0</v>
      </c>
      <c r="AO21" s="82" t="s">
        <v>734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219</v>
      </c>
      <c r="B22" s="64" t="s">
        <v>236</v>
      </c>
      <c r="C22" s="65" t="s">
        <v>2353</v>
      </c>
      <c r="D22" s="66">
        <v>3</v>
      </c>
      <c r="E22" s="67" t="s">
        <v>132</v>
      </c>
      <c r="F22" s="68">
        <v>32</v>
      </c>
      <c r="G22" s="65"/>
      <c r="H22" s="69"/>
      <c r="I22" s="70"/>
      <c r="J22" s="70"/>
      <c r="K22" s="34" t="s">
        <v>65</v>
      </c>
      <c r="L22" s="77">
        <v>22</v>
      </c>
      <c r="M22" s="77"/>
      <c r="N22" s="72"/>
      <c r="O22" s="79" t="s">
        <v>302</v>
      </c>
      <c r="P22" s="81">
        <v>43537.61953703704</v>
      </c>
      <c r="Q22" s="79" t="s">
        <v>311</v>
      </c>
      <c r="R22" s="79"/>
      <c r="S22" s="79"/>
      <c r="T22" s="79"/>
      <c r="U22" s="79"/>
      <c r="V22" s="84" t="s">
        <v>532</v>
      </c>
      <c r="W22" s="81">
        <v>43537.61953703704</v>
      </c>
      <c r="X22" s="84" t="s">
        <v>573</v>
      </c>
      <c r="Y22" s="79"/>
      <c r="Z22" s="79"/>
      <c r="AA22" s="82" t="s">
        <v>714</v>
      </c>
      <c r="AB22" s="79"/>
      <c r="AC22" s="79" t="b">
        <v>0</v>
      </c>
      <c r="AD22" s="79">
        <v>0</v>
      </c>
      <c r="AE22" s="82" t="s">
        <v>851</v>
      </c>
      <c r="AF22" s="79" t="b">
        <v>0</v>
      </c>
      <c r="AG22" s="79" t="s">
        <v>863</v>
      </c>
      <c r="AH22" s="79"/>
      <c r="AI22" s="82" t="s">
        <v>851</v>
      </c>
      <c r="AJ22" s="79" t="b">
        <v>0</v>
      </c>
      <c r="AK22" s="79">
        <v>2</v>
      </c>
      <c r="AL22" s="82" t="s">
        <v>734</v>
      </c>
      <c r="AM22" s="79" t="s">
        <v>868</v>
      </c>
      <c r="AN22" s="79" t="b">
        <v>0</v>
      </c>
      <c r="AO22" s="82" t="s">
        <v>734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220</v>
      </c>
      <c r="B23" s="64" t="s">
        <v>236</v>
      </c>
      <c r="C23" s="65" t="s">
        <v>2353</v>
      </c>
      <c r="D23" s="66">
        <v>3</v>
      </c>
      <c r="E23" s="67" t="s">
        <v>132</v>
      </c>
      <c r="F23" s="68">
        <v>32</v>
      </c>
      <c r="G23" s="65"/>
      <c r="H23" s="69"/>
      <c r="I23" s="70"/>
      <c r="J23" s="70"/>
      <c r="K23" s="34" t="s">
        <v>65</v>
      </c>
      <c r="L23" s="77">
        <v>23</v>
      </c>
      <c r="M23" s="77"/>
      <c r="N23" s="72"/>
      <c r="O23" s="79" t="s">
        <v>302</v>
      </c>
      <c r="P23" s="81">
        <v>43538.231354166666</v>
      </c>
      <c r="Q23" s="79" t="s">
        <v>312</v>
      </c>
      <c r="R23" s="79"/>
      <c r="S23" s="79"/>
      <c r="T23" s="79"/>
      <c r="U23" s="79"/>
      <c r="V23" s="84" t="s">
        <v>533</v>
      </c>
      <c r="W23" s="81">
        <v>43538.231354166666</v>
      </c>
      <c r="X23" s="84" t="s">
        <v>574</v>
      </c>
      <c r="Y23" s="79"/>
      <c r="Z23" s="79"/>
      <c r="AA23" s="82" t="s">
        <v>715</v>
      </c>
      <c r="AB23" s="79"/>
      <c r="AC23" s="79" t="b">
        <v>0</v>
      </c>
      <c r="AD23" s="79">
        <v>0</v>
      </c>
      <c r="AE23" s="82" t="s">
        <v>851</v>
      </c>
      <c r="AF23" s="79" t="b">
        <v>0</v>
      </c>
      <c r="AG23" s="79" t="s">
        <v>863</v>
      </c>
      <c r="AH23" s="79"/>
      <c r="AI23" s="82" t="s">
        <v>851</v>
      </c>
      <c r="AJ23" s="79" t="b">
        <v>0</v>
      </c>
      <c r="AK23" s="79">
        <v>2</v>
      </c>
      <c r="AL23" s="82" t="s">
        <v>736</v>
      </c>
      <c r="AM23" s="79" t="s">
        <v>871</v>
      </c>
      <c r="AN23" s="79" t="b">
        <v>0</v>
      </c>
      <c r="AO23" s="82" t="s">
        <v>736</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1</v>
      </c>
      <c r="BD23" s="48"/>
      <c r="BE23" s="49"/>
      <c r="BF23" s="48"/>
      <c r="BG23" s="49"/>
      <c r="BH23" s="48"/>
      <c r="BI23" s="49"/>
      <c r="BJ23" s="48"/>
      <c r="BK23" s="49"/>
      <c r="BL23" s="48"/>
    </row>
    <row r="24" spans="1:64" ht="15">
      <c r="A24" s="64" t="s">
        <v>220</v>
      </c>
      <c r="B24" s="64" t="s">
        <v>214</v>
      </c>
      <c r="C24" s="65" t="s">
        <v>2353</v>
      </c>
      <c r="D24" s="66">
        <v>3</v>
      </c>
      <c r="E24" s="67" t="s">
        <v>132</v>
      </c>
      <c r="F24" s="68">
        <v>32</v>
      </c>
      <c r="G24" s="65"/>
      <c r="H24" s="69"/>
      <c r="I24" s="70"/>
      <c r="J24" s="70"/>
      <c r="K24" s="34" t="s">
        <v>65</v>
      </c>
      <c r="L24" s="77">
        <v>24</v>
      </c>
      <c r="M24" s="77"/>
      <c r="N24" s="72"/>
      <c r="O24" s="79" t="s">
        <v>302</v>
      </c>
      <c r="P24" s="81">
        <v>43538.231354166666</v>
      </c>
      <c r="Q24" s="79" t="s">
        <v>312</v>
      </c>
      <c r="R24" s="79"/>
      <c r="S24" s="79"/>
      <c r="T24" s="79"/>
      <c r="U24" s="79"/>
      <c r="V24" s="84" t="s">
        <v>533</v>
      </c>
      <c r="W24" s="81">
        <v>43538.231354166666</v>
      </c>
      <c r="X24" s="84" t="s">
        <v>574</v>
      </c>
      <c r="Y24" s="79"/>
      <c r="Z24" s="79"/>
      <c r="AA24" s="82" t="s">
        <v>715</v>
      </c>
      <c r="AB24" s="79"/>
      <c r="AC24" s="79" t="b">
        <v>0</v>
      </c>
      <c r="AD24" s="79">
        <v>0</v>
      </c>
      <c r="AE24" s="82" t="s">
        <v>851</v>
      </c>
      <c r="AF24" s="79" t="b">
        <v>0</v>
      </c>
      <c r="AG24" s="79" t="s">
        <v>863</v>
      </c>
      <c r="AH24" s="79"/>
      <c r="AI24" s="82" t="s">
        <v>851</v>
      </c>
      <c r="AJ24" s="79" t="b">
        <v>0</v>
      </c>
      <c r="AK24" s="79">
        <v>2</v>
      </c>
      <c r="AL24" s="82" t="s">
        <v>736</v>
      </c>
      <c r="AM24" s="79" t="s">
        <v>871</v>
      </c>
      <c r="AN24" s="79" t="b">
        <v>0</v>
      </c>
      <c r="AO24" s="82" t="s">
        <v>736</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220</v>
      </c>
      <c r="B25" s="64" t="s">
        <v>237</v>
      </c>
      <c r="C25" s="65" t="s">
        <v>2353</v>
      </c>
      <c r="D25" s="66">
        <v>3</v>
      </c>
      <c r="E25" s="67" t="s">
        <v>132</v>
      </c>
      <c r="F25" s="68">
        <v>32</v>
      </c>
      <c r="G25" s="65"/>
      <c r="H25" s="69"/>
      <c r="I25" s="70"/>
      <c r="J25" s="70"/>
      <c r="K25" s="34" t="s">
        <v>65</v>
      </c>
      <c r="L25" s="77">
        <v>25</v>
      </c>
      <c r="M25" s="77"/>
      <c r="N25" s="72"/>
      <c r="O25" s="79" t="s">
        <v>302</v>
      </c>
      <c r="P25" s="81">
        <v>43538.231354166666</v>
      </c>
      <c r="Q25" s="79" t="s">
        <v>312</v>
      </c>
      <c r="R25" s="79"/>
      <c r="S25" s="79"/>
      <c r="T25" s="79"/>
      <c r="U25" s="79"/>
      <c r="V25" s="84" t="s">
        <v>533</v>
      </c>
      <c r="W25" s="81">
        <v>43538.231354166666</v>
      </c>
      <c r="X25" s="84" t="s">
        <v>574</v>
      </c>
      <c r="Y25" s="79"/>
      <c r="Z25" s="79"/>
      <c r="AA25" s="82" t="s">
        <v>715</v>
      </c>
      <c r="AB25" s="79"/>
      <c r="AC25" s="79" t="b">
        <v>0</v>
      </c>
      <c r="AD25" s="79">
        <v>0</v>
      </c>
      <c r="AE25" s="82" t="s">
        <v>851</v>
      </c>
      <c r="AF25" s="79" t="b">
        <v>0</v>
      </c>
      <c r="AG25" s="79" t="s">
        <v>863</v>
      </c>
      <c r="AH25" s="79"/>
      <c r="AI25" s="82" t="s">
        <v>851</v>
      </c>
      <c r="AJ25" s="79" t="b">
        <v>0</v>
      </c>
      <c r="AK25" s="79">
        <v>2</v>
      </c>
      <c r="AL25" s="82" t="s">
        <v>736</v>
      </c>
      <c r="AM25" s="79" t="s">
        <v>871</v>
      </c>
      <c r="AN25" s="79" t="b">
        <v>0</v>
      </c>
      <c r="AO25" s="82" t="s">
        <v>736</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0</v>
      </c>
      <c r="BE25" s="49">
        <v>0</v>
      </c>
      <c r="BF25" s="48">
        <v>0</v>
      </c>
      <c r="BG25" s="49">
        <v>0</v>
      </c>
      <c r="BH25" s="48">
        <v>0</v>
      </c>
      <c r="BI25" s="49">
        <v>0</v>
      </c>
      <c r="BJ25" s="48">
        <v>20</v>
      </c>
      <c r="BK25" s="49">
        <v>100</v>
      </c>
      <c r="BL25" s="48">
        <v>20</v>
      </c>
    </row>
    <row r="26" spans="1:64" ht="15">
      <c r="A26" s="64" t="s">
        <v>221</v>
      </c>
      <c r="B26" s="64" t="s">
        <v>271</v>
      </c>
      <c r="C26" s="65" t="s">
        <v>2353</v>
      </c>
      <c r="D26" s="66">
        <v>3</v>
      </c>
      <c r="E26" s="67" t="s">
        <v>132</v>
      </c>
      <c r="F26" s="68">
        <v>32</v>
      </c>
      <c r="G26" s="65"/>
      <c r="H26" s="69"/>
      <c r="I26" s="70"/>
      <c r="J26" s="70"/>
      <c r="K26" s="34" t="s">
        <v>65</v>
      </c>
      <c r="L26" s="77">
        <v>26</v>
      </c>
      <c r="M26" s="77"/>
      <c r="N26" s="72"/>
      <c r="O26" s="79" t="s">
        <v>302</v>
      </c>
      <c r="P26" s="81">
        <v>43538.26159722222</v>
      </c>
      <c r="Q26" s="79" t="s">
        <v>313</v>
      </c>
      <c r="R26" s="79"/>
      <c r="S26" s="79"/>
      <c r="T26" s="79"/>
      <c r="U26" s="79"/>
      <c r="V26" s="84" t="s">
        <v>534</v>
      </c>
      <c r="W26" s="81">
        <v>43538.26159722222</v>
      </c>
      <c r="X26" s="84" t="s">
        <v>575</v>
      </c>
      <c r="Y26" s="79"/>
      <c r="Z26" s="79"/>
      <c r="AA26" s="82" t="s">
        <v>716</v>
      </c>
      <c r="AB26" s="79"/>
      <c r="AC26" s="79" t="b">
        <v>0</v>
      </c>
      <c r="AD26" s="79">
        <v>0</v>
      </c>
      <c r="AE26" s="82" t="s">
        <v>851</v>
      </c>
      <c r="AF26" s="79" t="b">
        <v>0</v>
      </c>
      <c r="AG26" s="79" t="s">
        <v>863</v>
      </c>
      <c r="AH26" s="79"/>
      <c r="AI26" s="82" t="s">
        <v>851</v>
      </c>
      <c r="AJ26" s="79" t="b">
        <v>0</v>
      </c>
      <c r="AK26" s="79">
        <v>4</v>
      </c>
      <c r="AL26" s="82" t="s">
        <v>710</v>
      </c>
      <c r="AM26" s="79" t="s">
        <v>872</v>
      </c>
      <c r="AN26" s="79" t="b">
        <v>0</v>
      </c>
      <c r="AO26" s="82" t="s">
        <v>710</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2</v>
      </c>
      <c r="BE26" s="49">
        <v>9.090909090909092</v>
      </c>
      <c r="BF26" s="48">
        <v>1</v>
      </c>
      <c r="BG26" s="49">
        <v>4.545454545454546</v>
      </c>
      <c r="BH26" s="48">
        <v>0</v>
      </c>
      <c r="BI26" s="49">
        <v>0</v>
      </c>
      <c r="BJ26" s="48">
        <v>19</v>
      </c>
      <c r="BK26" s="49">
        <v>86.36363636363636</v>
      </c>
      <c r="BL26" s="48">
        <v>22</v>
      </c>
    </row>
    <row r="27" spans="1:64" ht="15">
      <c r="A27" s="64" t="s">
        <v>221</v>
      </c>
      <c r="B27" s="64" t="s">
        <v>215</v>
      </c>
      <c r="C27" s="65" t="s">
        <v>2353</v>
      </c>
      <c r="D27" s="66">
        <v>3</v>
      </c>
      <c r="E27" s="67" t="s">
        <v>132</v>
      </c>
      <c r="F27" s="68">
        <v>32</v>
      </c>
      <c r="G27" s="65"/>
      <c r="H27" s="69"/>
      <c r="I27" s="70"/>
      <c r="J27" s="70"/>
      <c r="K27" s="34" t="s">
        <v>65</v>
      </c>
      <c r="L27" s="77">
        <v>27</v>
      </c>
      <c r="M27" s="77"/>
      <c r="N27" s="72"/>
      <c r="O27" s="79" t="s">
        <v>302</v>
      </c>
      <c r="P27" s="81">
        <v>43538.26159722222</v>
      </c>
      <c r="Q27" s="79" t="s">
        <v>313</v>
      </c>
      <c r="R27" s="79"/>
      <c r="S27" s="79"/>
      <c r="T27" s="79"/>
      <c r="U27" s="79"/>
      <c r="V27" s="84" t="s">
        <v>534</v>
      </c>
      <c r="W27" s="81">
        <v>43538.26159722222</v>
      </c>
      <c r="X27" s="84" t="s">
        <v>575</v>
      </c>
      <c r="Y27" s="79"/>
      <c r="Z27" s="79"/>
      <c r="AA27" s="82" t="s">
        <v>716</v>
      </c>
      <c r="AB27" s="79"/>
      <c r="AC27" s="79" t="b">
        <v>0</v>
      </c>
      <c r="AD27" s="79">
        <v>0</v>
      </c>
      <c r="AE27" s="82" t="s">
        <v>851</v>
      </c>
      <c r="AF27" s="79" t="b">
        <v>0</v>
      </c>
      <c r="AG27" s="79" t="s">
        <v>863</v>
      </c>
      <c r="AH27" s="79"/>
      <c r="AI27" s="82" t="s">
        <v>851</v>
      </c>
      <c r="AJ27" s="79" t="b">
        <v>0</v>
      </c>
      <c r="AK27" s="79">
        <v>4</v>
      </c>
      <c r="AL27" s="82" t="s">
        <v>710</v>
      </c>
      <c r="AM27" s="79" t="s">
        <v>872</v>
      </c>
      <c r="AN27" s="79" t="b">
        <v>0</v>
      </c>
      <c r="AO27" s="82" t="s">
        <v>710</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222</v>
      </c>
      <c r="B28" s="64" t="s">
        <v>236</v>
      </c>
      <c r="C28" s="65" t="s">
        <v>2353</v>
      </c>
      <c r="D28" s="66">
        <v>3</v>
      </c>
      <c r="E28" s="67" t="s">
        <v>132</v>
      </c>
      <c r="F28" s="68">
        <v>32</v>
      </c>
      <c r="G28" s="65"/>
      <c r="H28" s="69"/>
      <c r="I28" s="70"/>
      <c r="J28" s="70"/>
      <c r="K28" s="34" t="s">
        <v>65</v>
      </c>
      <c r="L28" s="77">
        <v>28</v>
      </c>
      <c r="M28" s="77"/>
      <c r="N28" s="72"/>
      <c r="O28" s="79" t="s">
        <v>302</v>
      </c>
      <c r="P28" s="81">
        <v>43538.376851851855</v>
      </c>
      <c r="Q28" s="79" t="s">
        <v>314</v>
      </c>
      <c r="R28" s="79"/>
      <c r="S28" s="79"/>
      <c r="T28" s="79"/>
      <c r="U28" s="79"/>
      <c r="V28" s="84" t="s">
        <v>535</v>
      </c>
      <c r="W28" s="81">
        <v>43538.376851851855</v>
      </c>
      <c r="X28" s="84" t="s">
        <v>576</v>
      </c>
      <c r="Y28" s="79"/>
      <c r="Z28" s="79"/>
      <c r="AA28" s="82" t="s">
        <v>717</v>
      </c>
      <c r="AB28" s="82" t="s">
        <v>736</v>
      </c>
      <c r="AC28" s="79" t="b">
        <v>0</v>
      </c>
      <c r="AD28" s="79">
        <v>1</v>
      </c>
      <c r="AE28" s="82" t="s">
        <v>852</v>
      </c>
      <c r="AF28" s="79" t="b">
        <v>0</v>
      </c>
      <c r="AG28" s="79" t="s">
        <v>863</v>
      </c>
      <c r="AH28" s="79"/>
      <c r="AI28" s="82" t="s">
        <v>851</v>
      </c>
      <c r="AJ28" s="79" t="b">
        <v>0</v>
      </c>
      <c r="AK28" s="79">
        <v>0</v>
      </c>
      <c r="AL28" s="82" t="s">
        <v>851</v>
      </c>
      <c r="AM28" s="79" t="s">
        <v>872</v>
      </c>
      <c r="AN28" s="79" t="b">
        <v>0</v>
      </c>
      <c r="AO28" s="82" t="s">
        <v>736</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1</v>
      </c>
      <c r="BD28" s="48"/>
      <c r="BE28" s="49"/>
      <c r="BF28" s="48"/>
      <c r="BG28" s="49"/>
      <c r="BH28" s="48"/>
      <c r="BI28" s="49"/>
      <c r="BJ28" s="48"/>
      <c r="BK28" s="49"/>
      <c r="BL28" s="48"/>
    </row>
    <row r="29" spans="1:64" ht="15">
      <c r="A29" s="64" t="s">
        <v>222</v>
      </c>
      <c r="B29" s="64" t="s">
        <v>214</v>
      </c>
      <c r="C29" s="65" t="s">
        <v>2353</v>
      </c>
      <c r="D29" s="66">
        <v>3</v>
      </c>
      <c r="E29" s="67" t="s">
        <v>132</v>
      </c>
      <c r="F29" s="68">
        <v>32</v>
      </c>
      <c r="G29" s="65"/>
      <c r="H29" s="69"/>
      <c r="I29" s="70"/>
      <c r="J29" s="70"/>
      <c r="K29" s="34" t="s">
        <v>65</v>
      </c>
      <c r="L29" s="77">
        <v>29</v>
      </c>
      <c r="M29" s="77"/>
      <c r="N29" s="72"/>
      <c r="O29" s="79" t="s">
        <v>302</v>
      </c>
      <c r="P29" s="81">
        <v>43538.376851851855</v>
      </c>
      <c r="Q29" s="79" t="s">
        <v>314</v>
      </c>
      <c r="R29" s="79"/>
      <c r="S29" s="79"/>
      <c r="T29" s="79"/>
      <c r="U29" s="79"/>
      <c r="V29" s="84" t="s">
        <v>535</v>
      </c>
      <c r="W29" s="81">
        <v>43538.376851851855</v>
      </c>
      <c r="X29" s="84" t="s">
        <v>576</v>
      </c>
      <c r="Y29" s="79"/>
      <c r="Z29" s="79"/>
      <c r="AA29" s="82" t="s">
        <v>717</v>
      </c>
      <c r="AB29" s="82" t="s">
        <v>736</v>
      </c>
      <c r="AC29" s="79" t="b">
        <v>0</v>
      </c>
      <c r="AD29" s="79">
        <v>1</v>
      </c>
      <c r="AE29" s="82" t="s">
        <v>852</v>
      </c>
      <c r="AF29" s="79" t="b">
        <v>0</v>
      </c>
      <c r="AG29" s="79" t="s">
        <v>863</v>
      </c>
      <c r="AH29" s="79"/>
      <c r="AI29" s="82" t="s">
        <v>851</v>
      </c>
      <c r="AJ29" s="79" t="b">
        <v>0</v>
      </c>
      <c r="AK29" s="79">
        <v>0</v>
      </c>
      <c r="AL29" s="82" t="s">
        <v>851</v>
      </c>
      <c r="AM29" s="79" t="s">
        <v>872</v>
      </c>
      <c r="AN29" s="79" t="b">
        <v>0</v>
      </c>
      <c r="AO29" s="82" t="s">
        <v>736</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c r="BE29" s="49"/>
      <c r="BF29" s="48"/>
      <c r="BG29" s="49"/>
      <c r="BH29" s="48"/>
      <c r="BI29" s="49"/>
      <c r="BJ29" s="48"/>
      <c r="BK29" s="49"/>
      <c r="BL29" s="48"/>
    </row>
    <row r="30" spans="1:64" ht="15">
      <c r="A30" s="64" t="s">
        <v>222</v>
      </c>
      <c r="B30" s="64" t="s">
        <v>237</v>
      </c>
      <c r="C30" s="65" t="s">
        <v>2353</v>
      </c>
      <c r="D30" s="66">
        <v>3</v>
      </c>
      <c r="E30" s="67" t="s">
        <v>132</v>
      </c>
      <c r="F30" s="68">
        <v>32</v>
      </c>
      <c r="G30" s="65"/>
      <c r="H30" s="69"/>
      <c r="I30" s="70"/>
      <c r="J30" s="70"/>
      <c r="K30" s="34" t="s">
        <v>65</v>
      </c>
      <c r="L30" s="77">
        <v>30</v>
      </c>
      <c r="M30" s="77"/>
      <c r="N30" s="72"/>
      <c r="O30" s="79" t="s">
        <v>303</v>
      </c>
      <c r="P30" s="81">
        <v>43538.376851851855</v>
      </c>
      <c r="Q30" s="79" t="s">
        <v>314</v>
      </c>
      <c r="R30" s="79"/>
      <c r="S30" s="79"/>
      <c r="T30" s="79"/>
      <c r="U30" s="79"/>
      <c r="V30" s="84" t="s">
        <v>535</v>
      </c>
      <c r="W30" s="81">
        <v>43538.376851851855</v>
      </c>
      <c r="X30" s="84" t="s">
        <v>576</v>
      </c>
      <c r="Y30" s="79"/>
      <c r="Z30" s="79"/>
      <c r="AA30" s="82" t="s">
        <v>717</v>
      </c>
      <c r="AB30" s="82" t="s">
        <v>736</v>
      </c>
      <c r="AC30" s="79" t="b">
        <v>0</v>
      </c>
      <c r="AD30" s="79">
        <v>1</v>
      </c>
      <c r="AE30" s="82" t="s">
        <v>852</v>
      </c>
      <c r="AF30" s="79" t="b">
        <v>0</v>
      </c>
      <c r="AG30" s="79" t="s">
        <v>863</v>
      </c>
      <c r="AH30" s="79"/>
      <c r="AI30" s="82" t="s">
        <v>851</v>
      </c>
      <c r="AJ30" s="79" t="b">
        <v>0</v>
      </c>
      <c r="AK30" s="79">
        <v>0</v>
      </c>
      <c r="AL30" s="82" t="s">
        <v>851</v>
      </c>
      <c r="AM30" s="79" t="s">
        <v>872</v>
      </c>
      <c r="AN30" s="79" t="b">
        <v>0</v>
      </c>
      <c r="AO30" s="82" t="s">
        <v>736</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1</v>
      </c>
      <c r="BE30" s="49">
        <v>16.666666666666668</v>
      </c>
      <c r="BF30" s="48">
        <v>0</v>
      </c>
      <c r="BG30" s="49">
        <v>0</v>
      </c>
      <c r="BH30" s="48">
        <v>0</v>
      </c>
      <c r="BI30" s="49">
        <v>0</v>
      </c>
      <c r="BJ30" s="48">
        <v>5</v>
      </c>
      <c r="BK30" s="49">
        <v>83.33333333333333</v>
      </c>
      <c r="BL30" s="48">
        <v>6</v>
      </c>
    </row>
    <row r="31" spans="1:64" ht="15">
      <c r="A31" s="64" t="s">
        <v>223</v>
      </c>
      <c r="B31" s="64" t="s">
        <v>236</v>
      </c>
      <c r="C31" s="65" t="s">
        <v>2353</v>
      </c>
      <c r="D31" s="66">
        <v>3</v>
      </c>
      <c r="E31" s="67" t="s">
        <v>132</v>
      </c>
      <c r="F31" s="68">
        <v>32</v>
      </c>
      <c r="G31" s="65"/>
      <c r="H31" s="69"/>
      <c r="I31" s="70"/>
      <c r="J31" s="70"/>
      <c r="K31" s="34" t="s">
        <v>65</v>
      </c>
      <c r="L31" s="77">
        <v>31</v>
      </c>
      <c r="M31" s="77"/>
      <c r="N31" s="72"/>
      <c r="O31" s="79" t="s">
        <v>302</v>
      </c>
      <c r="P31" s="81">
        <v>43539.50792824074</v>
      </c>
      <c r="Q31" s="79" t="s">
        <v>315</v>
      </c>
      <c r="R31" s="84" t="s">
        <v>438</v>
      </c>
      <c r="S31" s="79" t="s">
        <v>467</v>
      </c>
      <c r="T31" s="79" t="s">
        <v>481</v>
      </c>
      <c r="U31" s="84" t="s">
        <v>505</v>
      </c>
      <c r="V31" s="84" t="s">
        <v>505</v>
      </c>
      <c r="W31" s="81">
        <v>43539.50792824074</v>
      </c>
      <c r="X31" s="84" t="s">
        <v>577</v>
      </c>
      <c r="Y31" s="79"/>
      <c r="Z31" s="79"/>
      <c r="AA31" s="82" t="s">
        <v>718</v>
      </c>
      <c r="AB31" s="79"/>
      <c r="AC31" s="79" t="b">
        <v>0</v>
      </c>
      <c r="AD31" s="79">
        <v>5</v>
      </c>
      <c r="AE31" s="82" t="s">
        <v>851</v>
      </c>
      <c r="AF31" s="79" t="b">
        <v>0</v>
      </c>
      <c r="AG31" s="79" t="s">
        <v>863</v>
      </c>
      <c r="AH31" s="79"/>
      <c r="AI31" s="82" t="s">
        <v>851</v>
      </c>
      <c r="AJ31" s="79" t="b">
        <v>0</v>
      </c>
      <c r="AK31" s="79">
        <v>1</v>
      </c>
      <c r="AL31" s="82" t="s">
        <v>851</v>
      </c>
      <c r="AM31" s="79" t="s">
        <v>868</v>
      </c>
      <c r="AN31" s="79" t="b">
        <v>0</v>
      </c>
      <c r="AO31" s="82" t="s">
        <v>718</v>
      </c>
      <c r="AP31" s="79" t="s">
        <v>176</v>
      </c>
      <c r="AQ31" s="79">
        <v>0</v>
      </c>
      <c r="AR31" s="79">
        <v>0</v>
      </c>
      <c r="AS31" s="79" t="s">
        <v>882</v>
      </c>
      <c r="AT31" s="79" t="s">
        <v>883</v>
      </c>
      <c r="AU31" s="79" t="s">
        <v>884</v>
      </c>
      <c r="AV31" s="79" t="s">
        <v>885</v>
      </c>
      <c r="AW31" s="79" t="s">
        <v>886</v>
      </c>
      <c r="AX31" s="79" t="s">
        <v>887</v>
      </c>
      <c r="AY31" s="79" t="s">
        <v>888</v>
      </c>
      <c r="AZ31" s="84" t="s">
        <v>889</v>
      </c>
      <c r="BA31">
        <v>1</v>
      </c>
      <c r="BB31" s="78" t="str">
        <f>REPLACE(INDEX(GroupVertices[Group],MATCH(Edges[[#This Row],[Vertex 1]],GroupVertices[Vertex],0)),1,1,"")</f>
        <v>9</v>
      </c>
      <c r="BC31" s="78" t="str">
        <f>REPLACE(INDEX(GroupVertices[Group],MATCH(Edges[[#This Row],[Vertex 2]],GroupVertices[Vertex],0)),1,1,"")</f>
        <v>1</v>
      </c>
      <c r="BD31" s="48">
        <v>2</v>
      </c>
      <c r="BE31" s="49">
        <v>4.651162790697675</v>
      </c>
      <c r="BF31" s="48">
        <v>0</v>
      </c>
      <c r="BG31" s="49">
        <v>0</v>
      </c>
      <c r="BH31" s="48">
        <v>0</v>
      </c>
      <c r="BI31" s="49">
        <v>0</v>
      </c>
      <c r="BJ31" s="48">
        <v>41</v>
      </c>
      <c r="BK31" s="49">
        <v>95.34883720930233</v>
      </c>
      <c r="BL31" s="48">
        <v>43</v>
      </c>
    </row>
    <row r="32" spans="1:64" ht="15">
      <c r="A32" s="64" t="s">
        <v>224</v>
      </c>
      <c r="B32" s="64" t="s">
        <v>223</v>
      </c>
      <c r="C32" s="65" t="s">
        <v>2353</v>
      </c>
      <c r="D32" s="66">
        <v>3</v>
      </c>
      <c r="E32" s="67" t="s">
        <v>132</v>
      </c>
      <c r="F32" s="68">
        <v>32</v>
      </c>
      <c r="G32" s="65"/>
      <c r="H32" s="69"/>
      <c r="I32" s="70"/>
      <c r="J32" s="70"/>
      <c r="K32" s="34" t="s">
        <v>65</v>
      </c>
      <c r="L32" s="77">
        <v>32</v>
      </c>
      <c r="M32" s="77"/>
      <c r="N32" s="72"/>
      <c r="O32" s="79" t="s">
        <v>302</v>
      </c>
      <c r="P32" s="81">
        <v>43539.5158912037</v>
      </c>
      <c r="Q32" s="79" t="s">
        <v>316</v>
      </c>
      <c r="R32" s="79"/>
      <c r="S32" s="79"/>
      <c r="T32" s="79" t="s">
        <v>481</v>
      </c>
      <c r="U32" s="79"/>
      <c r="V32" s="84" t="s">
        <v>536</v>
      </c>
      <c r="W32" s="81">
        <v>43539.5158912037</v>
      </c>
      <c r="X32" s="84" t="s">
        <v>578</v>
      </c>
      <c r="Y32" s="79"/>
      <c r="Z32" s="79"/>
      <c r="AA32" s="82" t="s">
        <v>719</v>
      </c>
      <c r="AB32" s="79"/>
      <c r="AC32" s="79" t="b">
        <v>0</v>
      </c>
      <c r="AD32" s="79">
        <v>0</v>
      </c>
      <c r="AE32" s="82" t="s">
        <v>851</v>
      </c>
      <c r="AF32" s="79" t="b">
        <v>0</v>
      </c>
      <c r="AG32" s="79" t="s">
        <v>863</v>
      </c>
      <c r="AH32" s="79"/>
      <c r="AI32" s="82" t="s">
        <v>851</v>
      </c>
      <c r="AJ32" s="79" t="b">
        <v>0</v>
      </c>
      <c r="AK32" s="79">
        <v>1</v>
      </c>
      <c r="AL32" s="82" t="s">
        <v>718</v>
      </c>
      <c r="AM32" s="79" t="s">
        <v>868</v>
      </c>
      <c r="AN32" s="79" t="b">
        <v>0</v>
      </c>
      <c r="AO32" s="82" t="s">
        <v>718</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v>1</v>
      </c>
      <c r="BE32" s="49">
        <v>5.2631578947368425</v>
      </c>
      <c r="BF32" s="48">
        <v>0</v>
      </c>
      <c r="BG32" s="49">
        <v>0</v>
      </c>
      <c r="BH32" s="48">
        <v>0</v>
      </c>
      <c r="BI32" s="49">
        <v>0</v>
      </c>
      <c r="BJ32" s="48">
        <v>18</v>
      </c>
      <c r="BK32" s="49">
        <v>94.73684210526316</v>
      </c>
      <c r="BL32" s="48">
        <v>19</v>
      </c>
    </row>
    <row r="33" spans="1:64" ht="15">
      <c r="A33" s="64" t="s">
        <v>225</v>
      </c>
      <c r="B33" s="64" t="s">
        <v>272</v>
      </c>
      <c r="C33" s="65" t="s">
        <v>2353</v>
      </c>
      <c r="D33" s="66">
        <v>3</v>
      </c>
      <c r="E33" s="67" t="s">
        <v>132</v>
      </c>
      <c r="F33" s="68">
        <v>32</v>
      </c>
      <c r="G33" s="65"/>
      <c r="H33" s="69"/>
      <c r="I33" s="70"/>
      <c r="J33" s="70"/>
      <c r="K33" s="34" t="s">
        <v>65</v>
      </c>
      <c r="L33" s="77">
        <v>33</v>
      </c>
      <c r="M33" s="77"/>
      <c r="N33" s="72"/>
      <c r="O33" s="79" t="s">
        <v>302</v>
      </c>
      <c r="P33" s="81">
        <v>43539.827997685185</v>
      </c>
      <c r="Q33" s="79" t="s">
        <v>317</v>
      </c>
      <c r="R33" s="79"/>
      <c r="S33" s="79"/>
      <c r="T33" s="79"/>
      <c r="U33" s="79"/>
      <c r="V33" s="84" t="s">
        <v>537</v>
      </c>
      <c r="W33" s="81">
        <v>43539.827997685185</v>
      </c>
      <c r="X33" s="84" t="s">
        <v>579</v>
      </c>
      <c r="Y33" s="79"/>
      <c r="Z33" s="79"/>
      <c r="AA33" s="82" t="s">
        <v>720</v>
      </c>
      <c r="AB33" s="79"/>
      <c r="AC33" s="79" t="b">
        <v>0</v>
      </c>
      <c r="AD33" s="79">
        <v>0</v>
      </c>
      <c r="AE33" s="82" t="s">
        <v>851</v>
      </c>
      <c r="AF33" s="79" t="b">
        <v>0</v>
      </c>
      <c r="AG33" s="79" t="s">
        <v>863</v>
      </c>
      <c r="AH33" s="79"/>
      <c r="AI33" s="82" t="s">
        <v>851</v>
      </c>
      <c r="AJ33" s="79" t="b">
        <v>0</v>
      </c>
      <c r="AK33" s="79">
        <v>2</v>
      </c>
      <c r="AL33" s="82" t="s">
        <v>744</v>
      </c>
      <c r="AM33" s="79" t="s">
        <v>870</v>
      </c>
      <c r="AN33" s="79" t="b">
        <v>0</v>
      </c>
      <c r="AO33" s="82" t="s">
        <v>744</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225</v>
      </c>
      <c r="B34" s="64" t="s">
        <v>239</v>
      </c>
      <c r="C34" s="65" t="s">
        <v>2353</v>
      </c>
      <c r="D34" s="66">
        <v>3</v>
      </c>
      <c r="E34" s="67" t="s">
        <v>132</v>
      </c>
      <c r="F34" s="68">
        <v>32</v>
      </c>
      <c r="G34" s="65"/>
      <c r="H34" s="69"/>
      <c r="I34" s="70"/>
      <c r="J34" s="70"/>
      <c r="K34" s="34" t="s">
        <v>65</v>
      </c>
      <c r="L34" s="77">
        <v>34</v>
      </c>
      <c r="M34" s="77"/>
      <c r="N34" s="72"/>
      <c r="O34" s="79" t="s">
        <v>302</v>
      </c>
      <c r="P34" s="81">
        <v>43539.827997685185</v>
      </c>
      <c r="Q34" s="79" t="s">
        <v>317</v>
      </c>
      <c r="R34" s="79"/>
      <c r="S34" s="79"/>
      <c r="T34" s="79"/>
      <c r="U34" s="79"/>
      <c r="V34" s="84" t="s">
        <v>537</v>
      </c>
      <c r="W34" s="81">
        <v>43539.827997685185</v>
      </c>
      <c r="X34" s="84" t="s">
        <v>579</v>
      </c>
      <c r="Y34" s="79"/>
      <c r="Z34" s="79"/>
      <c r="AA34" s="82" t="s">
        <v>720</v>
      </c>
      <c r="AB34" s="79"/>
      <c r="AC34" s="79" t="b">
        <v>0</v>
      </c>
      <c r="AD34" s="79">
        <v>0</v>
      </c>
      <c r="AE34" s="82" t="s">
        <v>851</v>
      </c>
      <c r="AF34" s="79" t="b">
        <v>0</v>
      </c>
      <c r="AG34" s="79" t="s">
        <v>863</v>
      </c>
      <c r="AH34" s="79"/>
      <c r="AI34" s="82" t="s">
        <v>851</v>
      </c>
      <c r="AJ34" s="79" t="b">
        <v>0</v>
      </c>
      <c r="AK34" s="79">
        <v>2</v>
      </c>
      <c r="AL34" s="82" t="s">
        <v>744</v>
      </c>
      <c r="AM34" s="79" t="s">
        <v>870</v>
      </c>
      <c r="AN34" s="79" t="b">
        <v>0</v>
      </c>
      <c r="AO34" s="82" t="s">
        <v>744</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2</v>
      </c>
      <c r="BE34" s="49">
        <v>9.523809523809524</v>
      </c>
      <c r="BF34" s="48">
        <v>0</v>
      </c>
      <c r="BG34" s="49">
        <v>0</v>
      </c>
      <c r="BH34" s="48">
        <v>0</v>
      </c>
      <c r="BI34" s="49">
        <v>0</v>
      </c>
      <c r="BJ34" s="48">
        <v>19</v>
      </c>
      <c r="BK34" s="49">
        <v>90.47619047619048</v>
      </c>
      <c r="BL34" s="48">
        <v>21</v>
      </c>
    </row>
    <row r="35" spans="1:64" ht="15">
      <c r="A35" s="64" t="s">
        <v>226</v>
      </c>
      <c r="B35" s="64" t="s">
        <v>236</v>
      </c>
      <c r="C35" s="65" t="s">
        <v>2353</v>
      </c>
      <c r="D35" s="66">
        <v>3</v>
      </c>
      <c r="E35" s="67" t="s">
        <v>132</v>
      </c>
      <c r="F35" s="68">
        <v>32</v>
      </c>
      <c r="G35" s="65"/>
      <c r="H35" s="69"/>
      <c r="I35" s="70"/>
      <c r="J35" s="70"/>
      <c r="K35" s="34" t="s">
        <v>65</v>
      </c>
      <c r="L35" s="77">
        <v>35</v>
      </c>
      <c r="M35" s="77"/>
      <c r="N35" s="72"/>
      <c r="O35" s="79" t="s">
        <v>302</v>
      </c>
      <c r="P35" s="81">
        <v>43543.5503125</v>
      </c>
      <c r="Q35" s="79" t="s">
        <v>318</v>
      </c>
      <c r="R35" s="79"/>
      <c r="S35" s="79"/>
      <c r="T35" s="79"/>
      <c r="U35" s="79"/>
      <c r="V35" s="84" t="s">
        <v>538</v>
      </c>
      <c r="W35" s="81">
        <v>43543.5503125</v>
      </c>
      <c r="X35" s="84" t="s">
        <v>580</v>
      </c>
      <c r="Y35" s="79"/>
      <c r="Z35" s="79"/>
      <c r="AA35" s="82" t="s">
        <v>721</v>
      </c>
      <c r="AB35" s="79"/>
      <c r="AC35" s="79" t="b">
        <v>0</v>
      </c>
      <c r="AD35" s="79">
        <v>0</v>
      </c>
      <c r="AE35" s="82" t="s">
        <v>851</v>
      </c>
      <c r="AF35" s="79" t="b">
        <v>0</v>
      </c>
      <c r="AG35" s="79" t="s">
        <v>863</v>
      </c>
      <c r="AH35" s="79"/>
      <c r="AI35" s="82" t="s">
        <v>851</v>
      </c>
      <c r="AJ35" s="79" t="b">
        <v>0</v>
      </c>
      <c r="AK35" s="79">
        <v>4</v>
      </c>
      <c r="AL35" s="82" t="s">
        <v>809</v>
      </c>
      <c r="AM35" s="79" t="s">
        <v>870</v>
      </c>
      <c r="AN35" s="79" t="b">
        <v>0</v>
      </c>
      <c r="AO35" s="82" t="s">
        <v>809</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1</v>
      </c>
      <c r="BD35" s="48"/>
      <c r="BE35" s="49"/>
      <c r="BF35" s="48"/>
      <c r="BG35" s="49"/>
      <c r="BH35" s="48"/>
      <c r="BI35" s="49"/>
      <c r="BJ35" s="48"/>
      <c r="BK35" s="49"/>
      <c r="BL35" s="48"/>
    </row>
    <row r="36" spans="1:64" ht="15">
      <c r="A36" s="64" t="s">
        <v>226</v>
      </c>
      <c r="B36" s="64" t="s">
        <v>241</v>
      </c>
      <c r="C36" s="65" t="s">
        <v>2353</v>
      </c>
      <c r="D36" s="66">
        <v>3</v>
      </c>
      <c r="E36" s="67" t="s">
        <v>132</v>
      </c>
      <c r="F36" s="68">
        <v>32</v>
      </c>
      <c r="G36" s="65"/>
      <c r="H36" s="69"/>
      <c r="I36" s="70"/>
      <c r="J36" s="70"/>
      <c r="K36" s="34" t="s">
        <v>65</v>
      </c>
      <c r="L36" s="77">
        <v>36</v>
      </c>
      <c r="M36" s="77"/>
      <c r="N36" s="72"/>
      <c r="O36" s="79" t="s">
        <v>302</v>
      </c>
      <c r="P36" s="81">
        <v>43543.5503125</v>
      </c>
      <c r="Q36" s="79" t="s">
        <v>318</v>
      </c>
      <c r="R36" s="79"/>
      <c r="S36" s="79"/>
      <c r="T36" s="79"/>
      <c r="U36" s="79"/>
      <c r="V36" s="84" t="s">
        <v>538</v>
      </c>
      <c r="W36" s="81">
        <v>43543.5503125</v>
      </c>
      <c r="X36" s="84" t="s">
        <v>580</v>
      </c>
      <c r="Y36" s="79"/>
      <c r="Z36" s="79"/>
      <c r="AA36" s="82" t="s">
        <v>721</v>
      </c>
      <c r="AB36" s="79"/>
      <c r="AC36" s="79" t="b">
        <v>0</v>
      </c>
      <c r="AD36" s="79">
        <v>0</v>
      </c>
      <c r="AE36" s="82" t="s">
        <v>851</v>
      </c>
      <c r="AF36" s="79" t="b">
        <v>0</v>
      </c>
      <c r="AG36" s="79" t="s">
        <v>863</v>
      </c>
      <c r="AH36" s="79"/>
      <c r="AI36" s="82" t="s">
        <v>851</v>
      </c>
      <c r="AJ36" s="79" t="b">
        <v>0</v>
      </c>
      <c r="AK36" s="79">
        <v>4</v>
      </c>
      <c r="AL36" s="82" t="s">
        <v>809</v>
      </c>
      <c r="AM36" s="79" t="s">
        <v>870</v>
      </c>
      <c r="AN36" s="79" t="b">
        <v>0</v>
      </c>
      <c r="AO36" s="82" t="s">
        <v>809</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226</v>
      </c>
      <c r="B37" s="64" t="s">
        <v>255</v>
      </c>
      <c r="C37" s="65" t="s">
        <v>2353</v>
      </c>
      <c r="D37" s="66">
        <v>3</v>
      </c>
      <c r="E37" s="67" t="s">
        <v>132</v>
      </c>
      <c r="F37" s="68">
        <v>32</v>
      </c>
      <c r="G37" s="65"/>
      <c r="H37" s="69"/>
      <c r="I37" s="70"/>
      <c r="J37" s="70"/>
      <c r="K37" s="34" t="s">
        <v>65</v>
      </c>
      <c r="L37" s="77">
        <v>37</v>
      </c>
      <c r="M37" s="77"/>
      <c r="N37" s="72"/>
      <c r="O37" s="79" t="s">
        <v>302</v>
      </c>
      <c r="P37" s="81">
        <v>43543.5503125</v>
      </c>
      <c r="Q37" s="79" t="s">
        <v>318</v>
      </c>
      <c r="R37" s="79"/>
      <c r="S37" s="79"/>
      <c r="T37" s="79"/>
      <c r="U37" s="79"/>
      <c r="V37" s="84" t="s">
        <v>538</v>
      </c>
      <c r="W37" s="81">
        <v>43543.5503125</v>
      </c>
      <c r="X37" s="84" t="s">
        <v>580</v>
      </c>
      <c r="Y37" s="79"/>
      <c r="Z37" s="79"/>
      <c r="AA37" s="82" t="s">
        <v>721</v>
      </c>
      <c r="AB37" s="79"/>
      <c r="AC37" s="79" t="b">
        <v>0</v>
      </c>
      <c r="AD37" s="79">
        <v>0</v>
      </c>
      <c r="AE37" s="82" t="s">
        <v>851</v>
      </c>
      <c r="AF37" s="79" t="b">
        <v>0</v>
      </c>
      <c r="AG37" s="79" t="s">
        <v>863</v>
      </c>
      <c r="AH37" s="79"/>
      <c r="AI37" s="82" t="s">
        <v>851</v>
      </c>
      <c r="AJ37" s="79" t="b">
        <v>0</v>
      </c>
      <c r="AK37" s="79">
        <v>4</v>
      </c>
      <c r="AL37" s="82" t="s">
        <v>809</v>
      </c>
      <c r="AM37" s="79" t="s">
        <v>870</v>
      </c>
      <c r="AN37" s="79" t="b">
        <v>0</v>
      </c>
      <c r="AO37" s="82" t="s">
        <v>809</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2</v>
      </c>
      <c r="BE37" s="49">
        <v>10</v>
      </c>
      <c r="BF37" s="48">
        <v>1</v>
      </c>
      <c r="BG37" s="49">
        <v>5</v>
      </c>
      <c r="BH37" s="48">
        <v>0</v>
      </c>
      <c r="BI37" s="49">
        <v>0</v>
      </c>
      <c r="BJ37" s="48">
        <v>17</v>
      </c>
      <c r="BK37" s="49">
        <v>85</v>
      </c>
      <c r="BL37" s="48">
        <v>20</v>
      </c>
    </row>
    <row r="38" spans="1:64" ht="15">
      <c r="A38" s="64" t="s">
        <v>227</v>
      </c>
      <c r="B38" s="64" t="s">
        <v>236</v>
      </c>
      <c r="C38" s="65" t="s">
        <v>2353</v>
      </c>
      <c r="D38" s="66">
        <v>3</v>
      </c>
      <c r="E38" s="67" t="s">
        <v>132</v>
      </c>
      <c r="F38" s="68">
        <v>32</v>
      </c>
      <c r="G38" s="65"/>
      <c r="H38" s="69"/>
      <c r="I38" s="70"/>
      <c r="J38" s="70"/>
      <c r="K38" s="34" t="s">
        <v>65</v>
      </c>
      <c r="L38" s="77">
        <v>38</v>
      </c>
      <c r="M38" s="77"/>
      <c r="N38" s="72"/>
      <c r="O38" s="79" t="s">
        <v>302</v>
      </c>
      <c r="P38" s="81">
        <v>43544.63302083333</v>
      </c>
      <c r="Q38" s="79" t="s">
        <v>319</v>
      </c>
      <c r="R38" s="79"/>
      <c r="S38" s="79"/>
      <c r="T38" s="79"/>
      <c r="U38" s="79"/>
      <c r="V38" s="84" t="s">
        <v>539</v>
      </c>
      <c r="W38" s="81">
        <v>43544.63302083333</v>
      </c>
      <c r="X38" s="84" t="s">
        <v>581</v>
      </c>
      <c r="Y38" s="79"/>
      <c r="Z38" s="79"/>
      <c r="AA38" s="82" t="s">
        <v>722</v>
      </c>
      <c r="AB38" s="82" t="s">
        <v>847</v>
      </c>
      <c r="AC38" s="79" t="b">
        <v>0</v>
      </c>
      <c r="AD38" s="79">
        <v>2</v>
      </c>
      <c r="AE38" s="82" t="s">
        <v>853</v>
      </c>
      <c r="AF38" s="79" t="b">
        <v>0</v>
      </c>
      <c r="AG38" s="79" t="s">
        <v>863</v>
      </c>
      <c r="AH38" s="79"/>
      <c r="AI38" s="82" t="s">
        <v>851</v>
      </c>
      <c r="AJ38" s="79" t="b">
        <v>0</v>
      </c>
      <c r="AK38" s="79">
        <v>0</v>
      </c>
      <c r="AL38" s="82" t="s">
        <v>851</v>
      </c>
      <c r="AM38" s="79" t="s">
        <v>870</v>
      </c>
      <c r="AN38" s="79" t="b">
        <v>0</v>
      </c>
      <c r="AO38" s="82" t="s">
        <v>847</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1</v>
      </c>
      <c r="BD38" s="48"/>
      <c r="BE38" s="49"/>
      <c r="BF38" s="48"/>
      <c r="BG38" s="49"/>
      <c r="BH38" s="48"/>
      <c r="BI38" s="49"/>
      <c r="BJ38" s="48"/>
      <c r="BK38" s="49"/>
      <c r="BL38" s="48"/>
    </row>
    <row r="39" spans="1:64" ht="15">
      <c r="A39" s="64" t="s">
        <v>227</v>
      </c>
      <c r="B39" s="64" t="s">
        <v>246</v>
      </c>
      <c r="C39" s="65" t="s">
        <v>2353</v>
      </c>
      <c r="D39" s="66">
        <v>3</v>
      </c>
      <c r="E39" s="67" t="s">
        <v>132</v>
      </c>
      <c r="F39" s="68">
        <v>32</v>
      </c>
      <c r="G39" s="65"/>
      <c r="H39" s="69"/>
      <c r="I39" s="70"/>
      <c r="J39" s="70"/>
      <c r="K39" s="34" t="s">
        <v>65</v>
      </c>
      <c r="L39" s="77">
        <v>39</v>
      </c>
      <c r="M39" s="77"/>
      <c r="N39" s="72"/>
      <c r="O39" s="79" t="s">
        <v>302</v>
      </c>
      <c r="P39" s="81">
        <v>43544.63302083333</v>
      </c>
      <c r="Q39" s="79" t="s">
        <v>319</v>
      </c>
      <c r="R39" s="79"/>
      <c r="S39" s="79"/>
      <c r="T39" s="79"/>
      <c r="U39" s="79"/>
      <c r="V39" s="84" t="s">
        <v>539</v>
      </c>
      <c r="W39" s="81">
        <v>43544.63302083333</v>
      </c>
      <c r="X39" s="84" t="s">
        <v>581</v>
      </c>
      <c r="Y39" s="79"/>
      <c r="Z39" s="79"/>
      <c r="AA39" s="82" t="s">
        <v>722</v>
      </c>
      <c r="AB39" s="82" t="s">
        <v>847</v>
      </c>
      <c r="AC39" s="79" t="b">
        <v>0</v>
      </c>
      <c r="AD39" s="79">
        <v>2</v>
      </c>
      <c r="AE39" s="82" t="s">
        <v>853</v>
      </c>
      <c r="AF39" s="79" t="b">
        <v>0</v>
      </c>
      <c r="AG39" s="79" t="s">
        <v>863</v>
      </c>
      <c r="AH39" s="79"/>
      <c r="AI39" s="82" t="s">
        <v>851</v>
      </c>
      <c r="AJ39" s="79" t="b">
        <v>0</v>
      </c>
      <c r="AK39" s="79">
        <v>0</v>
      </c>
      <c r="AL39" s="82" t="s">
        <v>851</v>
      </c>
      <c r="AM39" s="79" t="s">
        <v>870</v>
      </c>
      <c r="AN39" s="79" t="b">
        <v>0</v>
      </c>
      <c r="AO39" s="82" t="s">
        <v>847</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227</v>
      </c>
      <c r="B40" s="64" t="s">
        <v>258</v>
      </c>
      <c r="C40" s="65" t="s">
        <v>2353</v>
      </c>
      <c r="D40" s="66">
        <v>3</v>
      </c>
      <c r="E40" s="67" t="s">
        <v>132</v>
      </c>
      <c r="F40" s="68">
        <v>32</v>
      </c>
      <c r="G40" s="65"/>
      <c r="H40" s="69"/>
      <c r="I40" s="70"/>
      <c r="J40" s="70"/>
      <c r="K40" s="34" t="s">
        <v>65</v>
      </c>
      <c r="L40" s="77">
        <v>40</v>
      </c>
      <c r="M40" s="77"/>
      <c r="N40" s="72"/>
      <c r="O40" s="79" t="s">
        <v>302</v>
      </c>
      <c r="P40" s="81">
        <v>43544.63302083333</v>
      </c>
      <c r="Q40" s="79" t="s">
        <v>319</v>
      </c>
      <c r="R40" s="79"/>
      <c r="S40" s="79"/>
      <c r="T40" s="79"/>
      <c r="U40" s="79"/>
      <c r="V40" s="84" t="s">
        <v>539</v>
      </c>
      <c r="W40" s="81">
        <v>43544.63302083333</v>
      </c>
      <c r="X40" s="84" t="s">
        <v>581</v>
      </c>
      <c r="Y40" s="79"/>
      <c r="Z40" s="79"/>
      <c r="AA40" s="82" t="s">
        <v>722</v>
      </c>
      <c r="AB40" s="82" t="s">
        <v>847</v>
      </c>
      <c r="AC40" s="79" t="b">
        <v>0</v>
      </c>
      <c r="AD40" s="79">
        <v>2</v>
      </c>
      <c r="AE40" s="82" t="s">
        <v>853</v>
      </c>
      <c r="AF40" s="79" t="b">
        <v>0</v>
      </c>
      <c r="AG40" s="79" t="s">
        <v>863</v>
      </c>
      <c r="AH40" s="79"/>
      <c r="AI40" s="82" t="s">
        <v>851</v>
      </c>
      <c r="AJ40" s="79" t="b">
        <v>0</v>
      </c>
      <c r="AK40" s="79">
        <v>0</v>
      </c>
      <c r="AL40" s="82" t="s">
        <v>851</v>
      </c>
      <c r="AM40" s="79" t="s">
        <v>870</v>
      </c>
      <c r="AN40" s="79" t="b">
        <v>0</v>
      </c>
      <c r="AO40" s="82" t="s">
        <v>847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227</v>
      </c>
      <c r="B41" s="64" t="s">
        <v>247</v>
      </c>
      <c r="C41" s="65" t="s">
        <v>2353</v>
      </c>
      <c r="D41" s="66">
        <v>3</v>
      </c>
      <c r="E41" s="67" t="s">
        <v>132</v>
      </c>
      <c r="F41" s="68">
        <v>32</v>
      </c>
      <c r="G41" s="65"/>
      <c r="H41" s="69"/>
      <c r="I41" s="70"/>
      <c r="J41" s="70"/>
      <c r="K41" s="34" t="s">
        <v>65</v>
      </c>
      <c r="L41" s="77">
        <v>41</v>
      </c>
      <c r="M41" s="77"/>
      <c r="N41" s="72"/>
      <c r="O41" s="79" t="s">
        <v>303</v>
      </c>
      <c r="P41" s="81">
        <v>43544.63302083333</v>
      </c>
      <c r="Q41" s="79" t="s">
        <v>319</v>
      </c>
      <c r="R41" s="79"/>
      <c r="S41" s="79"/>
      <c r="T41" s="79"/>
      <c r="U41" s="79"/>
      <c r="V41" s="84" t="s">
        <v>539</v>
      </c>
      <c r="W41" s="81">
        <v>43544.63302083333</v>
      </c>
      <c r="X41" s="84" t="s">
        <v>581</v>
      </c>
      <c r="Y41" s="79"/>
      <c r="Z41" s="79"/>
      <c r="AA41" s="82" t="s">
        <v>722</v>
      </c>
      <c r="AB41" s="82" t="s">
        <v>847</v>
      </c>
      <c r="AC41" s="79" t="b">
        <v>0</v>
      </c>
      <c r="AD41" s="79">
        <v>2</v>
      </c>
      <c r="AE41" s="82" t="s">
        <v>853</v>
      </c>
      <c r="AF41" s="79" t="b">
        <v>0</v>
      </c>
      <c r="AG41" s="79" t="s">
        <v>863</v>
      </c>
      <c r="AH41" s="79"/>
      <c r="AI41" s="82" t="s">
        <v>851</v>
      </c>
      <c r="AJ41" s="79" t="b">
        <v>0</v>
      </c>
      <c r="AK41" s="79">
        <v>0</v>
      </c>
      <c r="AL41" s="82" t="s">
        <v>851</v>
      </c>
      <c r="AM41" s="79" t="s">
        <v>870</v>
      </c>
      <c r="AN41" s="79" t="b">
        <v>0</v>
      </c>
      <c r="AO41" s="82" t="s">
        <v>847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3</v>
      </c>
      <c r="BE41" s="49">
        <v>7.142857142857143</v>
      </c>
      <c r="BF41" s="48">
        <v>0</v>
      </c>
      <c r="BG41" s="49">
        <v>0</v>
      </c>
      <c r="BH41" s="48">
        <v>0</v>
      </c>
      <c r="BI41" s="49">
        <v>0</v>
      </c>
      <c r="BJ41" s="48">
        <v>39</v>
      </c>
      <c r="BK41" s="49">
        <v>92.85714285714286</v>
      </c>
      <c r="BL41" s="48">
        <v>42</v>
      </c>
    </row>
    <row r="42" spans="1:64" ht="15">
      <c r="A42" s="64" t="s">
        <v>228</v>
      </c>
      <c r="B42" s="64" t="s">
        <v>273</v>
      </c>
      <c r="C42" s="65" t="s">
        <v>2353</v>
      </c>
      <c r="D42" s="66">
        <v>3</v>
      </c>
      <c r="E42" s="67" t="s">
        <v>132</v>
      </c>
      <c r="F42" s="68">
        <v>32</v>
      </c>
      <c r="G42" s="65"/>
      <c r="H42" s="69"/>
      <c r="I42" s="70"/>
      <c r="J42" s="70"/>
      <c r="K42" s="34" t="s">
        <v>65</v>
      </c>
      <c r="L42" s="77">
        <v>42</v>
      </c>
      <c r="M42" s="77"/>
      <c r="N42" s="72"/>
      <c r="O42" s="79" t="s">
        <v>302</v>
      </c>
      <c r="P42" s="81">
        <v>43543.42159722222</v>
      </c>
      <c r="Q42" s="79" t="s">
        <v>320</v>
      </c>
      <c r="R42" s="84" t="s">
        <v>439</v>
      </c>
      <c r="S42" s="79" t="s">
        <v>468</v>
      </c>
      <c r="T42" s="79" t="s">
        <v>482</v>
      </c>
      <c r="U42" s="84" t="s">
        <v>506</v>
      </c>
      <c r="V42" s="84" t="s">
        <v>506</v>
      </c>
      <c r="W42" s="81">
        <v>43543.42159722222</v>
      </c>
      <c r="X42" s="84" t="s">
        <v>582</v>
      </c>
      <c r="Y42" s="79"/>
      <c r="Z42" s="79"/>
      <c r="AA42" s="82" t="s">
        <v>723</v>
      </c>
      <c r="AB42" s="79"/>
      <c r="AC42" s="79" t="b">
        <v>0</v>
      </c>
      <c r="AD42" s="79">
        <v>0</v>
      </c>
      <c r="AE42" s="82" t="s">
        <v>851</v>
      </c>
      <c r="AF42" s="79" t="b">
        <v>0</v>
      </c>
      <c r="AG42" s="79" t="s">
        <v>863</v>
      </c>
      <c r="AH42" s="79"/>
      <c r="AI42" s="82" t="s">
        <v>851</v>
      </c>
      <c r="AJ42" s="79" t="b">
        <v>0</v>
      </c>
      <c r="AK42" s="79">
        <v>3</v>
      </c>
      <c r="AL42" s="82" t="s">
        <v>851</v>
      </c>
      <c r="AM42" s="79" t="s">
        <v>873</v>
      </c>
      <c r="AN42" s="79" t="b">
        <v>0</v>
      </c>
      <c r="AO42" s="82" t="s">
        <v>723</v>
      </c>
      <c r="AP42" s="79" t="s">
        <v>881</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228</v>
      </c>
      <c r="B43" s="64" t="s">
        <v>274</v>
      </c>
      <c r="C43" s="65" t="s">
        <v>2353</v>
      </c>
      <c r="D43" s="66">
        <v>3</v>
      </c>
      <c r="E43" s="67" t="s">
        <v>132</v>
      </c>
      <c r="F43" s="68">
        <v>32</v>
      </c>
      <c r="G43" s="65"/>
      <c r="H43" s="69"/>
      <c r="I43" s="70"/>
      <c r="J43" s="70"/>
      <c r="K43" s="34" t="s">
        <v>65</v>
      </c>
      <c r="L43" s="77">
        <v>43</v>
      </c>
      <c r="M43" s="77"/>
      <c r="N43" s="72"/>
      <c r="O43" s="79" t="s">
        <v>302</v>
      </c>
      <c r="P43" s="81">
        <v>43543.42159722222</v>
      </c>
      <c r="Q43" s="79" t="s">
        <v>320</v>
      </c>
      <c r="R43" s="84" t="s">
        <v>439</v>
      </c>
      <c r="S43" s="79" t="s">
        <v>468</v>
      </c>
      <c r="T43" s="79" t="s">
        <v>482</v>
      </c>
      <c r="U43" s="84" t="s">
        <v>506</v>
      </c>
      <c r="V43" s="84" t="s">
        <v>506</v>
      </c>
      <c r="W43" s="81">
        <v>43543.42159722222</v>
      </c>
      <c r="X43" s="84" t="s">
        <v>582</v>
      </c>
      <c r="Y43" s="79"/>
      <c r="Z43" s="79"/>
      <c r="AA43" s="82" t="s">
        <v>723</v>
      </c>
      <c r="AB43" s="79"/>
      <c r="AC43" s="79" t="b">
        <v>0</v>
      </c>
      <c r="AD43" s="79">
        <v>0</v>
      </c>
      <c r="AE43" s="82" t="s">
        <v>851</v>
      </c>
      <c r="AF43" s="79" t="b">
        <v>0</v>
      </c>
      <c r="AG43" s="79" t="s">
        <v>863</v>
      </c>
      <c r="AH43" s="79"/>
      <c r="AI43" s="82" t="s">
        <v>851</v>
      </c>
      <c r="AJ43" s="79" t="b">
        <v>0</v>
      </c>
      <c r="AK43" s="79">
        <v>3</v>
      </c>
      <c r="AL43" s="82" t="s">
        <v>851</v>
      </c>
      <c r="AM43" s="79" t="s">
        <v>873</v>
      </c>
      <c r="AN43" s="79" t="b">
        <v>0</v>
      </c>
      <c r="AO43" s="82" t="s">
        <v>723</v>
      </c>
      <c r="AP43" s="79" t="s">
        <v>881</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228</v>
      </c>
      <c r="B44" s="64" t="s">
        <v>275</v>
      </c>
      <c r="C44" s="65" t="s">
        <v>2353</v>
      </c>
      <c r="D44" s="66">
        <v>3</v>
      </c>
      <c r="E44" s="67" t="s">
        <v>132</v>
      </c>
      <c r="F44" s="68">
        <v>32</v>
      </c>
      <c r="G44" s="65"/>
      <c r="H44" s="69"/>
      <c r="I44" s="70"/>
      <c r="J44" s="70"/>
      <c r="K44" s="34" t="s">
        <v>65</v>
      </c>
      <c r="L44" s="77">
        <v>44</v>
      </c>
      <c r="M44" s="77"/>
      <c r="N44" s="72"/>
      <c r="O44" s="79" t="s">
        <v>302</v>
      </c>
      <c r="P44" s="81">
        <v>43543.42159722222</v>
      </c>
      <c r="Q44" s="79" t="s">
        <v>320</v>
      </c>
      <c r="R44" s="84" t="s">
        <v>439</v>
      </c>
      <c r="S44" s="79" t="s">
        <v>468</v>
      </c>
      <c r="T44" s="79" t="s">
        <v>482</v>
      </c>
      <c r="U44" s="84" t="s">
        <v>506</v>
      </c>
      <c r="V44" s="84" t="s">
        <v>506</v>
      </c>
      <c r="W44" s="81">
        <v>43543.42159722222</v>
      </c>
      <c r="X44" s="84" t="s">
        <v>582</v>
      </c>
      <c r="Y44" s="79"/>
      <c r="Z44" s="79"/>
      <c r="AA44" s="82" t="s">
        <v>723</v>
      </c>
      <c r="AB44" s="79"/>
      <c r="AC44" s="79" t="b">
        <v>0</v>
      </c>
      <c r="AD44" s="79">
        <v>0</v>
      </c>
      <c r="AE44" s="82" t="s">
        <v>851</v>
      </c>
      <c r="AF44" s="79" t="b">
        <v>0</v>
      </c>
      <c r="AG44" s="79" t="s">
        <v>863</v>
      </c>
      <c r="AH44" s="79"/>
      <c r="AI44" s="82" t="s">
        <v>851</v>
      </c>
      <c r="AJ44" s="79" t="b">
        <v>0</v>
      </c>
      <c r="AK44" s="79">
        <v>3</v>
      </c>
      <c r="AL44" s="82" t="s">
        <v>851</v>
      </c>
      <c r="AM44" s="79" t="s">
        <v>873</v>
      </c>
      <c r="AN44" s="79" t="b">
        <v>0</v>
      </c>
      <c r="AO44" s="82" t="s">
        <v>723</v>
      </c>
      <c r="AP44" s="79" t="s">
        <v>881</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228</v>
      </c>
      <c r="B45" s="64" t="s">
        <v>276</v>
      </c>
      <c r="C45" s="65" t="s">
        <v>2353</v>
      </c>
      <c r="D45" s="66">
        <v>3</v>
      </c>
      <c r="E45" s="67" t="s">
        <v>132</v>
      </c>
      <c r="F45" s="68">
        <v>32</v>
      </c>
      <c r="G45" s="65"/>
      <c r="H45" s="69"/>
      <c r="I45" s="70"/>
      <c r="J45" s="70"/>
      <c r="K45" s="34" t="s">
        <v>65</v>
      </c>
      <c r="L45" s="77">
        <v>45</v>
      </c>
      <c r="M45" s="77"/>
      <c r="N45" s="72"/>
      <c r="O45" s="79" t="s">
        <v>302</v>
      </c>
      <c r="P45" s="81">
        <v>43543.42159722222</v>
      </c>
      <c r="Q45" s="79" t="s">
        <v>320</v>
      </c>
      <c r="R45" s="84" t="s">
        <v>439</v>
      </c>
      <c r="S45" s="79" t="s">
        <v>468</v>
      </c>
      <c r="T45" s="79" t="s">
        <v>482</v>
      </c>
      <c r="U45" s="84" t="s">
        <v>506</v>
      </c>
      <c r="V45" s="84" t="s">
        <v>506</v>
      </c>
      <c r="W45" s="81">
        <v>43543.42159722222</v>
      </c>
      <c r="X45" s="84" t="s">
        <v>582</v>
      </c>
      <c r="Y45" s="79"/>
      <c r="Z45" s="79"/>
      <c r="AA45" s="82" t="s">
        <v>723</v>
      </c>
      <c r="AB45" s="79"/>
      <c r="AC45" s="79" t="b">
        <v>0</v>
      </c>
      <c r="AD45" s="79">
        <v>0</v>
      </c>
      <c r="AE45" s="82" t="s">
        <v>851</v>
      </c>
      <c r="AF45" s="79" t="b">
        <v>0</v>
      </c>
      <c r="AG45" s="79" t="s">
        <v>863</v>
      </c>
      <c r="AH45" s="79"/>
      <c r="AI45" s="82" t="s">
        <v>851</v>
      </c>
      <c r="AJ45" s="79" t="b">
        <v>0</v>
      </c>
      <c r="AK45" s="79">
        <v>3</v>
      </c>
      <c r="AL45" s="82" t="s">
        <v>851</v>
      </c>
      <c r="AM45" s="79" t="s">
        <v>873</v>
      </c>
      <c r="AN45" s="79" t="b">
        <v>0</v>
      </c>
      <c r="AO45" s="82" t="s">
        <v>723</v>
      </c>
      <c r="AP45" s="79" t="s">
        <v>881</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215</v>
      </c>
      <c r="B46" s="64" t="s">
        <v>229</v>
      </c>
      <c r="C46" s="65" t="s">
        <v>2353</v>
      </c>
      <c r="D46" s="66">
        <v>3</v>
      </c>
      <c r="E46" s="67" t="s">
        <v>132</v>
      </c>
      <c r="F46" s="68">
        <v>32</v>
      </c>
      <c r="G46" s="65"/>
      <c r="H46" s="69"/>
      <c r="I46" s="70"/>
      <c r="J46" s="70"/>
      <c r="K46" s="34" t="s">
        <v>66</v>
      </c>
      <c r="L46" s="77">
        <v>46</v>
      </c>
      <c r="M46" s="77"/>
      <c r="N46" s="72"/>
      <c r="O46" s="79" t="s">
        <v>302</v>
      </c>
      <c r="P46" s="81">
        <v>43537.33699074074</v>
      </c>
      <c r="Q46" s="79" t="s">
        <v>308</v>
      </c>
      <c r="R46" s="79"/>
      <c r="S46" s="79"/>
      <c r="T46" s="79"/>
      <c r="U46" s="84" t="s">
        <v>504</v>
      </c>
      <c r="V46" s="84" t="s">
        <v>504</v>
      </c>
      <c r="W46" s="81">
        <v>43537.33699074074</v>
      </c>
      <c r="X46" s="84" t="s">
        <v>569</v>
      </c>
      <c r="Y46" s="79"/>
      <c r="Z46" s="79"/>
      <c r="AA46" s="82" t="s">
        <v>710</v>
      </c>
      <c r="AB46" s="79"/>
      <c r="AC46" s="79" t="b">
        <v>0</v>
      </c>
      <c r="AD46" s="79">
        <v>10</v>
      </c>
      <c r="AE46" s="82" t="s">
        <v>851</v>
      </c>
      <c r="AF46" s="79" t="b">
        <v>0</v>
      </c>
      <c r="AG46" s="79" t="s">
        <v>863</v>
      </c>
      <c r="AH46" s="79"/>
      <c r="AI46" s="82" t="s">
        <v>851</v>
      </c>
      <c r="AJ46" s="79" t="b">
        <v>0</v>
      </c>
      <c r="AK46" s="79">
        <v>4</v>
      </c>
      <c r="AL46" s="82" t="s">
        <v>851</v>
      </c>
      <c r="AM46" s="79" t="s">
        <v>870</v>
      </c>
      <c r="AN46" s="79" t="b">
        <v>0</v>
      </c>
      <c r="AO46" s="82" t="s">
        <v>710</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4</v>
      </c>
      <c r="BE46" s="49">
        <v>10.526315789473685</v>
      </c>
      <c r="BF46" s="48">
        <v>1</v>
      </c>
      <c r="BG46" s="49">
        <v>2.6315789473684212</v>
      </c>
      <c r="BH46" s="48">
        <v>0</v>
      </c>
      <c r="BI46" s="49">
        <v>0</v>
      </c>
      <c r="BJ46" s="48">
        <v>33</v>
      </c>
      <c r="BK46" s="49">
        <v>86.84210526315789</v>
      </c>
      <c r="BL46" s="48">
        <v>38</v>
      </c>
    </row>
    <row r="47" spans="1:64" ht="15">
      <c r="A47" s="64" t="s">
        <v>229</v>
      </c>
      <c r="B47" s="64" t="s">
        <v>271</v>
      </c>
      <c r="C47" s="65" t="s">
        <v>2353</v>
      </c>
      <c r="D47" s="66">
        <v>3</v>
      </c>
      <c r="E47" s="67" t="s">
        <v>132</v>
      </c>
      <c r="F47" s="68">
        <v>32</v>
      </c>
      <c r="G47" s="65"/>
      <c r="H47" s="69"/>
      <c r="I47" s="70"/>
      <c r="J47" s="70"/>
      <c r="K47" s="34" t="s">
        <v>65</v>
      </c>
      <c r="L47" s="77">
        <v>47</v>
      </c>
      <c r="M47" s="77"/>
      <c r="N47" s="72"/>
      <c r="O47" s="79" t="s">
        <v>302</v>
      </c>
      <c r="P47" s="81">
        <v>43545.5787037037</v>
      </c>
      <c r="Q47" s="79" t="s">
        <v>313</v>
      </c>
      <c r="R47" s="79"/>
      <c r="S47" s="79"/>
      <c r="T47" s="79"/>
      <c r="U47" s="79"/>
      <c r="V47" s="84" t="s">
        <v>540</v>
      </c>
      <c r="W47" s="81">
        <v>43545.5787037037</v>
      </c>
      <c r="X47" s="84" t="s">
        <v>583</v>
      </c>
      <c r="Y47" s="79"/>
      <c r="Z47" s="79"/>
      <c r="AA47" s="82" t="s">
        <v>724</v>
      </c>
      <c r="AB47" s="79"/>
      <c r="AC47" s="79" t="b">
        <v>0</v>
      </c>
      <c r="AD47" s="79">
        <v>0</v>
      </c>
      <c r="AE47" s="82" t="s">
        <v>851</v>
      </c>
      <c r="AF47" s="79" t="b">
        <v>0</v>
      </c>
      <c r="AG47" s="79" t="s">
        <v>863</v>
      </c>
      <c r="AH47" s="79"/>
      <c r="AI47" s="82" t="s">
        <v>851</v>
      </c>
      <c r="AJ47" s="79" t="b">
        <v>0</v>
      </c>
      <c r="AK47" s="79">
        <v>4</v>
      </c>
      <c r="AL47" s="82" t="s">
        <v>710</v>
      </c>
      <c r="AM47" s="79" t="s">
        <v>868</v>
      </c>
      <c r="AN47" s="79" t="b">
        <v>0</v>
      </c>
      <c r="AO47" s="82" t="s">
        <v>710</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229</v>
      </c>
      <c r="B48" s="64" t="s">
        <v>215</v>
      </c>
      <c r="C48" s="65" t="s">
        <v>2353</v>
      </c>
      <c r="D48" s="66">
        <v>3</v>
      </c>
      <c r="E48" s="67" t="s">
        <v>132</v>
      </c>
      <c r="F48" s="68">
        <v>32</v>
      </c>
      <c r="G48" s="65"/>
      <c r="H48" s="69"/>
      <c r="I48" s="70"/>
      <c r="J48" s="70"/>
      <c r="K48" s="34" t="s">
        <v>66</v>
      </c>
      <c r="L48" s="77">
        <v>48</v>
      </c>
      <c r="M48" s="77"/>
      <c r="N48" s="72"/>
      <c r="O48" s="79" t="s">
        <v>302</v>
      </c>
      <c r="P48" s="81">
        <v>43545.5787037037</v>
      </c>
      <c r="Q48" s="79" t="s">
        <v>313</v>
      </c>
      <c r="R48" s="79"/>
      <c r="S48" s="79"/>
      <c r="T48" s="79"/>
      <c r="U48" s="79"/>
      <c r="V48" s="84" t="s">
        <v>540</v>
      </c>
      <c r="W48" s="81">
        <v>43545.5787037037</v>
      </c>
      <c r="X48" s="84" t="s">
        <v>583</v>
      </c>
      <c r="Y48" s="79"/>
      <c r="Z48" s="79"/>
      <c r="AA48" s="82" t="s">
        <v>724</v>
      </c>
      <c r="AB48" s="79"/>
      <c r="AC48" s="79" t="b">
        <v>0</v>
      </c>
      <c r="AD48" s="79">
        <v>0</v>
      </c>
      <c r="AE48" s="82" t="s">
        <v>851</v>
      </c>
      <c r="AF48" s="79" t="b">
        <v>0</v>
      </c>
      <c r="AG48" s="79" t="s">
        <v>863</v>
      </c>
      <c r="AH48" s="79"/>
      <c r="AI48" s="82" t="s">
        <v>851</v>
      </c>
      <c r="AJ48" s="79" t="b">
        <v>0</v>
      </c>
      <c r="AK48" s="79">
        <v>4</v>
      </c>
      <c r="AL48" s="82" t="s">
        <v>710</v>
      </c>
      <c r="AM48" s="79" t="s">
        <v>868</v>
      </c>
      <c r="AN48" s="79" t="b">
        <v>0</v>
      </c>
      <c r="AO48" s="82" t="s">
        <v>710</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2</v>
      </c>
      <c r="BE48" s="49">
        <v>9.090909090909092</v>
      </c>
      <c r="BF48" s="48">
        <v>1</v>
      </c>
      <c r="BG48" s="49">
        <v>4.545454545454546</v>
      </c>
      <c r="BH48" s="48">
        <v>0</v>
      </c>
      <c r="BI48" s="49">
        <v>0</v>
      </c>
      <c r="BJ48" s="48">
        <v>19</v>
      </c>
      <c r="BK48" s="49">
        <v>86.36363636363636</v>
      </c>
      <c r="BL48" s="48">
        <v>22</v>
      </c>
    </row>
    <row r="49" spans="1:64" ht="15">
      <c r="A49" s="64" t="s">
        <v>230</v>
      </c>
      <c r="B49" s="64" t="s">
        <v>232</v>
      </c>
      <c r="C49" s="65" t="s">
        <v>2352</v>
      </c>
      <c r="D49" s="66">
        <v>6.5</v>
      </c>
      <c r="E49" s="67" t="s">
        <v>136</v>
      </c>
      <c r="F49" s="68">
        <v>27.666666666666668</v>
      </c>
      <c r="G49" s="65"/>
      <c r="H49" s="69"/>
      <c r="I49" s="70"/>
      <c r="J49" s="70"/>
      <c r="K49" s="34" t="s">
        <v>65</v>
      </c>
      <c r="L49" s="77">
        <v>49</v>
      </c>
      <c r="M49" s="77"/>
      <c r="N49" s="72"/>
      <c r="O49" s="79" t="s">
        <v>303</v>
      </c>
      <c r="P49" s="81">
        <v>43540.66519675926</v>
      </c>
      <c r="Q49" s="79" t="s">
        <v>321</v>
      </c>
      <c r="R49" s="79"/>
      <c r="S49" s="79"/>
      <c r="T49" s="79"/>
      <c r="U49" s="79"/>
      <c r="V49" s="84" t="s">
        <v>541</v>
      </c>
      <c r="W49" s="81">
        <v>43540.66519675926</v>
      </c>
      <c r="X49" s="84" t="s">
        <v>584</v>
      </c>
      <c r="Y49" s="79"/>
      <c r="Z49" s="79"/>
      <c r="AA49" s="82" t="s">
        <v>725</v>
      </c>
      <c r="AB49" s="82" t="s">
        <v>848</v>
      </c>
      <c r="AC49" s="79" t="b">
        <v>0</v>
      </c>
      <c r="AD49" s="79">
        <v>0</v>
      </c>
      <c r="AE49" s="82" t="s">
        <v>854</v>
      </c>
      <c r="AF49" s="79" t="b">
        <v>0</v>
      </c>
      <c r="AG49" s="79" t="s">
        <v>863</v>
      </c>
      <c r="AH49" s="79"/>
      <c r="AI49" s="82" t="s">
        <v>851</v>
      </c>
      <c r="AJ49" s="79" t="b">
        <v>0</v>
      </c>
      <c r="AK49" s="79">
        <v>0</v>
      </c>
      <c r="AL49" s="82" t="s">
        <v>851</v>
      </c>
      <c r="AM49" s="79" t="s">
        <v>872</v>
      </c>
      <c r="AN49" s="79" t="b">
        <v>0</v>
      </c>
      <c r="AO49" s="82" t="s">
        <v>848</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2</v>
      </c>
      <c r="BD49" s="48">
        <v>0</v>
      </c>
      <c r="BE49" s="49">
        <v>0</v>
      </c>
      <c r="BF49" s="48">
        <v>0</v>
      </c>
      <c r="BG49" s="49">
        <v>0</v>
      </c>
      <c r="BH49" s="48">
        <v>0</v>
      </c>
      <c r="BI49" s="49">
        <v>0</v>
      </c>
      <c r="BJ49" s="48">
        <v>5</v>
      </c>
      <c r="BK49" s="49">
        <v>100</v>
      </c>
      <c r="BL49" s="48">
        <v>5</v>
      </c>
    </row>
    <row r="50" spans="1:64" ht="15">
      <c r="A50" s="64" t="s">
        <v>230</v>
      </c>
      <c r="B50" s="64" t="s">
        <v>232</v>
      </c>
      <c r="C50" s="65" t="s">
        <v>2352</v>
      </c>
      <c r="D50" s="66">
        <v>6.5</v>
      </c>
      <c r="E50" s="67" t="s">
        <v>136</v>
      </c>
      <c r="F50" s="68">
        <v>27.666666666666668</v>
      </c>
      <c r="G50" s="65"/>
      <c r="H50" s="69"/>
      <c r="I50" s="70"/>
      <c r="J50" s="70"/>
      <c r="K50" s="34" t="s">
        <v>65</v>
      </c>
      <c r="L50" s="77">
        <v>50</v>
      </c>
      <c r="M50" s="77"/>
      <c r="N50" s="72"/>
      <c r="O50" s="79" t="s">
        <v>303</v>
      </c>
      <c r="P50" s="81">
        <v>43545.575104166666</v>
      </c>
      <c r="Q50" s="79" t="s">
        <v>322</v>
      </c>
      <c r="R50" s="79"/>
      <c r="S50" s="79"/>
      <c r="T50" s="79"/>
      <c r="U50" s="79"/>
      <c r="V50" s="84" t="s">
        <v>541</v>
      </c>
      <c r="W50" s="81">
        <v>43545.575104166666</v>
      </c>
      <c r="X50" s="84" t="s">
        <v>585</v>
      </c>
      <c r="Y50" s="79"/>
      <c r="Z50" s="79"/>
      <c r="AA50" s="82" t="s">
        <v>726</v>
      </c>
      <c r="AB50" s="82" t="s">
        <v>849</v>
      </c>
      <c r="AC50" s="79" t="b">
        <v>0</v>
      </c>
      <c r="AD50" s="79">
        <v>0</v>
      </c>
      <c r="AE50" s="82" t="s">
        <v>854</v>
      </c>
      <c r="AF50" s="79" t="b">
        <v>0</v>
      </c>
      <c r="AG50" s="79" t="s">
        <v>864</v>
      </c>
      <c r="AH50" s="79"/>
      <c r="AI50" s="82" t="s">
        <v>851</v>
      </c>
      <c r="AJ50" s="79" t="b">
        <v>0</v>
      </c>
      <c r="AK50" s="79">
        <v>0</v>
      </c>
      <c r="AL50" s="82" t="s">
        <v>851</v>
      </c>
      <c r="AM50" s="79" t="s">
        <v>868</v>
      </c>
      <c r="AN50" s="79" t="b">
        <v>0</v>
      </c>
      <c r="AO50" s="82" t="s">
        <v>849</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2</v>
      </c>
      <c r="BD50" s="48">
        <v>0</v>
      </c>
      <c r="BE50" s="49">
        <v>0</v>
      </c>
      <c r="BF50" s="48">
        <v>0</v>
      </c>
      <c r="BG50" s="49">
        <v>0</v>
      </c>
      <c r="BH50" s="48">
        <v>0</v>
      </c>
      <c r="BI50" s="49">
        <v>0</v>
      </c>
      <c r="BJ50" s="48">
        <v>2</v>
      </c>
      <c r="BK50" s="49">
        <v>100</v>
      </c>
      <c r="BL50" s="48">
        <v>2</v>
      </c>
    </row>
    <row r="51" spans="1:64" ht="15">
      <c r="A51" s="64" t="s">
        <v>231</v>
      </c>
      <c r="B51" s="64" t="s">
        <v>232</v>
      </c>
      <c r="C51" s="65" t="s">
        <v>2353</v>
      </c>
      <c r="D51" s="66">
        <v>3</v>
      </c>
      <c r="E51" s="67" t="s">
        <v>132</v>
      </c>
      <c r="F51" s="68">
        <v>32</v>
      </c>
      <c r="G51" s="65"/>
      <c r="H51" s="69"/>
      <c r="I51" s="70"/>
      <c r="J51" s="70"/>
      <c r="K51" s="34" t="s">
        <v>66</v>
      </c>
      <c r="L51" s="77">
        <v>51</v>
      </c>
      <c r="M51" s="77"/>
      <c r="N51" s="72"/>
      <c r="O51" s="79" t="s">
        <v>303</v>
      </c>
      <c r="P51" s="81">
        <v>43545.7377662037</v>
      </c>
      <c r="Q51" s="79" t="s">
        <v>323</v>
      </c>
      <c r="R51" s="79"/>
      <c r="S51" s="79"/>
      <c r="T51" s="79"/>
      <c r="U51" s="79"/>
      <c r="V51" s="84" t="s">
        <v>542</v>
      </c>
      <c r="W51" s="81">
        <v>43545.7377662037</v>
      </c>
      <c r="X51" s="84" t="s">
        <v>586</v>
      </c>
      <c r="Y51" s="79"/>
      <c r="Z51" s="79"/>
      <c r="AA51" s="82" t="s">
        <v>727</v>
      </c>
      <c r="AB51" s="82" t="s">
        <v>728</v>
      </c>
      <c r="AC51" s="79" t="b">
        <v>0</v>
      </c>
      <c r="AD51" s="79">
        <v>1</v>
      </c>
      <c r="AE51" s="82" t="s">
        <v>854</v>
      </c>
      <c r="AF51" s="79" t="b">
        <v>0</v>
      </c>
      <c r="AG51" s="79" t="s">
        <v>863</v>
      </c>
      <c r="AH51" s="79"/>
      <c r="AI51" s="82" t="s">
        <v>851</v>
      </c>
      <c r="AJ51" s="79" t="b">
        <v>0</v>
      </c>
      <c r="AK51" s="79">
        <v>0</v>
      </c>
      <c r="AL51" s="82" t="s">
        <v>851</v>
      </c>
      <c r="AM51" s="79" t="s">
        <v>872</v>
      </c>
      <c r="AN51" s="79" t="b">
        <v>0</v>
      </c>
      <c r="AO51" s="82" t="s">
        <v>728</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232</v>
      </c>
      <c r="B52" s="64" t="s">
        <v>233</v>
      </c>
      <c r="C52" s="65" t="s">
        <v>2352</v>
      </c>
      <c r="D52" s="66">
        <v>6.5</v>
      </c>
      <c r="E52" s="67" t="s">
        <v>136</v>
      </c>
      <c r="F52" s="68">
        <v>27.666666666666668</v>
      </c>
      <c r="G52" s="65"/>
      <c r="H52" s="69"/>
      <c r="I52" s="70"/>
      <c r="J52" s="70"/>
      <c r="K52" s="34" t="s">
        <v>66</v>
      </c>
      <c r="L52" s="77">
        <v>52</v>
      </c>
      <c r="M52" s="77"/>
      <c r="N52" s="72"/>
      <c r="O52" s="79" t="s">
        <v>302</v>
      </c>
      <c r="P52" s="81">
        <v>43545.73355324074</v>
      </c>
      <c r="Q52" s="79" t="s">
        <v>324</v>
      </c>
      <c r="R52" s="79"/>
      <c r="S52" s="79"/>
      <c r="T52" s="79"/>
      <c r="U52" s="84" t="s">
        <v>507</v>
      </c>
      <c r="V52" s="84" t="s">
        <v>507</v>
      </c>
      <c r="W52" s="81">
        <v>43545.73355324074</v>
      </c>
      <c r="X52" s="84" t="s">
        <v>587</v>
      </c>
      <c r="Y52" s="79"/>
      <c r="Z52" s="79"/>
      <c r="AA52" s="82" t="s">
        <v>728</v>
      </c>
      <c r="AB52" s="79"/>
      <c r="AC52" s="79" t="b">
        <v>0</v>
      </c>
      <c r="AD52" s="79">
        <v>3</v>
      </c>
      <c r="AE52" s="82" t="s">
        <v>851</v>
      </c>
      <c r="AF52" s="79" t="b">
        <v>0</v>
      </c>
      <c r="AG52" s="79" t="s">
        <v>863</v>
      </c>
      <c r="AH52" s="79"/>
      <c r="AI52" s="82" t="s">
        <v>851</v>
      </c>
      <c r="AJ52" s="79" t="b">
        <v>0</v>
      </c>
      <c r="AK52" s="79">
        <v>0</v>
      </c>
      <c r="AL52" s="82" t="s">
        <v>851</v>
      </c>
      <c r="AM52" s="79" t="s">
        <v>870</v>
      </c>
      <c r="AN52" s="79" t="b">
        <v>0</v>
      </c>
      <c r="AO52" s="82" t="s">
        <v>728</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v>0</v>
      </c>
      <c r="BE52" s="49">
        <v>0</v>
      </c>
      <c r="BF52" s="48">
        <v>1</v>
      </c>
      <c r="BG52" s="49">
        <v>2.3255813953488373</v>
      </c>
      <c r="BH52" s="48">
        <v>0</v>
      </c>
      <c r="BI52" s="49">
        <v>0</v>
      </c>
      <c r="BJ52" s="48">
        <v>42</v>
      </c>
      <c r="BK52" s="49">
        <v>97.67441860465117</v>
      </c>
      <c r="BL52" s="48">
        <v>43</v>
      </c>
    </row>
    <row r="53" spans="1:64" ht="15">
      <c r="A53" s="64" t="s">
        <v>232</v>
      </c>
      <c r="B53" s="64" t="s">
        <v>236</v>
      </c>
      <c r="C53" s="65" t="s">
        <v>2352</v>
      </c>
      <c r="D53" s="66">
        <v>6.5</v>
      </c>
      <c r="E53" s="67" t="s">
        <v>136</v>
      </c>
      <c r="F53" s="68">
        <v>27.666666666666668</v>
      </c>
      <c r="G53" s="65"/>
      <c r="H53" s="69"/>
      <c r="I53" s="70"/>
      <c r="J53" s="70"/>
      <c r="K53" s="34" t="s">
        <v>65</v>
      </c>
      <c r="L53" s="77">
        <v>53</v>
      </c>
      <c r="M53" s="77"/>
      <c r="N53" s="72"/>
      <c r="O53" s="79" t="s">
        <v>302</v>
      </c>
      <c r="P53" s="81">
        <v>43545.73355324074</v>
      </c>
      <c r="Q53" s="79" t="s">
        <v>324</v>
      </c>
      <c r="R53" s="79"/>
      <c r="S53" s="79"/>
      <c r="T53" s="79"/>
      <c r="U53" s="84" t="s">
        <v>507</v>
      </c>
      <c r="V53" s="84" t="s">
        <v>507</v>
      </c>
      <c r="W53" s="81">
        <v>43545.73355324074</v>
      </c>
      <c r="X53" s="84" t="s">
        <v>587</v>
      </c>
      <c r="Y53" s="79"/>
      <c r="Z53" s="79"/>
      <c r="AA53" s="82" t="s">
        <v>728</v>
      </c>
      <c r="AB53" s="79"/>
      <c r="AC53" s="79" t="b">
        <v>0</v>
      </c>
      <c r="AD53" s="79">
        <v>3</v>
      </c>
      <c r="AE53" s="82" t="s">
        <v>851</v>
      </c>
      <c r="AF53" s="79" t="b">
        <v>0</v>
      </c>
      <c r="AG53" s="79" t="s">
        <v>863</v>
      </c>
      <c r="AH53" s="79"/>
      <c r="AI53" s="82" t="s">
        <v>851</v>
      </c>
      <c r="AJ53" s="79" t="b">
        <v>0</v>
      </c>
      <c r="AK53" s="79">
        <v>0</v>
      </c>
      <c r="AL53" s="82" t="s">
        <v>851</v>
      </c>
      <c r="AM53" s="79" t="s">
        <v>870</v>
      </c>
      <c r="AN53" s="79" t="b">
        <v>0</v>
      </c>
      <c r="AO53" s="82" t="s">
        <v>728</v>
      </c>
      <c r="AP53" s="79" t="s">
        <v>176</v>
      </c>
      <c r="AQ53" s="79">
        <v>0</v>
      </c>
      <c r="AR53" s="79">
        <v>0</v>
      </c>
      <c r="AS53" s="79"/>
      <c r="AT53" s="79"/>
      <c r="AU53" s="79"/>
      <c r="AV53" s="79"/>
      <c r="AW53" s="79"/>
      <c r="AX53" s="79"/>
      <c r="AY53" s="79"/>
      <c r="AZ53" s="79"/>
      <c r="BA53">
        <v>2</v>
      </c>
      <c r="BB53" s="78" t="str">
        <f>REPLACE(INDEX(GroupVertices[Group],MATCH(Edges[[#This Row],[Vertex 1]],GroupVertices[Vertex],0)),1,1,"")</f>
        <v>2</v>
      </c>
      <c r="BC53" s="78" t="str">
        <f>REPLACE(INDEX(GroupVertices[Group],MATCH(Edges[[#This Row],[Vertex 2]],GroupVertices[Vertex],0)),1,1,"")</f>
        <v>1</v>
      </c>
      <c r="BD53" s="48"/>
      <c r="BE53" s="49"/>
      <c r="BF53" s="48"/>
      <c r="BG53" s="49"/>
      <c r="BH53" s="48"/>
      <c r="BI53" s="49"/>
      <c r="BJ53" s="48"/>
      <c r="BK53" s="49"/>
      <c r="BL53" s="48"/>
    </row>
    <row r="54" spans="1:64" ht="15">
      <c r="A54" s="64" t="s">
        <v>232</v>
      </c>
      <c r="B54" s="64" t="s">
        <v>233</v>
      </c>
      <c r="C54" s="65" t="s">
        <v>2352</v>
      </c>
      <c r="D54" s="66">
        <v>6.5</v>
      </c>
      <c r="E54" s="67" t="s">
        <v>136</v>
      </c>
      <c r="F54" s="68">
        <v>27.666666666666668</v>
      </c>
      <c r="G54" s="65"/>
      <c r="H54" s="69"/>
      <c r="I54" s="70"/>
      <c r="J54" s="70"/>
      <c r="K54" s="34" t="s">
        <v>66</v>
      </c>
      <c r="L54" s="77">
        <v>54</v>
      </c>
      <c r="M54" s="77"/>
      <c r="N54" s="72"/>
      <c r="O54" s="79" t="s">
        <v>302</v>
      </c>
      <c r="P54" s="81">
        <v>43545.73902777778</v>
      </c>
      <c r="Q54" s="79" t="s">
        <v>325</v>
      </c>
      <c r="R54" s="79"/>
      <c r="S54" s="79"/>
      <c r="T54" s="79"/>
      <c r="U54" s="84" t="s">
        <v>508</v>
      </c>
      <c r="V54" s="84" t="s">
        <v>508</v>
      </c>
      <c r="W54" s="81">
        <v>43545.73902777778</v>
      </c>
      <c r="X54" s="84" t="s">
        <v>588</v>
      </c>
      <c r="Y54" s="79"/>
      <c r="Z54" s="79"/>
      <c r="AA54" s="82" t="s">
        <v>729</v>
      </c>
      <c r="AB54" s="82" t="s">
        <v>727</v>
      </c>
      <c r="AC54" s="79" t="b">
        <v>0</v>
      </c>
      <c r="AD54" s="79">
        <v>0</v>
      </c>
      <c r="AE54" s="82" t="s">
        <v>855</v>
      </c>
      <c r="AF54" s="79" t="b">
        <v>0</v>
      </c>
      <c r="AG54" s="79" t="s">
        <v>863</v>
      </c>
      <c r="AH54" s="79"/>
      <c r="AI54" s="82" t="s">
        <v>851</v>
      </c>
      <c r="AJ54" s="79" t="b">
        <v>0</v>
      </c>
      <c r="AK54" s="79">
        <v>0</v>
      </c>
      <c r="AL54" s="82" t="s">
        <v>851</v>
      </c>
      <c r="AM54" s="79" t="s">
        <v>870</v>
      </c>
      <c r="AN54" s="79" t="b">
        <v>0</v>
      </c>
      <c r="AO54" s="82" t="s">
        <v>727</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v>0</v>
      </c>
      <c r="BE54" s="49">
        <v>0</v>
      </c>
      <c r="BF54" s="48">
        <v>1</v>
      </c>
      <c r="BG54" s="49">
        <v>14.285714285714286</v>
      </c>
      <c r="BH54" s="48">
        <v>0</v>
      </c>
      <c r="BI54" s="49">
        <v>0</v>
      </c>
      <c r="BJ54" s="48">
        <v>6</v>
      </c>
      <c r="BK54" s="49">
        <v>85.71428571428571</v>
      </c>
      <c r="BL54" s="48">
        <v>7</v>
      </c>
    </row>
    <row r="55" spans="1:64" ht="15">
      <c r="A55" s="64" t="s">
        <v>232</v>
      </c>
      <c r="B55" s="64" t="s">
        <v>236</v>
      </c>
      <c r="C55" s="65" t="s">
        <v>2352</v>
      </c>
      <c r="D55" s="66">
        <v>6.5</v>
      </c>
      <c r="E55" s="67" t="s">
        <v>136</v>
      </c>
      <c r="F55" s="68">
        <v>27.666666666666668</v>
      </c>
      <c r="G55" s="65"/>
      <c r="H55" s="69"/>
      <c r="I55" s="70"/>
      <c r="J55" s="70"/>
      <c r="K55" s="34" t="s">
        <v>65</v>
      </c>
      <c r="L55" s="77">
        <v>55</v>
      </c>
      <c r="M55" s="77"/>
      <c r="N55" s="72"/>
      <c r="O55" s="79" t="s">
        <v>302</v>
      </c>
      <c r="P55" s="81">
        <v>43545.73902777778</v>
      </c>
      <c r="Q55" s="79" t="s">
        <v>325</v>
      </c>
      <c r="R55" s="79"/>
      <c r="S55" s="79"/>
      <c r="T55" s="79"/>
      <c r="U55" s="84" t="s">
        <v>508</v>
      </c>
      <c r="V55" s="84" t="s">
        <v>508</v>
      </c>
      <c r="W55" s="81">
        <v>43545.73902777778</v>
      </c>
      <c r="X55" s="84" t="s">
        <v>588</v>
      </c>
      <c r="Y55" s="79"/>
      <c r="Z55" s="79"/>
      <c r="AA55" s="82" t="s">
        <v>729</v>
      </c>
      <c r="AB55" s="82" t="s">
        <v>727</v>
      </c>
      <c r="AC55" s="79" t="b">
        <v>0</v>
      </c>
      <c r="AD55" s="79">
        <v>0</v>
      </c>
      <c r="AE55" s="82" t="s">
        <v>855</v>
      </c>
      <c r="AF55" s="79" t="b">
        <v>0</v>
      </c>
      <c r="AG55" s="79" t="s">
        <v>863</v>
      </c>
      <c r="AH55" s="79"/>
      <c r="AI55" s="82" t="s">
        <v>851</v>
      </c>
      <c r="AJ55" s="79" t="b">
        <v>0</v>
      </c>
      <c r="AK55" s="79">
        <v>0</v>
      </c>
      <c r="AL55" s="82" t="s">
        <v>851</v>
      </c>
      <c r="AM55" s="79" t="s">
        <v>870</v>
      </c>
      <c r="AN55" s="79" t="b">
        <v>0</v>
      </c>
      <c r="AO55" s="82" t="s">
        <v>727</v>
      </c>
      <c r="AP55" s="79" t="s">
        <v>176</v>
      </c>
      <c r="AQ55" s="79">
        <v>0</v>
      </c>
      <c r="AR55" s="79">
        <v>0</v>
      </c>
      <c r="AS55" s="79"/>
      <c r="AT55" s="79"/>
      <c r="AU55" s="79"/>
      <c r="AV55" s="79"/>
      <c r="AW55" s="79"/>
      <c r="AX55" s="79"/>
      <c r="AY55" s="79"/>
      <c r="AZ55" s="79"/>
      <c r="BA55">
        <v>2</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232</v>
      </c>
      <c r="B56" s="64" t="s">
        <v>231</v>
      </c>
      <c r="C56" s="65" t="s">
        <v>2353</v>
      </c>
      <c r="D56" s="66">
        <v>3</v>
      </c>
      <c r="E56" s="67" t="s">
        <v>132</v>
      </c>
      <c r="F56" s="68">
        <v>32</v>
      </c>
      <c r="G56" s="65"/>
      <c r="H56" s="69"/>
      <c r="I56" s="70"/>
      <c r="J56" s="70"/>
      <c r="K56" s="34" t="s">
        <v>66</v>
      </c>
      <c r="L56" s="77">
        <v>56</v>
      </c>
      <c r="M56" s="77"/>
      <c r="N56" s="72"/>
      <c r="O56" s="79" t="s">
        <v>303</v>
      </c>
      <c r="P56" s="81">
        <v>43545.73902777778</v>
      </c>
      <c r="Q56" s="79" t="s">
        <v>325</v>
      </c>
      <c r="R56" s="79"/>
      <c r="S56" s="79"/>
      <c r="T56" s="79"/>
      <c r="U56" s="84" t="s">
        <v>508</v>
      </c>
      <c r="V56" s="84" t="s">
        <v>508</v>
      </c>
      <c r="W56" s="81">
        <v>43545.73902777778</v>
      </c>
      <c r="X56" s="84" t="s">
        <v>588</v>
      </c>
      <c r="Y56" s="79"/>
      <c r="Z56" s="79"/>
      <c r="AA56" s="82" t="s">
        <v>729</v>
      </c>
      <c r="AB56" s="82" t="s">
        <v>727</v>
      </c>
      <c r="AC56" s="79" t="b">
        <v>0</v>
      </c>
      <c r="AD56" s="79">
        <v>0</v>
      </c>
      <c r="AE56" s="82" t="s">
        <v>855</v>
      </c>
      <c r="AF56" s="79" t="b">
        <v>0</v>
      </c>
      <c r="AG56" s="79" t="s">
        <v>863</v>
      </c>
      <c r="AH56" s="79"/>
      <c r="AI56" s="82" t="s">
        <v>851</v>
      </c>
      <c r="AJ56" s="79" t="b">
        <v>0</v>
      </c>
      <c r="AK56" s="79">
        <v>0</v>
      </c>
      <c r="AL56" s="82" t="s">
        <v>851</v>
      </c>
      <c r="AM56" s="79" t="s">
        <v>870</v>
      </c>
      <c r="AN56" s="79" t="b">
        <v>0</v>
      </c>
      <c r="AO56" s="82" t="s">
        <v>727</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233</v>
      </c>
      <c r="B57" s="64" t="s">
        <v>232</v>
      </c>
      <c r="C57" s="65" t="s">
        <v>2353</v>
      </c>
      <c r="D57" s="66">
        <v>3</v>
      </c>
      <c r="E57" s="67" t="s">
        <v>132</v>
      </c>
      <c r="F57" s="68">
        <v>32</v>
      </c>
      <c r="G57" s="65"/>
      <c r="H57" s="69"/>
      <c r="I57" s="70"/>
      <c r="J57" s="70"/>
      <c r="K57" s="34" t="s">
        <v>66</v>
      </c>
      <c r="L57" s="77">
        <v>57</v>
      </c>
      <c r="M57" s="77"/>
      <c r="N57" s="72"/>
      <c r="O57" s="79" t="s">
        <v>302</v>
      </c>
      <c r="P57" s="81">
        <v>43545.75876157408</v>
      </c>
      <c r="Q57" s="79" t="s">
        <v>326</v>
      </c>
      <c r="R57" s="79"/>
      <c r="S57" s="79"/>
      <c r="T57" s="79"/>
      <c r="U57" s="79"/>
      <c r="V57" s="84" t="s">
        <v>543</v>
      </c>
      <c r="W57" s="81">
        <v>43545.75876157408</v>
      </c>
      <c r="X57" s="84" t="s">
        <v>589</v>
      </c>
      <c r="Y57" s="79"/>
      <c r="Z57" s="79"/>
      <c r="AA57" s="82" t="s">
        <v>730</v>
      </c>
      <c r="AB57" s="82" t="s">
        <v>727</v>
      </c>
      <c r="AC57" s="79" t="b">
        <v>0</v>
      </c>
      <c r="AD57" s="79">
        <v>2</v>
      </c>
      <c r="AE57" s="82" t="s">
        <v>855</v>
      </c>
      <c r="AF57" s="79" t="b">
        <v>0</v>
      </c>
      <c r="AG57" s="79" t="s">
        <v>863</v>
      </c>
      <c r="AH57" s="79"/>
      <c r="AI57" s="82" t="s">
        <v>851</v>
      </c>
      <c r="AJ57" s="79" t="b">
        <v>0</v>
      </c>
      <c r="AK57" s="79">
        <v>0</v>
      </c>
      <c r="AL57" s="82" t="s">
        <v>851</v>
      </c>
      <c r="AM57" s="79" t="s">
        <v>872</v>
      </c>
      <c r="AN57" s="79" t="b">
        <v>0</v>
      </c>
      <c r="AO57" s="82" t="s">
        <v>727</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231</v>
      </c>
      <c r="B58" s="64" t="s">
        <v>233</v>
      </c>
      <c r="C58" s="65" t="s">
        <v>2353</v>
      </c>
      <c r="D58" s="66">
        <v>3</v>
      </c>
      <c r="E58" s="67" t="s">
        <v>132</v>
      </c>
      <c r="F58" s="68">
        <v>32</v>
      </c>
      <c r="G58" s="65"/>
      <c r="H58" s="69"/>
      <c r="I58" s="70"/>
      <c r="J58" s="70"/>
      <c r="K58" s="34" t="s">
        <v>66</v>
      </c>
      <c r="L58" s="77">
        <v>58</v>
      </c>
      <c r="M58" s="77"/>
      <c r="N58" s="72"/>
      <c r="O58" s="79" t="s">
        <v>302</v>
      </c>
      <c r="P58" s="81">
        <v>43545.7377662037</v>
      </c>
      <c r="Q58" s="79" t="s">
        <v>323</v>
      </c>
      <c r="R58" s="79"/>
      <c r="S58" s="79"/>
      <c r="T58" s="79"/>
      <c r="U58" s="79"/>
      <c r="V58" s="84" t="s">
        <v>542</v>
      </c>
      <c r="W58" s="81">
        <v>43545.7377662037</v>
      </c>
      <c r="X58" s="84" t="s">
        <v>586</v>
      </c>
      <c r="Y58" s="79"/>
      <c r="Z58" s="79"/>
      <c r="AA58" s="82" t="s">
        <v>727</v>
      </c>
      <c r="AB58" s="82" t="s">
        <v>728</v>
      </c>
      <c r="AC58" s="79" t="b">
        <v>0</v>
      </c>
      <c r="AD58" s="79">
        <v>1</v>
      </c>
      <c r="AE58" s="82" t="s">
        <v>854</v>
      </c>
      <c r="AF58" s="79" t="b">
        <v>0</v>
      </c>
      <c r="AG58" s="79" t="s">
        <v>863</v>
      </c>
      <c r="AH58" s="79"/>
      <c r="AI58" s="82" t="s">
        <v>851</v>
      </c>
      <c r="AJ58" s="79" t="b">
        <v>0</v>
      </c>
      <c r="AK58" s="79">
        <v>0</v>
      </c>
      <c r="AL58" s="82" t="s">
        <v>851</v>
      </c>
      <c r="AM58" s="79" t="s">
        <v>872</v>
      </c>
      <c r="AN58" s="79" t="b">
        <v>0</v>
      </c>
      <c r="AO58" s="82" t="s">
        <v>728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18</v>
      </c>
      <c r="BK58" s="49">
        <v>100</v>
      </c>
      <c r="BL58" s="48">
        <v>18</v>
      </c>
    </row>
    <row r="59" spans="1:64" ht="15">
      <c r="A59" s="64" t="s">
        <v>231</v>
      </c>
      <c r="B59" s="64" t="s">
        <v>236</v>
      </c>
      <c r="C59" s="65" t="s">
        <v>2353</v>
      </c>
      <c r="D59" s="66">
        <v>3</v>
      </c>
      <c r="E59" s="67" t="s">
        <v>132</v>
      </c>
      <c r="F59" s="68">
        <v>32</v>
      </c>
      <c r="G59" s="65"/>
      <c r="H59" s="69"/>
      <c r="I59" s="70"/>
      <c r="J59" s="70"/>
      <c r="K59" s="34" t="s">
        <v>65</v>
      </c>
      <c r="L59" s="77">
        <v>59</v>
      </c>
      <c r="M59" s="77"/>
      <c r="N59" s="72"/>
      <c r="O59" s="79" t="s">
        <v>302</v>
      </c>
      <c r="P59" s="81">
        <v>43545.7377662037</v>
      </c>
      <c r="Q59" s="79" t="s">
        <v>323</v>
      </c>
      <c r="R59" s="79"/>
      <c r="S59" s="79"/>
      <c r="T59" s="79"/>
      <c r="U59" s="79"/>
      <c r="V59" s="84" t="s">
        <v>542</v>
      </c>
      <c r="W59" s="81">
        <v>43545.7377662037</v>
      </c>
      <c r="X59" s="84" t="s">
        <v>586</v>
      </c>
      <c r="Y59" s="79"/>
      <c r="Z59" s="79"/>
      <c r="AA59" s="82" t="s">
        <v>727</v>
      </c>
      <c r="AB59" s="82" t="s">
        <v>728</v>
      </c>
      <c r="AC59" s="79" t="b">
        <v>0</v>
      </c>
      <c r="AD59" s="79">
        <v>1</v>
      </c>
      <c r="AE59" s="82" t="s">
        <v>854</v>
      </c>
      <c r="AF59" s="79" t="b">
        <v>0</v>
      </c>
      <c r="AG59" s="79" t="s">
        <v>863</v>
      </c>
      <c r="AH59" s="79"/>
      <c r="AI59" s="82" t="s">
        <v>851</v>
      </c>
      <c r="AJ59" s="79" t="b">
        <v>0</v>
      </c>
      <c r="AK59" s="79">
        <v>0</v>
      </c>
      <c r="AL59" s="82" t="s">
        <v>851</v>
      </c>
      <c r="AM59" s="79" t="s">
        <v>872</v>
      </c>
      <c r="AN59" s="79" t="b">
        <v>0</v>
      </c>
      <c r="AO59" s="82" t="s">
        <v>728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1</v>
      </c>
      <c r="BD59" s="48"/>
      <c r="BE59" s="49"/>
      <c r="BF59" s="48"/>
      <c r="BG59" s="49"/>
      <c r="BH59" s="48"/>
      <c r="BI59" s="49"/>
      <c r="BJ59" s="48"/>
      <c r="BK59" s="49"/>
      <c r="BL59" s="48"/>
    </row>
    <row r="60" spans="1:64" ht="15">
      <c r="A60" s="64" t="s">
        <v>233</v>
      </c>
      <c r="B60" s="64" t="s">
        <v>231</v>
      </c>
      <c r="C60" s="65" t="s">
        <v>2353</v>
      </c>
      <c r="D60" s="66">
        <v>3</v>
      </c>
      <c r="E60" s="67" t="s">
        <v>132</v>
      </c>
      <c r="F60" s="68">
        <v>32</v>
      </c>
      <c r="G60" s="65"/>
      <c r="H60" s="69"/>
      <c r="I60" s="70"/>
      <c r="J60" s="70"/>
      <c r="K60" s="34" t="s">
        <v>66</v>
      </c>
      <c r="L60" s="77">
        <v>60</v>
      </c>
      <c r="M60" s="77"/>
      <c r="N60" s="72"/>
      <c r="O60" s="79" t="s">
        <v>303</v>
      </c>
      <c r="P60" s="81">
        <v>43545.75876157408</v>
      </c>
      <c r="Q60" s="79" t="s">
        <v>326</v>
      </c>
      <c r="R60" s="79"/>
      <c r="S60" s="79"/>
      <c r="T60" s="79"/>
      <c r="U60" s="79"/>
      <c r="V60" s="84" t="s">
        <v>543</v>
      </c>
      <c r="W60" s="81">
        <v>43545.75876157408</v>
      </c>
      <c r="X60" s="84" t="s">
        <v>589</v>
      </c>
      <c r="Y60" s="79"/>
      <c r="Z60" s="79"/>
      <c r="AA60" s="82" t="s">
        <v>730</v>
      </c>
      <c r="AB60" s="82" t="s">
        <v>727</v>
      </c>
      <c r="AC60" s="79" t="b">
        <v>0</v>
      </c>
      <c r="AD60" s="79">
        <v>2</v>
      </c>
      <c r="AE60" s="82" t="s">
        <v>855</v>
      </c>
      <c r="AF60" s="79" t="b">
        <v>0</v>
      </c>
      <c r="AG60" s="79" t="s">
        <v>863</v>
      </c>
      <c r="AH60" s="79"/>
      <c r="AI60" s="82" t="s">
        <v>851</v>
      </c>
      <c r="AJ60" s="79" t="b">
        <v>0</v>
      </c>
      <c r="AK60" s="79">
        <v>0</v>
      </c>
      <c r="AL60" s="82" t="s">
        <v>851</v>
      </c>
      <c r="AM60" s="79" t="s">
        <v>872</v>
      </c>
      <c r="AN60" s="79" t="b">
        <v>0</v>
      </c>
      <c r="AO60" s="82" t="s">
        <v>727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234</v>
      </c>
      <c r="B61" s="64" t="s">
        <v>236</v>
      </c>
      <c r="C61" s="65" t="s">
        <v>2353</v>
      </c>
      <c r="D61" s="66">
        <v>3</v>
      </c>
      <c r="E61" s="67" t="s">
        <v>132</v>
      </c>
      <c r="F61" s="68">
        <v>32</v>
      </c>
      <c r="G61" s="65"/>
      <c r="H61" s="69"/>
      <c r="I61" s="70"/>
      <c r="J61" s="70"/>
      <c r="K61" s="34" t="s">
        <v>65</v>
      </c>
      <c r="L61" s="77">
        <v>61</v>
      </c>
      <c r="M61" s="77"/>
      <c r="N61" s="72"/>
      <c r="O61" s="79" t="s">
        <v>302</v>
      </c>
      <c r="P61" s="81">
        <v>43546.41851851852</v>
      </c>
      <c r="Q61" s="79" t="s">
        <v>327</v>
      </c>
      <c r="R61" s="79"/>
      <c r="S61" s="79"/>
      <c r="T61" s="79"/>
      <c r="U61" s="79"/>
      <c r="V61" s="84" t="s">
        <v>544</v>
      </c>
      <c r="W61" s="81">
        <v>43546.41851851852</v>
      </c>
      <c r="X61" s="84" t="s">
        <v>590</v>
      </c>
      <c r="Y61" s="79"/>
      <c r="Z61" s="79"/>
      <c r="AA61" s="82" t="s">
        <v>731</v>
      </c>
      <c r="AB61" s="79"/>
      <c r="AC61" s="79" t="b">
        <v>0</v>
      </c>
      <c r="AD61" s="79">
        <v>0</v>
      </c>
      <c r="AE61" s="82" t="s">
        <v>851</v>
      </c>
      <c r="AF61" s="79" t="b">
        <v>0</v>
      </c>
      <c r="AG61" s="79" t="s">
        <v>863</v>
      </c>
      <c r="AH61" s="79"/>
      <c r="AI61" s="82" t="s">
        <v>851</v>
      </c>
      <c r="AJ61" s="79" t="b">
        <v>0</v>
      </c>
      <c r="AK61" s="79">
        <v>1</v>
      </c>
      <c r="AL61" s="82" t="s">
        <v>793</v>
      </c>
      <c r="AM61" s="79" t="s">
        <v>874</v>
      </c>
      <c r="AN61" s="79" t="b">
        <v>0</v>
      </c>
      <c r="AO61" s="82" t="s">
        <v>793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1</v>
      </c>
      <c r="BD61" s="48"/>
      <c r="BE61" s="49"/>
      <c r="BF61" s="48"/>
      <c r="BG61" s="49"/>
      <c r="BH61" s="48"/>
      <c r="BI61" s="49"/>
      <c r="BJ61" s="48"/>
      <c r="BK61" s="49"/>
      <c r="BL61" s="48"/>
    </row>
    <row r="62" spans="1:64" ht="15">
      <c r="A62" s="64" t="s">
        <v>234</v>
      </c>
      <c r="B62" s="64" t="s">
        <v>233</v>
      </c>
      <c r="C62" s="65" t="s">
        <v>2353</v>
      </c>
      <c r="D62" s="66">
        <v>3</v>
      </c>
      <c r="E62" s="67" t="s">
        <v>132</v>
      </c>
      <c r="F62" s="68">
        <v>32</v>
      </c>
      <c r="G62" s="65"/>
      <c r="H62" s="69"/>
      <c r="I62" s="70"/>
      <c r="J62" s="70"/>
      <c r="K62" s="34" t="s">
        <v>65</v>
      </c>
      <c r="L62" s="77">
        <v>62</v>
      </c>
      <c r="M62" s="77"/>
      <c r="N62" s="72"/>
      <c r="O62" s="79" t="s">
        <v>302</v>
      </c>
      <c r="P62" s="81">
        <v>43546.41851851852</v>
      </c>
      <c r="Q62" s="79" t="s">
        <v>327</v>
      </c>
      <c r="R62" s="79"/>
      <c r="S62" s="79"/>
      <c r="T62" s="79"/>
      <c r="U62" s="79"/>
      <c r="V62" s="84" t="s">
        <v>544</v>
      </c>
      <c r="W62" s="81">
        <v>43546.41851851852</v>
      </c>
      <c r="X62" s="84" t="s">
        <v>590</v>
      </c>
      <c r="Y62" s="79"/>
      <c r="Z62" s="79"/>
      <c r="AA62" s="82" t="s">
        <v>731</v>
      </c>
      <c r="AB62" s="79"/>
      <c r="AC62" s="79" t="b">
        <v>0</v>
      </c>
      <c r="AD62" s="79">
        <v>0</v>
      </c>
      <c r="AE62" s="82" t="s">
        <v>851</v>
      </c>
      <c r="AF62" s="79" t="b">
        <v>0</v>
      </c>
      <c r="AG62" s="79" t="s">
        <v>863</v>
      </c>
      <c r="AH62" s="79"/>
      <c r="AI62" s="82" t="s">
        <v>851</v>
      </c>
      <c r="AJ62" s="79" t="b">
        <v>0</v>
      </c>
      <c r="AK62" s="79">
        <v>1</v>
      </c>
      <c r="AL62" s="82" t="s">
        <v>793</v>
      </c>
      <c r="AM62" s="79" t="s">
        <v>874</v>
      </c>
      <c r="AN62" s="79" t="b">
        <v>0</v>
      </c>
      <c r="AO62" s="82" t="s">
        <v>793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234</v>
      </c>
      <c r="B63" s="64" t="s">
        <v>250</v>
      </c>
      <c r="C63" s="65" t="s">
        <v>2353</v>
      </c>
      <c r="D63" s="66">
        <v>3</v>
      </c>
      <c r="E63" s="67" t="s">
        <v>132</v>
      </c>
      <c r="F63" s="68">
        <v>32</v>
      </c>
      <c r="G63" s="65"/>
      <c r="H63" s="69"/>
      <c r="I63" s="70"/>
      <c r="J63" s="70"/>
      <c r="K63" s="34" t="s">
        <v>65</v>
      </c>
      <c r="L63" s="77">
        <v>63</v>
      </c>
      <c r="M63" s="77"/>
      <c r="N63" s="72"/>
      <c r="O63" s="79" t="s">
        <v>302</v>
      </c>
      <c r="P63" s="81">
        <v>43546.41851851852</v>
      </c>
      <c r="Q63" s="79" t="s">
        <v>327</v>
      </c>
      <c r="R63" s="79"/>
      <c r="S63" s="79"/>
      <c r="T63" s="79"/>
      <c r="U63" s="79"/>
      <c r="V63" s="84" t="s">
        <v>544</v>
      </c>
      <c r="W63" s="81">
        <v>43546.41851851852</v>
      </c>
      <c r="X63" s="84" t="s">
        <v>590</v>
      </c>
      <c r="Y63" s="79"/>
      <c r="Z63" s="79"/>
      <c r="AA63" s="82" t="s">
        <v>731</v>
      </c>
      <c r="AB63" s="79"/>
      <c r="AC63" s="79" t="b">
        <v>0</v>
      </c>
      <c r="AD63" s="79">
        <v>0</v>
      </c>
      <c r="AE63" s="82" t="s">
        <v>851</v>
      </c>
      <c r="AF63" s="79" t="b">
        <v>0</v>
      </c>
      <c r="AG63" s="79" t="s">
        <v>863</v>
      </c>
      <c r="AH63" s="79"/>
      <c r="AI63" s="82" t="s">
        <v>851</v>
      </c>
      <c r="AJ63" s="79" t="b">
        <v>0</v>
      </c>
      <c r="AK63" s="79">
        <v>1</v>
      </c>
      <c r="AL63" s="82" t="s">
        <v>793</v>
      </c>
      <c r="AM63" s="79" t="s">
        <v>874</v>
      </c>
      <c r="AN63" s="79" t="b">
        <v>0</v>
      </c>
      <c r="AO63" s="82" t="s">
        <v>793</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16</v>
      </c>
      <c r="BK63" s="49">
        <v>100</v>
      </c>
      <c r="BL63" s="48">
        <v>16</v>
      </c>
    </row>
    <row r="64" spans="1:64" ht="15">
      <c r="A64" s="64" t="s">
        <v>234</v>
      </c>
      <c r="B64" s="64" t="s">
        <v>246</v>
      </c>
      <c r="C64" s="65" t="s">
        <v>2353</v>
      </c>
      <c r="D64" s="66">
        <v>3</v>
      </c>
      <c r="E64" s="67" t="s">
        <v>132</v>
      </c>
      <c r="F64" s="68">
        <v>32</v>
      </c>
      <c r="G64" s="65"/>
      <c r="H64" s="69"/>
      <c r="I64" s="70"/>
      <c r="J64" s="70"/>
      <c r="K64" s="34" t="s">
        <v>65</v>
      </c>
      <c r="L64" s="77">
        <v>64</v>
      </c>
      <c r="M64" s="77"/>
      <c r="N64" s="72"/>
      <c r="O64" s="79" t="s">
        <v>302</v>
      </c>
      <c r="P64" s="81">
        <v>43546.41851851852</v>
      </c>
      <c r="Q64" s="79" t="s">
        <v>327</v>
      </c>
      <c r="R64" s="79"/>
      <c r="S64" s="79"/>
      <c r="T64" s="79"/>
      <c r="U64" s="79"/>
      <c r="V64" s="84" t="s">
        <v>544</v>
      </c>
      <c r="W64" s="81">
        <v>43546.41851851852</v>
      </c>
      <c r="X64" s="84" t="s">
        <v>590</v>
      </c>
      <c r="Y64" s="79"/>
      <c r="Z64" s="79"/>
      <c r="AA64" s="82" t="s">
        <v>731</v>
      </c>
      <c r="AB64" s="79"/>
      <c r="AC64" s="79" t="b">
        <v>0</v>
      </c>
      <c r="AD64" s="79">
        <v>0</v>
      </c>
      <c r="AE64" s="82" t="s">
        <v>851</v>
      </c>
      <c r="AF64" s="79" t="b">
        <v>0</v>
      </c>
      <c r="AG64" s="79" t="s">
        <v>863</v>
      </c>
      <c r="AH64" s="79"/>
      <c r="AI64" s="82" t="s">
        <v>851</v>
      </c>
      <c r="AJ64" s="79" t="b">
        <v>0</v>
      </c>
      <c r="AK64" s="79">
        <v>1</v>
      </c>
      <c r="AL64" s="82" t="s">
        <v>793</v>
      </c>
      <c r="AM64" s="79" t="s">
        <v>874</v>
      </c>
      <c r="AN64" s="79" t="b">
        <v>0</v>
      </c>
      <c r="AO64" s="82" t="s">
        <v>793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215</v>
      </c>
      <c r="B65" s="64" t="s">
        <v>271</v>
      </c>
      <c r="C65" s="65" t="s">
        <v>2353</v>
      </c>
      <c r="D65" s="66">
        <v>3</v>
      </c>
      <c r="E65" s="67" t="s">
        <v>132</v>
      </c>
      <c r="F65" s="68">
        <v>32</v>
      </c>
      <c r="G65" s="65"/>
      <c r="H65" s="69"/>
      <c r="I65" s="70"/>
      <c r="J65" s="70"/>
      <c r="K65" s="34" t="s">
        <v>65</v>
      </c>
      <c r="L65" s="77">
        <v>65</v>
      </c>
      <c r="M65" s="77"/>
      <c r="N65" s="72"/>
      <c r="O65" s="79" t="s">
        <v>302</v>
      </c>
      <c r="P65" s="81">
        <v>43537.33699074074</v>
      </c>
      <c r="Q65" s="79" t="s">
        <v>308</v>
      </c>
      <c r="R65" s="79"/>
      <c r="S65" s="79"/>
      <c r="T65" s="79"/>
      <c r="U65" s="84" t="s">
        <v>504</v>
      </c>
      <c r="V65" s="84" t="s">
        <v>504</v>
      </c>
      <c r="W65" s="81">
        <v>43537.33699074074</v>
      </c>
      <c r="X65" s="84" t="s">
        <v>569</v>
      </c>
      <c r="Y65" s="79"/>
      <c r="Z65" s="79"/>
      <c r="AA65" s="82" t="s">
        <v>710</v>
      </c>
      <c r="AB65" s="79"/>
      <c r="AC65" s="79" t="b">
        <v>0</v>
      </c>
      <c r="AD65" s="79">
        <v>10</v>
      </c>
      <c r="AE65" s="82" t="s">
        <v>851</v>
      </c>
      <c r="AF65" s="79" t="b">
        <v>0</v>
      </c>
      <c r="AG65" s="79" t="s">
        <v>863</v>
      </c>
      <c r="AH65" s="79"/>
      <c r="AI65" s="82" t="s">
        <v>851</v>
      </c>
      <c r="AJ65" s="79" t="b">
        <v>0</v>
      </c>
      <c r="AK65" s="79">
        <v>4</v>
      </c>
      <c r="AL65" s="82" t="s">
        <v>851</v>
      </c>
      <c r="AM65" s="79" t="s">
        <v>870</v>
      </c>
      <c r="AN65" s="79" t="b">
        <v>0</v>
      </c>
      <c r="AO65" s="82" t="s">
        <v>710</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235</v>
      </c>
      <c r="B66" s="64" t="s">
        <v>271</v>
      </c>
      <c r="C66" s="65" t="s">
        <v>2353</v>
      </c>
      <c r="D66" s="66">
        <v>3</v>
      </c>
      <c r="E66" s="67" t="s">
        <v>132</v>
      </c>
      <c r="F66" s="68">
        <v>32</v>
      </c>
      <c r="G66" s="65"/>
      <c r="H66" s="69"/>
      <c r="I66" s="70"/>
      <c r="J66" s="70"/>
      <c r="K66" s="34" t="s">
        <v>65</v>
      </c>
      <c r="L66" s="77">
        <v>66</v>
      </c>
      <c r="M66" s="77"/>
      <c r="N66" s="72"/>
      <c r="O66" s="79" t="s">
        <v>302</v>
      </c>
      <c r="P66" s="81">
        <v>43537.33746527778</v>
      </c>
      <c r="Q66" s="79" t="s">
        <v>313</v>
      </c>
      <c r="R66" s="79"/>
      <c r="S66" s="79"/>
      <c r="T66" s="79"/>
      <c r="U66" s="79"/>
      <c r="V66" s="84" t="s">
        <v>545</v>
      </c>
      <c r="W66" s="81">
        <v>43537.33746527778</v>
      </c>
      <c r="X66" s="84" t="s">
        <v>591</v>
      </c>
      <c r="Y66" s="79"/>
      <c r="Z66" s="79"/>
      <c r="AA66" s="82" t="s">
        <v>732</v>
      </c>
      <c r="AB66" s="79"/>
      <c r="AC66" s="79" t="b">
        <v>0</v>
      </c>
      <c r="AD66" s="79">
        <v>0</v>
      </c>
      <c r="AE66" s="82" t="s">
        <v>851</v>
      </c>
      <c r="AF66" s="79" t="b">
        <v>0</v>
      </c>
      <c r="AG66" s="79" t="s">
        <v>863</v>
      </c>
      <c r="AH66" s="79"/>
      <c r="AI66" s="82" t="s">
        <v>851</v>
      </c>
      <c r="AJ66" s="79" t="b">
        <v>0</v>
      </c>
      <c r="AK66" s="79">
        <v>4</v>
      </c>
      <c r="AL66" s="82" t="s">
        <v>710</v>
      </c>
      <c r="AM66" s="79" t="s">
        <v>870</v>
      </c>
      <c r="AN66" s="79" t="b">
        <v>0</v>
      </c>
      <c r="AO66" s="82" t="s">
        <v>710</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236</v>
      </c>
      <c r="B67" s="64" t="s">
        <v>271</v>
      </c>
      <c r="C67" s="65" t="s">
        <v>2353</v>
      </c>
      <c r="D67" s="66">
        <v>3</v>
      </c>
      <c r="E67" s="67" t="s">
        <v>132</v>
      </c>
      <c r="F67" s="68">
        <v>32</v>
      </c>
      <c r="G67" s="65"/>
      <c r="H67" s="69"/>
      <c r="I67" s="70"/>
      <c r="J67" s="70"/>
      <c r="K67" s="34" t="s">
        <v>65</v>
      </c>
      <c r="L67" s="77">
        <v>67</v>
      </c>
      <c r="M67" s="77"/>
      <c r="N67" s="72"/>
      <c r="O67" s="79" t="s">
        <v>302</v>
      </c>
      <c r="P67" s="81">
        <v>43537.38211805555</v>
      </c>
      <c r="Q67" s="79" t="s">
        <v>313</v>
      </c>
      <c r="R67" s="79"/>
      <c r="S67" s="79"/>
      <c r="T67" s="79"/>
      <c r="U67" s="79"/>
      <c r="V67" s="84" t="s">
        <v>546</v>
      </c>
      <c r="W67" s="81">
        <v>43537.38211805555</v>
      </c>
      <c r="X67" s="84" t="s">
        <v>592</v>
      </c>
      <c r="Y67" s="79"/>
      <c r="Z67" s="79"/>
      <c r="AA67" s="82" t="s">
        <v>733</v>
      </c>
      <c r="AB67" s="79"/>
      <c r="AC67" s="79" t="b">
        <v>0</v>
      </c>
      <c r="AD67" s="79">
        <v>0</v>
      </c>
      <c r="AE67" s="82" t="s">
        <v>851</v>
      </c>
      <c r="AF67" s="79" t="b">
        <v>0</v>
      </c>
      <c r="AG67" s="79" t="s">
        <v>863</v>
      </c>
      <c r="AH67" s="79"/>
      <c r="AI67" s="82" t="s">
        <v>851</v>
      </c>
      <c r="AJ67" s="79" t="b">
        <v>0</v>
      </c>
      <c r="AK67" s="79">
        <v>4</v>
      </c>
      <c r="AL67" s="82" t="s">
        <v>710</v>
      </c>
      <c r="AM67" s="79" t="s">
        <v>868</v>
      </c>
      <c r="AN67" s="79" t="b">
        <v>0</v>
      </c>
      <c r="AO67" s="82" t="s">
        <v>710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5</v>
      </c>
      <c r="BD67" s="48">
        <v>2</v>
      </c>
      <c r="BE67" s="49">
        <v>9.090909090909092</v>
      </c>
      <c r="BF67" s="48">
        <v>1</v>
      </c>
      <c r="BG67" s="49">
        <v>4.545454545454546</v>
      </c>
      <c r="BH67" s="48">
        <v>0</v>
      </c>
      <c r="BI67" s="49">
        <v>0</v>
      </c>
      <c r="BJ67" s="48">
        <v>19</v>
      </c>
      <c r="BK67" s="49">
        <v>86.36363636363636</v>
      </c>
      <c r="BL67" s="48">
        <v>22</v>
      </c>
    </row>
    <row r="68" spans="1:64" ht="15">
      <c r="A68" s="64" t="s">
        <v>215</v>
      </c>
      <c r="B68" s="64" t="s">
        <v>236</v>
      </c>
      <c r="C68" s="65" t="s">
        <v>2353</v>
      </c>
      <c r="D68" s="66">
        <v>3</v>
      </c>
      <c r="E68" s="67" t="s">
        <v>132</v>
      </c>
      <c r="F68" s="68">
        <v>32</v>
      </c>
      <c r="G68" s="65"/>
      <c r="H68" s="69"/>
      <c r="I68" s="70"/>
      <c r="J68" s="70"/>
      <c r="K68" s="34" t="s">
        <v>66</v>
      </c>
      <c r="L68" s="77">
        <v>68</v>
      </c>
      <c r="M68" s="77"/>
      <c r="N68" s="72"/>
      <c r="O68" s="79" t="s">
        <v>302</v>
      </c>
      <c r="P68" s="81">
        <v>43537.33699074074</v>
      </c>
      <c r="Q68" s="79" t="s">
        <v>308</v>
      </c>
      <c r="R68" s="79"/>
      <c r="S68" s="79"/>
      <c r="T68" s="79"/>
      <c r="U68" s="84" t="s">
        <v>504</v>
      </c>
      <c r="V68" s="84" t="s">
        <v>504</v>
      </c>
      <c r="W68" s="81">
        <v>43537.33699074074</v>
      </c>
      <c r="X68" s="84" t="s">
        <v>569</v>
      </c>
      <c r="Y68" s="79"/>
      <c r="Z68" s="79"/>
      <c r="AA68" s="82" t="s">
        <v>710</v>
      </c>
      <c r="AB68" s="79"/>
      <c r="AC68" s="79" t="b">
        <v>0</v>
      </c>
      <c r="AD68" s="79">
        <v>10</v>
      </c>
      <c r="AE68" s="82" t="s">
        <v>851</v>
      </c>
      <c r="AF68" s="79" t="b">
        <v>0</v>
      </c>
      <c r="AG68" s="79" t="s">
        <v>863</v>
      </c>
      <c r="AH68" s="79"/>
      <c r="AI68" s="82" t="s">
        <v>851</v>
      </c>
      <c r="AJ68" s="79" t="b">
        <v>0</v>
      </c>
      <c r="AK68" s="79">
        <v>4</v>
      </c>
      <c r="AL68" s="82" t="s">
        <v>851</v>
      </c>
      <c r="AM68" s="79" t="s">
        <v>870</v>
      </c>
      <c r="AN68" s="79" t="b">
        <v>0</v>
      </c>
      <c r="AO68" s="82" t="s">
        <v>710</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1</v>
      </c>
      <c r="BD68" s="48"/>
      <c r="BE68" s="49"/>
      <c r="BF68" s="48"/>
      <c r="BG68" s="49"/>
      <c r="BH68" s="48"/>
      <c r="BI68" s="49"/>
      <c r="BJ68" s="48"/>
      <c r="BK68" s="49"/>
      <c r="BL68" s="48"/>
    </row>
    <row r="69" spans="1:64" ht="15">
      <c r="A69" s="64" t="s">
        <v>235</v>
      </c>
      <c r="B69" s="64" t="s">
        <v>215</v>
      </c>
      <c r="C69" s="65" t="s">
        <v>2353</v>
      </c>
      <c r="D69" s="66">
        <v>3</v>
      </c>
      <c r="E69" s="67" t="s">
        <v>132</v>
      </c>
      <c r="F69" s="68">
        <v>32</v>
      </c>
      <c r="G69" s="65"/>
      <c r="H69" s="69"/>
      <c r="I69" s="70"/>
      <c r="J69" s="70"/>
      <c r="K69" s="34" t="s">
        <v>65</v>
      </c>
      <c r="L69" s="77">
        <v>69</v>
      </c>
      <c r="M69" s="77"/>
      <c r="N69" s="72"/>
      <c r="O69" s="79" t="s">
        <v>302</v>
      </c>
      <c r="P69" s="81">
        <v>43537.33746527778</v>
      </c>
      <c r="Q69" s="79" t="s">
        <v>313</v>
      </c>
      <c r="R69" s="79"/>
      <c r="S69" s="79"/>
      <c r="T69" s="79"/>
      <c r="U69" s="79"/>
      <c r="V69" s="84" t="s">
        <v>545</v>
      </c>
      <c r="W69" s="81">
        <v>43537.33746527778</v>
      </c>
      <c r="X69" s="84" t="s">
        <v>591</v>
      </c>
      <c r="Y69" s="79"/>
      <c r="Z69" s="79"/>
      <c r="AA69" s="82" t="s">
        <v>732</v>
      </c>
      <c r="AB69" s="79"/>
      <c r="AC69" s="79" t="b">
        <v>0</v>
      </c>
      <c r="AD69" s="79">
        <v>0</v>
      </c>
      <c r="AE69" s="82" t="s">
        <v>851</v>
      </c>
      <c r="AF69" s="79" t="b">
        <v>0</v>
      </c>
      <c r="AG69" s="79" t="s">
        <v>863</v>
      </c>
      <c r="AH69" s="79"/>
      <c r="AI69" s="82" t="s">
        <v>851</v>
      </c>
      <c r="AJ69" s="79" t="b">
        <v>0</v>
      </c>
      <c r="AK69" s="79">
        <v>4</v>
      </c>
      <c r="AL69" s="82" t="s">
        <v>710</v>
      </c>
      <c r="AM69" s="79" t="s">
        <v>870</v>
      </c>
      <c r="AN69" s="79" t="b">
        <v>0</v>
      </c>
      <c r="AO69" s="82" t="s">
        <v>710</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2</v>
      </c>
      <c r="BE69" s="49">
        <v>9.090909090909092</v>
      </c>
      <c r="BF69" s="48">
        <v>1</v>
      </c>
      <c r="BG69" s="49">
        <v>4.545454545454546</v>
      </c>
      <c r="BH69" s="48">
        <v>0</v>
      </c>
      <c r="BI69" s="49">
        <v>0</v>
      </c>
      <c r="BJ69" s="48">
        <v>19</v>
      </c>
      <c r="BK69" s="49">
        <v>86.36363636363636</v>
      </c>
      <c r="BL69" s="48">
        <v>22</v>
      </c>
    </row>
    <row r="70" spans="1:64" ht="15">
      <c r="A70" s="64" t="s">
        <v>236</v>
      </c>
      <c r="B70" s="64" t="s">
        <v>215</v>
      </c>
      <c r="C70" s="65" t="s">
        <v>2353</v>
      </c>
      <c r="D70" s="66">
        <v>3</v>
      </c>
      <c r="E70" s="67" t="s">
        <v>132</v>
      </c>
      <c r="F70" s="68">
        <v>32</v>
      </c>
      <c r="G70" s="65"/>
      <c r="H70" s="69"/>
      <c r="I70" s="70"/>
      <c r="J70" s="70"/>
      <c r="K70" s="34" t="s">
        <v>66</v>
      </c>
      <c r="L70" s="77">
        <v>70</v>
      </c>
      <c r="M70" s="77"/>
      <c r="N70" s="72"/>
      <c r="O70" s="79" t="s">
        <v>302</v>
      </c>
      <c r="P70" s="81">
        <v>43537.38211805555</v>
      </c>
      <c r="Q70" s="79" t="s">
        <v>313</v>
      </c>
      <c r="R70" s="79"/>
      <c r="S70" s="79"/>
      <c r="T70" s="79"/>
      <c r="U70" s="79"/>
      <c r="V70" s="84" t="s">
        <v>546</v>
      </c>
      <c r="W70" s="81">
        <v>43537.38211805555</v>
      </c>
      <c r="X70" s="84" t="s">
        <v>592</v>
      </c>
      <c r="Y70" s="79"/>
      <c r="Z70" s="79"/>
      <c r="AA70" s="82" t="s">
        <v>733</v>
      </c>
      <c r="AB70" s="79"/>
      <c r="AC70" s="79" t="b">
        <v>0</v>
      </c>
      <c r="AD70" s="79">
        <v>0</v>
      </c>
      <c r="AE70" s="82" t="s">
        <v>851</v>
      </c>
      <c r="AF70" s="79" t="b">
        <v>0</v>
      </c>
      <c r="AG70" s="79" t="s">
        <v>863</v>
      </c>
      <c r="AH70" s="79"/>
      <c r="AI70" s="82" t="s">
        <v>851</v>
      </c>
      <c r="AJ70" s="79" t="b">
        <v>0</v>
      </c>
      <c r="AK70" s="79">
        <v>4</v>
      </c>
      <c r="AL70" s="82" t="s">
        <v>710</v>
      </c>
      <c r="AM70" s="79" t="s">
        <v>868</v>
      </c>
      <c r="AN70" s="79" t="b">
        <v>0</v>
      </c>
      <c r="AO70" s="82" t="s">
        <v>710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5</v>
      </c>
      <c r="BD70" s="48"/>
      <c r="BE70" s="49"/>
      <c r="BF70" s="48"/>
      <c r="BG70" s="49"/>
      <c r="BH70" s="48"/>
      <c r="BI70" s="49"/>
      <c r="BJ70" s="48"/>
      <c r="BK70" s="49"/>
      <c r="BL70" s="48"/>
    </row>
    <row r="71" spans="1:64" ht="15">
      <c r="A71" s="64" t="s">
        <v>236</v>
      </c>
      <c r="B71" s="64" t="s">
        <v>270</v>
      </c>
      <c r="C71" s="65" t="s">
        <v>2353</v>
      </c>
      <c r="D71" s="66">
        <v>3</v>
      </c>
      <c r="E71" s="67" t="s">
        <v>132</v>
      </c>
      <c r="F71" s="68">
        <v>32</v>
      </c>
      <c r="G71" s="65"/>
      <c r="H71" s="69"/>
      <c r="I71" s="70"/>
      <c r="J71" s="70"/>
      <c r="K71" s="34" t="s">
        <v>65</v>
      </c>
      <c r="L71" s="77">
        <v>71</v>
      </c>
      <c r="M71" s="77"/>
      <c r="N71" s="72"/>
      <c r="O71" s="79" t="s">
        <v>302</v>
      </c>
      <c r="P71" s="81">
        <v>43537.604525462964</v>
      </c>
      <c r="Q71" s="79" t="s">
        <v>328</v>
      </c>
      <c r="R71" s="84" t="s">
        <v>440</v>
      </c>
      <c r="S71" s="79" t="s">
        <v>465</v>
      </c>
      <c r="T71" s="79"/>
      <c r="U71" s="84" t="s">
        <v>509</v>
      </c>
      <c r="V71" s="84" t="s">
        <v>509</v>
      </c>
      <c r="W71" s="81">
        <v>43537.604525462964</v>
      </c>
      <c r="X71" s="84" t="s">
        <v>593</v>
      </c>
      <c r="Y71" s="79"/>
      <c r="Z71" s="79"/>
      <c r="AA71" s="82" t="s">
        <v>734</v>
      </c>
      <c r="AB71" s="79"/>
      <c r="AC71" s="79" t="b">
        <v>0</v>
      </c>
      <c r="AD71" s="79">
        <v>1</v>
      </c>
      <c r="AE71" s="82" t="s">
        <v>851</v>
      </c>
      <c r="AF71" s="79" t="b">
        <v>0</v>
      </c>
      <c r="AG71" s="79" t="s">
        <v>863</v>
      </c>
      <c r="AH71" s="79"/>
      <c r="AI71" s="82" t="s">
        <v>851</v>
      </c>
      <c r="AJ71" s="79" t="b">
        <v>0</v>
      </c>
      <c r="AK71" s="79">
        <v>2</v>
      </c>
      <c r="AL71" s="82" t="s">
        <v>851</v>
      </c>
      <c r="AM71" s="79" t="s">
        <v>868</v>
      </c>
      <c r="AN71" s="79" t="b">
        <v>0</v>
      </c>
      <c r="AO71" s="82" t="s">
        <v>734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22</v>
      </c>
      <c r="BK71" s="49">
        <v>100</v>
      </c>
      <c r="BL71" s="48">
        <v>22</v>
      </c>
    </row>
    <row r="72" spans="1:64" ht="15">
      <c r="A72" s="64" t="s">
        <v>236</v>
      </c>
      <c r="B72" s="64" t="s">
        <v>277</v>
      </c>
      <c r="C72" s="65" t="s">
        <v>2353</v>
      </c>
      <c r="D72" s="66">
        <v>3</v>
      </c>
      <c r="E72" s="67" t="s">
        <v>132</v>
      </c>
      <c r="F72" s="68">
        <v>32</v>
      </c>
      <c r="G72" s="65"/>
      <c r="H72" s="69"/>
      <c r="I72" s="70"/>
      <c r="J72" s="70"/>
      <c r="K72" s="34" t="s">
        <v>65</v>
      </c>
      <c r="L72" s="77">
        <v>72</v>
      </c>
      <c r="M72" s="77"/>
      <c r="N72" s="72"/>
      <c r="O72" s="79" t="s">
        <v>302</v>
      </c>
      <c r="P72" s="81">
        <v>43537.625914351855</v>
      </c>
      <c r="Q72" s="79" t="s">
        <v>329</v>
      </c>
      <c r="R72" s="84" t="s">
        <v>441</v>
      </c>
      <c r="S72" s="79" t="s">
        <v>469</v>
      </c>
      <c r="T72" s="79"/>
      <c r="U72" s="79"/>
      <c r="V72" s="84" t="s">
        <v>546</v>
      </c>
      <c r="W72" s="81">
        <v>43537.625914351855</v>
      </c>
      <c r="X72" s="84" t="s">
        <v>594</v>
      </c>
      <c r="Y72" s="79"/>
      <c r="Z72" s="79"/>
      <c r="AA72" s="82" t="s">
        <v>735</v>
      </c>
      <c r="AB72" s="79"/>
      <c r="AC72" s="79" t="b">
        <v>0</v>
      </c>
      <c r="AD72" s="79">
        <v>3</v>
      </c>
      <c r="AE72" s="82" t="s">
        <v>851</v>
      </c>
      <c r="AF72" s="79" t="b">
        <v>0</v>
      </c>
      <c r="AG72" s="79" t="s">
        <v>863</v>
      </c>
      <c r="AH72" s="79"/>
      <c r="AI72" s="82" t="s">
        <v>851</v>
      </c>
      <c r="AJ72" s="79" t="b">
        <v>0</v>
      </c>
      <c r="AK72" s="79">
        <v>2</v>
      </c>
      <c r="AL72" s="82" t="s">
        <v>851</v>
      </c>
      <c r="AM72" s="79" t="s">
        <v>875</v>
      </c>
      <c r="AN72" s="79" t="b">
        <v>0</v>
      </c>
      <c r="AO72" s="82" t="s">
        <v>735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23</v>
      </c>
      <c r="BK72" s="49">
        <v>100</v>
      </c>
      <c r="BL72" s="48">
        <v>23</v>
      </c>
    </row>
    <row r="73" spans="1:64" ht="15">
      <c r="A73" s="64" t="s">
        <v>237</v>
      </c>
      <c r="B73" s="64" t="s">
        <v>236</v>
      </c>
      <c r="C73" s="65" t="s">
        <v>2353</v>
      </c>
      <c r="D73" s="66">
        <v>3</v>
      </c>
      <c r="E73" s="67" t="s">
        <v>132</v>
      </c>
      <c r="F73" s="68">
        <v>32</v>
      </c>
      <c r="G73" s="65"/>
      <c r="H73" s="69"/>
      <c r="I73" s="70"/>
      <c r="J73" s="70"/>
      <c r="K73" s="34" t="s">
        <v>66</v>
      </c>
      <c r="L73" s="77">
        <v>73</v>
      </c>
      <c r="M73" s="77"/>
      <c r="N73" s="72"/>
      <c r="O73" s="79" t="s">
        <v>302</v>
      </c>
      <c r="P73" s="81">
        <v>43538.228530092594</v>
      </c>
      <c r="Q73" s="79" t="s">
        <v>330</v>
      </c>
      <c r="R73" s="79"/>
      <c r="S73" s="79"/>
      <c r="T73" s="79" t="s">
        <v>483</v>
      </c>
      <c r="U73" s="84" t="s">
        <v>510</v>
      </c>
      <c r="V73" s="84" t="s">
        <v>510</v>
      </c>
      <c r="W73" s="81">
        <v>43538.228530092594</v>
      </c>
      <c r="X73" s="84" t="s">
        <v>595</v>
      </c>
      <c r="Y73" s="79"/>
      <c r="Z73" s="79"/>
      <c r="AA73" s="82" t="s">
        <v>736</v>
      </c>
      <c r="AB73" s="79"/>
      <c r="AC73" s="79" t="b">
        <v>0</v>
      </c>
      <c r="AD73" s="79">
        <v>6</v>
      </c>
      <c r="AE73" s="82" t="s">
        <v>851</v>
      </c>
      <c r="AF73" s="79" t="b">
        <v>0</v>
      </c>
      <c r="AG73" s="79" t="s">
        <v>863</v>
      </c>
      <c r="AH73" s="79"/>
      <c r="AI73" s="82" t="s">
        <v>851</v>
      </c>
      <c r="AJ73" s="79" t="b">
        <v>0</v>
      </c>
      <c r="AK73" s="79">
        <v>2</v>
      </c>
      <c r="AL73" s="82" t="s">
        <v>851</v>
      </c>
      <c r="AM73" s="79" t="s">
        <v>872</v>
      </c>
      <c r="AN73" s="79" t="b">
        <v>0</v>
      </c>
      <c r="AO73" s="82" t="s">
        <v>736</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1</v>
      </c>
      <c r="BD73" s="48"/>
      <c r="BE73" s="49"/>
      <c r="BF73" s="48"/>
      <c r="BG73" s="49"/>
      <c r="BH73" s="48"/>
      <c r="BI73" s="49"/>
      <c r="BJ73" s="48"/>
      <c r="BK73" s="49"/>
      <c r="BL73" s="48"/>
    </row>
    <row r="74" spans="1:64" ht="15">
      <c r="A74" s="64" t="s">
        <v>237</v>
      </c>
      <c r="B74" s="64" t="s">
        <v>214</v>
      </c>
      <c r="C74" s="65" t="s">
        <v>2353</v>
      </c>
      <c r="D74" s="66">
        <v>3</v>
      </c>
      <c r="E74" s="67" t="s">
        <v>132</v>
      </c>
      <c r="F74" s="68">
        <v>32</v>
      </c>
      <c r="G74" s="65"/>
      <c r="H74" s="69"/>
      <c r="I74" s="70"/>
      <c r="J74" s="70"/>
      <c r="K74" s="34" t="s">
        <v>65</v>
      </c>
      <c r="L74" s="77">
        <v>74</v>
      </c>
      <c r="M74" s="77"/>
      <c r="N74" s="72"/>
      <c r="O74" s="79" t="s">
        <v>302</v>
      </c>
      <c r="P74" s="81">
        <v>43538.228530092594</v>
      </c>
      <c r="Q74" s="79" t="s">
        <v>330</v>
      </c>
      <c r="R74" s="79"/>
      <c r="S74" s="79"/>
      <c r="T74" s="79" t="s">
        <v>483</v>
      </c>
      <c r="U74" s="84" t="s">
        <v>510</v>
      </c>
      <c r="V74" s="84" t="s">
        <v>510</v>
      </c>
      <c r="W74" s="81">
        <v>43538.228530092594</v>
      </c>
      <c r="X74" s="84" t="s">
        <v>595</v>
      </c>
      <c r="Y74" s="79"/>
      <c r="Z74" s="79"/>
      <c r="AA74" s="82" t="s">
        <v>736</v>
      </c>
      <c r="AB74" s="79"/>
      <c r="AC74" s="79" t="b">
        <v>0</v>
      </c>
      <c r="AD74" s="79">
        <v>6</v>
      </c>
      <c r="AE74" s="82" t="s">
        <v>851</v>
      </c>
      <c r="AF74" s="79" t="b">
        <v>0</v>
      </c>
      <c r="AG74" s="79" t="s">
        <v>863</v>
      </c>
      <c r="AH74" s="79"/>
      <c r="AI74" s="82" t="s">
        <v>851</v>
      </c>
      <c r="AJ74" s="79" t="b">
        <v>0</v>
      </c>
      <c r="AK74" s="79">
        <v>2</v>
      </c>
      <c r="AL74" s="82" t="s">
        <v>851</v>
      </c>
      <c r="AM74" s="79" t="s">
        <v>872</v>
      </c>
      <c r="AN74" s="79" t="b">
        <v>0</v>
      </c>
      <c r="AO74" s="82" t="s">
        <v>736</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0</v>
      </c>
      <c r="BE74" s="49">
        <v>0</v>
      </c>
      <c r="BF74" s="48">
        <v>0</v>
      </c>
      <c r="BG74" s="49">
        <v>0</v>
      </c>
      <c r="BH74" s="48">
        <v>0</v>
      </c>
      <c r="BI74" s="49">
        <v>0</v>
      </c>
      <c r="BJ74" s="48">
        <v>21</v>
      </c>
      <c r="BK74" s="49">
        <v>100</v>
      </c>
      <c r="BL74" s="48">
        <v>21</v>
      </c>
    </row>
    <row r="75" spans="1:64" ht="15">
      <c r="A75" s="64" t="s">
        <v>236</v>
      </c>
      <c r="B75" s="64" t="s">
        <v>237</v>
      </c>
      <c r="C75" s="65" t="s">
        <v>2353</v>
      </c>
      <c r="D75" s="66">
        <v>3</v>
      </c>
      <c r="E75" s="67" t="s">
        <v>132</v>
      </c>
      <c r="F75" s="68">
        <v>32</v>
      </c>
      <c r="G75" s="65"/>
      <c r="H75" s="69"/>
      <c r="I75" s="70"/>
      <c r="J75" s="70"/>
      <c r="K75" s="34" t="s">
        <v>66</v>
      </c>
      <c r="L75" s="77">
        <v>75</v>
      </c>
      <c r="M75" s="77"/>
      <c r="N75" s="72"/>
      <c r="O75" s="79" t="s">
        <v>302</v>
      </c>
      <c r="P75" s="81">
        <v>43538.38195601852</v>
      </c>
      <c r="Q75" s="79" t="s">
        <v>312</v>
      </c>
      <c r="R75" s="79"/>
      <c r="S75" s="79"/>
      <c r="T75" s="79"/>
      <c r="U75" s="79"/>
      <c r="V75" s="84" t="s">
        <v>546</v>
      </c>
      <c r="W75" s="81">
        <v>43538.38195601852</v>
      </c>
      <c r="X75" s="84" t="s">
        <v>596</v>
      </c>
      <c r="Y75" s="79"/>
      <c r="Z75" s="79"/>
      <c r="AA75" s="82" t="s">
        <v>737</v>
      </c>
      <c r="AB75" s="79"/>
      <c r="AC75" s="79" t="b">
        <v>0</v>
      </c>
      <c r="AD75" s="79">
        <v>0</v>
      </c>
      <c r="AE75" s="82" t="s">
        <v>851</v>
      </c>
      <c r="AF75" s="79" t="b">
        <v>0</v>
      </c>
      <c r="AG75" s="79" t="s">
        <v>863</v>
      </c>
      <c r="AH75" s="79"/>
      <c r="AI75" s="82" t="s">
        <v>851</v>
      </c>
      <c r="AJ75" s="79" t="b">
        <v>0</v>
      </c>
      <c r="AK75" s="79">
        <v>2</v>
      </c>
      <c r="AL75" s="82" t="s">
        <v>736</v>
      </c>
      <c r="AM75" s="79" t="s">
        <v>868</v>
      </c>
      <c r="AN75" s="79" t="b">
        <v>0</v>
      </c>
      <c r="AO75" s="82" t="s">
        <v>736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6</v>
      </c>
      <c r="BD75" s="48">
        <v>0</v>
      </c>
      <c r="BE75" s="49">
        <v>0</v>
      </c>
      <c r="BF75" s="48">
        <v>0</v>
      </c>
      <c r="BG75" s="49">
        <v>0</v>
      </c>
      <c r="BH75" s="48">
        <v>0</v>
      </c>
      <c r="BI75" s="49">
        <v>0</v>
      </c>
      <c r="BJ75" s="48">
        <v>20</v>
      </c>
      <c r="BK75" s="49">
        <v>100</v>
      </c>
      <c r="BL75" s="48">
        <v>20</v>
      </c>
    </row>
    <row r="76" spans="1:64" ht="15">
      <c r="A76" s="64" t="s">
        <v>238</v>
      </c>
      <c r="B76" s="64" t="s">
        <v>278</v>
      </c>
      <c r="C76" s="65" t="s">
        <v>2352</v>
      </c>
      <c r="D76" s="66">
        <v>6.5</v>
      </c>
      <c r="E76" s="67" t="s">
        <v>136</v>
      </c>
      <c r="F76" s="68">
        <v>27.666666666666668</v>
      </c>
      <c r="G76" s="65"/>
      <c r="H76" s="69"/>
      <c r="I76" s="70"/>
      <c r="J76" s="70"/>
      <c r="K76" s="34" t="s">
        <v>65</v>
      </c>
      <c r="L76" s="77">
        <v>76</v>
      </c>
      <c r="M76" s="77"/>
      <c r="N76" s="72"/>
      <c r="O76" s="79" t="s">
        <v>302</v>
      </c>
      <c r="P76" s="81">
        <v>43538.59625</v>
      </c>
      <c r="Q76" s="79" t="s">
        <v>331</v>
      </c>
      <c r="R76" s="79"/>
      <c r="S76" s="79"/>
      <c r="T76" s="79" t="s">
        <v>480</v>
      </c>
      <c r="U76" s="79"/>
      <c r="V76" s="84" t="s">
        <v>547</v>
      </c>
      <c r="W76" s="81">
        <v>43538.59625</v>
      </c>
      <c r="X76" s="84" t="s">
        <v>597</v>
      </c>
      <c r="Y76" s="79"/>
      <c r="Z76" s="79"/>
      <c r="AA76" s="82" t="s">
        <v>738</v>
      </c>
      <c r="AB76" s="82" t="s">
        <v>740</v>
      </c>
      <c r="AC76" s="79" t="b">
        <v>0</v>
      </c>
      <c r="AD76" s="79">
        <v>1</v>
      </c>
      <c r="AE76" s="82" t="s">
        <v>856</v>
      </c>
      <c r="AF76" s="79" t="b">
        <v>0</v>
      </c>
      <c r="AG76" s="79" t="s">
        <v>863</v>
      </c>
      <c r="AH76" s="79"/>
      <c r="AI76" s="82" t="s">
        <v>851</v>
      </c>
      <c r="AJ76" s="79" t="b">
        <v>0</v>
      </c>
      <c r="AK76" s="79">
        <v>1</v>
      </c>
      <c r="AL76" s="82" t="s">
        <v>851</v>
      </c>
      <c r="AM76" s="79" t="s">
        <v>868</v>
      </c>
      <c r="AN76" s="79" t="b">
        <v>0</v>
      </c>
      <c r="AO76" s="82" t="s">
        <v>740</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2</v>
      </c>
      <c r="BE76" s="49">
        <v>33.333333333333336</v>
      </c>
      <c r="BF76" s="48">
        <v>0</v>
      </c>
      <c r="BG76" s="49">
        <v>0</v>
      </c>
      <c r="BH76" s="48">
        <v>0</v>
      </c>
      <c r="BI76" s="49">
        <v>0</v>
      </c>
      <c r="BJ76" s="48">
        <v>4</v>
      </c>
      <c r="BK76" s="49">
        <v>66.66666666666667</v>
      </c>
      <c r="BL76" s="48">
        <v>6</v>
      </c>
    </row>
    <row r="77" spans="1:64" ht="15">
      <c r="A77" s="64" t="s">
        <v>238</v>
      </c>
      <c r="B77" s="64" t="s">
        <v>278</v>
      </c>
      <c r="C77" s="65" t="s">
        <v>2352</v>
      </c>
      <c r="D77" s="66">
        <v>6.5</v>
      </c>
      <c r="E77" s="67" t="s">
        <v>136</v>
      </c>
      <c r="F77" s="68">
        <v>27.666666666666668</v>
      </c>
      <c r="G77" s="65"/>
      <c r="H77" s="69"/>
      <c r="I77" s="70"/>
      <c r="J77" s="70"/>
      <c r="K77" s="34" t="s">
        <v>65</v>
      </c>
      <c r="L77" s="77">
        <v>77</v>
      </c>
      <c r="M77" s="77"/>
      <c r="N77" s="72"/>
      <c r="O77" s="79" t="s">
        <v>302</v>
      </c>
      <c r="P77" s="81">
        <v>43538.59688657407</v>
      </c>
      <c r="Q77" s="79" t="s">
        <v>332</v>
      </c>
      <c r="R77" s="84" t="s">
        <v>442</v>
      </c>
      <c r="S77" s="79" t="s">
        <v>470</v>
      </c>
      <c r="T77" s="79" t="s">
        <v>480</v>
      </c>
      <c r="U77" s="79"/>
      <c r="V77" s="84" t="s">
        <v>547</v>
      </c>
      <c r="W77" s="81">
        <v>43538.59688657407</v>
      </c>
      <c r="X77" s="84" t="s">
        <v>598</v>
      </c>
      <c r="Y77" s="79"/>
      <c r="Z77" s="79"/>
      <c r="AA77" s="82" t="s">
        <v>739</v>
      </c>
      <c r="AB77" s="79"/>
      <c r="AC77" s="79" t="b">
        <v>0</v>
      </c>
      <c r="AD77" s="79">
        <v>3</v>
      </c>
      <c r="AE77" s="82" t="s">
        <v>851</v>
      </c>
      <c r="AF77" s="79" t="b">
        <v>1</v>
      </c>
      <c r="AG77" s="79" t="s">
        <v>863</v>
      </c>
      <c r="AH77" s="79"/>
      <c r="AI77" s="82" t="s">
        <v>740</v>
      </c>
      <c r="AJ77" s="79" t="b">
        <v>0</v>
      </c>
      <c r="AK77" s="79">
        <v>1</v>
      </c>
      <c r="AL77" s="82" t="s">
        <v>851</v>
      </c>
      <c r="AM77" s="79" t="s">
        <v>868</v>
      </c>
      <c r="AN77" s="79" t="b">
        <v>0</v>
      </c>
      <c r="AO77" s="82" t="s">
        <v>739</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v>2</v>
      </c>
      <c r="BE77" s="49">
        <v>22.22222222222222</v>
      </c>
      <c r="BF77" s="48">
        <v>0</v>
      </c>
      <c r="BG77" s="49">
        <v>0</v>
      </c>
      <c r="BH77" s="48">
        <v>0</v>
      </c>
      <c r="BI77" s="49">
        <v>0</v>
      </c>
      <c r="BJ77" s="48">
        <v>7</v>
      </c>
      <c r="BK77" s="49">
        <v>77.77777777777777</v>
      </c>
      <c r="BL77" s="48">
        <v>9</v>
      </c>
    </row>
    <row r="78" spans="1:64" ht="15">
      <c r="A78" s="64" t="s">
        <v>236</v>
      </c>
      <c r="B78" s="64" t="s">
        <v>278</v>
      </c>
      <c r="C78" s="65" t="s">
        <v>2354</v>
      </c>
      <c r="D78" s="66">
        <v>10</v>
      </c>
      <c r="E78" s="67" t="s">
        <v>136</v>
      </c>
      <c r="F78" s="68">
        <v>23.333333333333336</v>
      </c>
      <c r="G78" s="65"/>
      <c r="H78" s="69"/>
      <c r="I78" s="70"/>
      <c r="J78" s="70"/>
      <c r="K78" s="34" t="s">
        <v>65</v>
      </c>
      <c r="L78" s="77">
        <v>78</v>
      </c>
      <c r="M78" s="77"/>
      <c r="N78" s="72"/>
      <c r="O78" s="79" t="s">
        <v>302</v>
      </c>
      <c r="P78" s="81">
        <v>43538.58872685185</v>
      </c>
      <c r="Q78" s="79" t="s">
        <v>333</v>
      </c>
      <c r="R78" s="79"/>
      <c r="S78" s="79"/>
      <c r="T78" s="79"/>
      <c r="U78" s="79"/>
      <c r="V78" s="84" t="s">
        <v>546</v>
      </c>
      <c r="W78" s="81">
        <v>43538.58872685185</v>
      </c>
      <c r="X78" s="84" t="s">
        <v>599</v>
      </c>
      <c r="Y78" s="79"/>
      <c r="Z78" s="79"/>
      <c r="AA78" s="82" t="s">
        <v>740</v>
      </c>
      <c r="AB78" s="79"/>
      <c r="AC78" s="79" t="b">
        <v>0</v>
      </c>
      <c r="AD78" s="79">
        <v>8</v>
      </c>
      <c r="AE78" s="82" t="s">
        <v>851</v>
      </c>
      <c r="AF78" s="79" t="b">
        <v>0</v>
      </c>
      <c r="AG78" s="79" t="s">
        <v>863</v>
      </c>
      <c r="AH78" s="79"/>
      <c r="AI78" s="82" t="s">
        <v>851</v>
      </c>
      <c r="AJ78" s="79" t="b">
        <v>0</v>
      </c>
      <c r="AK78" s="79">
        <v>1</v>
      </c>
      <c r="AL78" s="82" t="s">
        <v>851</v>
      </c>
      <c r="AM78" s="79" t="s">
        <v>868</v>
      </c>
      <c r="AN78" s="79" t="b">
        <v>0</v>
      </c>
      <c r="AO78" s="82" t="s">
        <v>740</v>
      </c>
      <c r="AP78" s="79" t="s">
        <v>176</v>
      </c>
      <c r="AQ78" s="79">
        <v>0</v>
      </c>
      <c r="AR78" s="79">
        <v>0</v>
      </c>
      <c r="AS78" s="79"/>
      <c r="AT78" s="79"/>
      <c r="AU78" s="79"/>
      <c r="AV78" s="79"/>
      <c r="AW78" s="79"/>
      <c r="AX78" s="79"/>
      <c r="AY78" s="79"/>
      <c r="AZ78" s="79"/>
      <c r="BA78">
        <v>3</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16</v>
      </c>
      <c r="BK78" s="49">
        <v>100</v>
      </c>
      <c r="BL78" s="48">
        <v>16</v>
      </c>
    </row>
    <row r="79" spans="1:64" ht="15">
      <c r="A79" s="64" t="s">
        <v>236</v>
      </c>
      <c r="B79" s="64" t="s">
        <v>278</v>
      </c>
      <c r="C79" s="65" t="s">
        <v>2354</v>
      </c>
      <c r="D79" s="66">
        <v>10</v>
      </c>
      <c r="E79" s="67" t="s">
        <v>136</v>
      </c>
      <c r="F79" s="68">
        <v>23.333333333333336</v>
      </c>
      <c r="G79" s="65"/>
      <c r="H79" s="69"/>
      <c r="I79" s="70"/>
      <c r="J79" s="70"/>
      <c r="K79" s="34" t="s">
        <v>65</v>
      </c>
      <c r="L79" s="77">
        <v>79</v>
      </c>
      <c r="M79" s="77"/>
      <c r="N79" s="72"/>
      <c r="O79" s="79" t="s">
        <v>302</v>
      </c>
      <c r="P79" s="81">
        <v>43538.641747685186</v>
      </c>
      <c r="Q79" s="79" t="s">
        <v>334</v>
      </c>
      <c r="R79" s="79"/>
      <c r="S79" s="79"/>
      <c r="T79" s="79" t="s">
        <v>480</v>
      </c>
      <c r="U79" s="79"/>
      <c r="V79" s="84" t="s">
        <v>546</v>
      </c>
      <c r="W79" s="81">
        <v>43538.641747685186</v>
      </c>
      <c r="X79" s="84" t="s">
        <v>600</v>
      </c>
      <c r="Y79" s="79"/>
      <c r="Z79" s="79"/>
      <c r="AA79" s="82" t="s">
        <v>741</v>
      </c>
      <c r="AB79" s="79"/>
      <c r="AC79" s="79" t="b">
        <v>0</v>
      </c>
      <c r="AD79" s="79">
        <v>0</v>
      </c>
      <c r="AE79" s="82" t="s">
        <v>851</v>
      </c>
      <c r="AF79" s="79" t="b">
        <v>0</v>
      </c>
      <c r="AG79" s="79" t="s">
        <v>863</v>
      </c>
      <c r="AH79" s="79"/>
      <c r="AI79" s="82" t="s">
        <v>851</v>
      </c>
      <c r="AJ79" s="79" t="b">
        <v>0</v>
      </c>
      <c r="AK79" s="79">
        <v>1</v>
      </c>
      <c r="AL79" s="82" t="s">
        <v>738</v>
      </c>
      <c r="AM79" s="79" t="s">
        <v>868</v>
      </c>
      <c r="AN79" s="79" t="b">
        <v>0</v>
      </c>
      <c r="AO79" s="82" t="s">
        <v>738</v>
      </c>
      <c r="AP79" s="79" t="s">
        <v>176</v>
      </c>
      <c r="AQ79" s="79">
        <v>0</v>
      </c>
      <c r="AR79" s="79">
        <v>0</v>
      </c>
      <c r="AS79" s="79"/>
      <c r="AT79" s="79"/>
      <c r="AU79" s="79"/>
      <c r="AV79" s="79"/>
      <c r="AW79" s="79"/>
      <c r="AX79" s="79"/>
      <c r="AY79" s="79"/>
      <c r="AZ79" s="79"/>
      <c r="BA79">
        <v>3</v>
      </c>
      <c r="BB79" s="78" t="str">
        <f>REPLACE(INDEX(GroupVertices[Group],MATCH(Edges[[#This Row],[Vertex 1]],GroupVertices[Vertex],0)),1,1,"")</f>
        <v>1</v>
      </c>
      <c r="BC79" s="78" t="str">
        <f>REPLACE(INDEX(GroupVertices[Group],MATCH(Edges[[#This Row],[Vertex 2]],GroupVertices[Vertex],0)),1,1,"")</f>
        <v>1</v>
      </c>
      <c r="BD79" s="48">
        <v>2</v>
      </c>
      <c r="BE79" s="49">
        <v>25</v>
      </c>
      <c r="BF79" s="48">
        <v>0</v>
      </c>
      <c r="BG79" s="49">
        <v>0</v>
      </c>
      <c r="BH79" s="48">
        <v>0</v>
      </c>
      <c r="BI79" s="49">
        <v>0</v>
      </c>
      <c r="BJ79" s="48">
        <v>6</v>
      </c>
      <c r="BK79" s="49">
        <v>75</v>
      </c>
      <c r="BL79" s="48">
        <v>8</v>
      </c>
    </row>
    <row r="80" spans="1:64" ht="15">
      <c r="A80" s="64" t="s">
        <v>236</v>
      </c>
      <c r="B80" s="64" t="s">
        <v>278</v>
      </c>
      <c r="C80" s="65" t="s">
        <v>2354</v>
      </c>
      <c r="D80" s="66">
        <v>10</v>
      </c>
      <c r="E80" s="67" t="s">
        <v>136</v>
      </c>
      <c r="F80" s="68">
        <v>23.333333333333336</v>
      </c>
      <c r="G80" s="65"/>
      <c r="H80" s="69"/>
      <c r="I80" s="70"/>
      <c r="J80" s="70"/>
      <c r="K80" s="34" t="s">
        <v>65</v>
      </c>
      <c r="L80" s="77">
        <v>80</v>
      </c>
      <c r="M80" s="77"/>
      <c r="N80" s="72"/>
      <c r="O80" s="79" t="s">
        <v>302</v>
      </c>
      <c r="P80" s="81">
        <v>43538.641805555555</v>
      </c>
      <c r="Q80" s="79" t="s">
        <v>335</v>
      </c>
      <c r="R80" s="84" t="s">
        <v>442</v>
      </c>
      <c r="S80" s="79" t="s">
        <v>470</v>
      </c>
      <c r="T80" s="79" t="s">
        <v>480</v>
      </c>
      <c r="U80" s="79"/>
      <c r="V80" s="84" t="s">
        <v>546</v>
      </c>
      <c r="W80" s="81">
        <v>43538.641805555555</v>
      </c>
      <c r="X80" s="84" t="s">
        <v>601</v>
      </c>
      <c r="Y80" s="79"/>
      <c r="Z80" s="79"/>
      <c r="AA80" s="82" t="s">
        <v>742</v>
      </c>
      <c r="AB80" s="79"/>
      <c r="AC80" s="79" t="b">
        <v>0</v>
      </c>
      <c r="AD80" s="79">
        <v>0</v>
      </c>
      <c r="AE80" s="82" t="s">
        <v>851</v>
      </c>
      <c r="AF80" s="79" t="b">
        <v>1</v>
      </c>
      <c r="AG80" s="79" t="s">
        <v>863</v>
      </c>
      <c r="AH80" s="79"/>
      <c r="AI80" s="82" t="s">
        <v>740</v>
      </c>
      <c r="AJ80" s="79" t="b">
        <v>0</v>
      </c>
      <c r="AK80" s="79">
        <v>1</v>
      </c>
      <c r="AL80" s="82" t="s">
        <v>739</v>
      </c>
      <c r="AM80" s="79" t="s">
        <v>868</v>
      </c>
      <c r="AN80" s="79" t="b">
        <v>0</v>
      </c>
      <c r="AO80" s="82" t="s">
        <v>739</v>
      </c>
      <c r="AP80" s="79" t="s">
        <v>176</v>
      </c>
      <c r="AQ80" s="79">
        <v>0</v>
      </c>
      <c r="AR80" s="79">
        <v>0</v>
      </c>
      <c r="AS80" s="79"/>
      <c r="AT80" s="79"/>
      <c r="AU80" s="79"/>
      <c r="AV80" s="79"/>
      <c r="AW80" s="79"/>
      <c r="AX80" s="79"/>
      <c r="AY80" s="79"/>
      <c r="AZ80" s="79"/>
      <c r="BA80">
        <v>3</v>
      </c>
      <c r="BB80" s="78" t="str">
        <f>REPLACE(INDEX(GroupVertices[Group],MATCH(Edges[[#This Row],[Vertex 1]],GroupVertices[Vertex],0)),1,1,"")</f>
        <v>1</v>
      </c>
      <c r="BC80" s="78" t="str">
        <f>REPLACE(INDEX(GroupVertices[Group],MATCH(Edges[[#This Row],[Vertex 2]],GroupVertices[Vertex],0)),1,1,"")</f>
        <v>1</v>
      </c>
      <c r="BD80" s="48">
        <v>2</v>
      </c>
      <c r="BE80" s="49">
        <v>18.181818181818183</v>
      </c>
      <c r="BF80" s="48">
        <v>0</v>
      </c>
      <c r="BG80" s="49">
        <v>0</v>
      </c>
      <c r="BH80" s="48">
        <v>0</v>
      </c>
      <c r="BI80" s="49">
        <v>0</v>
      </c>
      <c r="BJ80" s="48">
        <v>9</v>
      </c>
      <c r="BK80" s="49">
        <v>81.81818181818181</v>
      </c>
      <c r="BL80" s="48">
        <v>11</v>
      </c>
    </row>
    <row r="81" spans="1:64" ht="15">
      <c r="A81" s="64" t="s">
        <v>238</v>
      </c>
      <c r="B81" s="64" t="s">
        <v>236</v>
      </c>
      <c r="C81" s="65" t="s">
        <v>2352</v>
      </c>
      <c r="D81" s="66">
        <v>6.5</v>
      </c>
      <c r="E81" s="67" t="s">
        <v>136</v>
      </c>
      <c r="F81" s="68">
        <v>27.666666666666668</v>
      </c>
      <c r="G81" s="65"/>
      <c r="H81" s="69"/>
      <c r="I81" s="70"/>
      <c r="J81" s="70"/>
      <c r="K81" s="34" t="s">
        <v>66</v>
      </c>
      <c r="L81" s="77">
        <v>81</v>
      </c>
      <c r="M81" s="77"/>
      <c r="N81" s="72"/>
      <c r="O81" s="79" t="s">
        <v>302</v>
      </c>
      <c r="P81" s="81">
        <v>43536.59428240741</v>
      </c>
      <c r="Q81" s="79" t="s">
        <v>336</v>
      </c>
      <c r="R81" s="84" t="s">
        <v>443</v>
      </c>
      <c r="S81" s="79" t="s">
        <v>470</v>
      </c>
      <c r="T81" s="79" t="s">
        <v>480</v>
      </c>
      <c r="U81" s="79"/>
      <c r="V81" s="84" t="s">
        <v>547</v>
      </c>
      <c r="W81" s="81">
        <v>43536.59428240741</v>
      </c>
      <c r="X81" s="84" t="s">
        <v>602</v>
      </c>
      <c r="Y81" s="79"/>
      <c r="Z81" s="79"/>
      <c r="AA81" s="82" t="s">
        <v>743</v>
      </c>
      <c r="AB81" s="79"/>
      <c r="AC81" s="79" t="b">
        <v>0</v>
      </c>
      <c r="AD81" s="79">
        <v>3</v>
      </c>
      <c r="AE81" s="82" t="s">
        <v>851</v>
      </c>
      <c r="AF81" s="79" t="b">
        <v>1</v>
      </c>
      <c r="AG81" s="79" t="s">
        <v>863</v>
      </c>
      <c r="AH81" s="79"/>
      <c r="AI81" s="82" t="s">
        <v>865</v>
      </c>
      <c r="AJ81" s="79" t="b">
        <v>0</v>
      </c>
      <c r="AK81" s="79">
        <v>2</v>
      </c>
      <c r="AL81" s="82" t="s">
        <v>851</v>
      </c>
      <c r="AM81" s="79" t="s">
        <v>868</v>
      </c>
      <c r="AN81" s="79" t="b">
        <v>0</v>
      </c>
      <c r="AO81" s="82" t="s">
        <v>743</v>
      </c>
      <c r="AP81" s="79" t="s">
        <v>881</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2</v>
      </c>
      <c r="BE81" s="49">
        <v>14.285714285714286</v>
      </c>
      <c r="BF81" s="48">
        <v>0</v>
      </c>
      <c r="BG81" s="49">
        <v>0</v>
      </c>
      <c r="BH81" s="48">
        <v>0</v>
      </c>
      <c r="BI81" s="49">
        <v>0</v>
      </c>
      <c r="BJ81" s="48">
        <v>12</v>
      </c>
      <c r="BK81" s="49">
        <v>85.71428571428571</v>
      </c>
      <c r="BL81" s="48">
        <v>14</v>
      </c>
    </row>
    <row r="82" spans="1:64" ht="15">
      <c r="A82" s="64" t="s">
        <v>238</v>
      </c>
      <c r="B82" s="64" t="s">
        <v>236</v>
      </c>
      <c r="C82" s="65" t="s">
        <v>2353</v>
      </c>
      <c r="D82" s="66">
        <v>3</v>
      </c>
      <c r="E82" s="67" t="s">
        <v>132</v>
      </c>
      <c r="F82" s="68">
        <v>32</v>
      </c>
      <c r="G82" s="65"/>
      <c r="H82" s="69"/>
      <c r="I82" s="70"/>
      <c r="J82" s="70"/>
      <c r="K82" s="34" t="s">
        <v>66</v>
      </c>
      <c r="L82" s="77">
        <v>82</v>
      </c>
      <c r="M82" s="77"/>
      <c r="N82" s="72"/>
      <c r="O82" s="79" t="s">
        <v>303</v>
      </c>
      <c r="P82" s="81">
        <v>43538.59625</v>
      </c>
      <c r="Q82" s="79" t="s">
        <v>331</v>
      </c>
      <c r="R82" s="79"/>
      <c r="S82" s="79"/>
      <c r="T82" s="79" t="s">
        <v>480</v>
      </c>
      <c r="U82" s="79"/>
      <c r="V82" s="84" t="s">
        <v>547</v>
      </c>
      <c r="W82" s="81">
        <v>43538.59625</v>
      </c>
      <c r="X82" s="84" t="s">
        <v>597</v>
      </c>
      <c r="Y82" s="79"/>
      <c r="Z82" s="79"/>
      <c r="AA82" s="82" t="s">
        <v>738</v>
      </c>
      <c r="AB82" s="82" t="s">
        <v>740</v>
      </c>
      <c r="AC82" s="79" t="b">
        <v>0</v>
      </c>
      <c r="AD82" s="79">
        <v>1</v>
      </c>
      <c r="AE82" s="82" t="s">
        <v>856</v>
      </c>
      <c r="AF82" s="79" t="b">
        <v>0</v>
      </c>
      <c r="AG82" s="79" t="s">
        <v>863</v>
      </c>
      <c r="AH82" s="79"/>
      <c r="AI82" s="82" t="s">
        <v>851</v>
      </c>
      <c r="AJ82" s="79" t="b">
        <v>0</v>
      </c>
      <c r="AK82" s="79">
        <v>1</v>
      </c>
      <c r="AL82" s="82" t="s">
        <v>851</v>
      </c>
      <c r="AM82" s="79" t="s">
        <v>868</v>
      </c>
      <c r="AN82" s="79" t="b">
        <v>0</v>
      </c>
      <c r="AO82" s="82" t="s">
        <v>740</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238</v>
      </c>
      <c r="B83" s="64" t="s">
        <v>236</v>
      </c>
      <c r="C83" s="65" t="s">
        <v>2352</v>
      </c>
      <c r="D83" s="66">
        <v>6.5</v>
      </c>
      <c r="E83" s="67" t="s">
        <v>136</v>
      </c>
      <c r="F83" s="68">
        <v>27.666666666666668</v>
      </c>
      <c r="G83" s="65"/>
      <c r="H83" s="69"/>
      <c r="I83" s="70"/>
      <c r="J83" s="70"/>
      <c r="K83" s="34" t="s">
        <v>66</v>
      </c>
      <c r="L83" s="77">
        <v>83</v>
      </c>
      <c r="M83" s="77"/>
      <c r="N83" s="72"/>
      <c r="O83" s="79" t="s">
        <v>302</v>
      </c>
      <c r="P83" s="81">
        <v>43538.59688657407</v>
      </c>
      <c r="Q83" s="79" t="s">
        <v>332</v>
      </c>
      <c r="R83" s="84" t="s">
        <v>442</v>
      </c>
      <c r="S83" s="79" t="s">
        <v>470</v>
      </c>
      <c r="T83" s="79" t="s">
        <v>480</v>
      </c>
      <c r="U83" s="79"/>
      <c r="V83" s="84" t="s">
        <v>547</v>
      </c>
      <c r="W83" s="81">
        <v>43538.59688657407</v>
      </c>
      <c r="X83" s="84" t="s">
        <v>598</v>
      </c>
      <c r="Y83" s="79"/>
      <c r="Z83" s="79"/>
      <c r="AA83" s="82" t="s">
        <v>739</v>
      </c>
      <c r="AB83" s="79"/>
      <c r="AC83" s="79" t="b">
        <v>0</v>
      </c>
      <c r="AD83" s="79">
        <v>3</v>
      </c>
      <c r="AE83" s="82" t="s">
        <v>851</v>
      </c>
      <c r="AF83" s="79" t="b">
        <v>1</v>
      </c>
      <c r="AG83" s="79" t="s">
        <v>863</v>
      </c>
      <c r="AH83" s="79"/>
      <c r="AI83" s="82" t="s">
        <v>740</v>
      </c>
      <c r="AJ83" s="79" t="b">
        <v>0</v>
      </c>
      <c r="AK83" s="79">
        <v>1</v>
      </c>
      <c r="AL83" s="82" t="s">
        <v>851</v>
      </c>
      <c r="AM83" s="79" t="s">
        <v>868</v>
      </c>
      <c r="AN83" s="79" t="b">
        <v>0</v>
      </c>
      <c r="AO83" s="82" t="s">
        <v>739</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236</v>
      </c>
      <c r="B84" s="64" t="s">
        <v>238</v>
      </c>
      <c r="C84" s="65" t="s">
        <v>2354</v>
      </c>
      <c r="D84" s="66">
        <v>10</v>
      </c>
      <c r="E84" s="67" t="s">
        <v>136</v>
      </c>
      <c r="F84" s="68">
        <v>23.333333333333336</v>
      </c>
      <c r="G84" s="65"/>
      <c r="H84" s="69"/>
      <c r="I84" s="70"/>
      <c r="J84" s="70"/>
      <c r="K84" s="34" t="s">
        <v>66</v>
      </c>
      <c r="L84" s="77">
        <v>84</v>
      </c>
      <c r="M84" s="77"/>
      <c r="N84" s="72"/>
      <c r="O84" s="79" t="s">
        <v>302</v>
      </c>
      <c r="P84" s="81">
        <v>43538.58872685185</v>
      </c>
      <c r="Q84" s="79" t="s">
        <v>333</v>
      </c>
      <c r="R84" s="79"/>
      <c r="S84" s="79"/>
      <c r="T84" s="79"/>
      <c r="U84" s="79"/>
      <c r="V84" s="84" t="s">
        <v>546</v>
      </c>
      <c r="W84" s="81">
        <v>43538.58872685185</v>
      </c>
      <c r="X84" s="84" t="s">
        <v>599</v>
      </c>
      <c r="Y84" s="79"/>
      <c r="Z84" s="79"/>
      <c r="AA84" s="82" t="s">
        <v>740</v>
      </c>
      <c r="AB84" s="79"/>
      <c r="AC84" s="79" t="b">
        <v>0</v>
      </c>
      <c r="AD84" s="79">
        <v>8</v>
      </c>
      <c r="AE84" s="82" t="s">
        <v>851</v>
      </c>
      <c r="AF84" s="79" t="b">
        <v>0</v>
      </c>
      <c r="AG84" s="79" t="s">
        <v>863</v>
      </c>
      <c r="AH84" s="79"/>
      <c r="AI84" s="82" t="s">
        <v>851</v>
      </c>
      <c r="AJ84" s="79" t="b">
        <v>0</v>
      </c>
      <c r="AK84" s="79">
        <v>1</v>
      </c>
      <c r="AL84" s="82" t="s">
        <v>851</v>
      </c>
      <c r="AM84" s="79" t="s">
        <v>868</v>
      </c>
      <c r="AN84" s="79" t="b">
        <v>0</v>
      </c>
      <c r="AO84" s="82" t="s">
        <v>740</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236</v>
      </c>
      <c r="B85" s="64" t="s">
        <v>238</v>
      </c>
      <c r="C85" s="65" t="s">
        <v>2354</v>
      </c>
      <c r="D85" s="66">
        <v>10</v>
      </c>
      <c r="E85" s="67" t="s">
        <v>136</v>
      </c>
      <c r="F85" s="68">
        <v>23.333333333333336</v>
      </c>
      <c r="G85" s="65"/>
      <c r="H85" s="69"/>
      <c r="I85" s="70"/>
      <c r="J85" s="70"/>
      <c r="K85" s="34" t="s">
        <v>66</v>
      </c>
      <c r="L85" s="77">
        <v>85</v>
      </c>
      <c r="M85" s="77"/>
      <c r="N85" s="72"/>
      <c r="O85" s="79" t="s">
        <v>302</v>
      </c>
      <c r="P85" s="81">
        <v>43538.641747685186</v>
      </c>
      <c r="Q85" s="79" t="s">
        <v>334</v>
      </c>
      <c r="R85" s="79"/>
      <c r="S85" s="79"/>
      <c r="T85" s="79" t="s">
        <v>480</v>
      </c>
      <c r="U85" s="79"/>
      <c r="V85" s="84" t="s">
        <v>546</v>
      </c>
      <c r="W85" s="81">
        <v>43538.641747685186</v>
      </c>
      <c r="X85" s="84" t="s">
        <v>600</v>
      </c>
      <c r="Y85" s="79"/>
      <c r="Z85" s="79"/>
      <c r="AA85" s="82" t="s">
        <v>741</v>
      </c>
      <c r="AB85" s="79"/>
      <c r="AC85" s="79" t="b">
        <v>0</v>
      </c>
      <c r="AD85" s="79">
        <v>0</v>
      </c>
      <c r="AE85" s="82" t="s">
        <v>851</v>
      </c>
      <c r="AF85" s="79" t="b">
        <v>0</v>
      </c>
      <c r="AG85" s="79" t="s">
        <v>863</v>
      </c>
      <c r="AH85" s="79"/>
      <c r="AI85" s="82" t="s">
        <v>851</v>
      </c>
      <c r="AJ85" s="79" t="b">
        <v>0</v>
      </c>
      <c r="AK85" s="79">
        <v>1</v>
      </c>
      <c r="AL85" s="82" t="s">
        <v>738</v>
      </c>
      <c r="AM85" s="79" t="s">
        <v>868</v>
      </c>
      <c r="AN85" s="79" t="b">
        <v>0</v>
      </c>
      <c r="AO85" s="82" t="s">
        <v>738</v>
      </c>
      <c r="AP85" s="79" t="s">
        <v>176</v>
      </c>
      <c r="AQ85" s="79">
        <v>0</v>
      </c>
      <c r="AR85" s="79">
        <v>0</v>
      </c>
      <c r="AS85" s="79"/>
      <c r="AT85" s="79"/>
      <c r="AU85" s="79"/>
      <c r="AV85" s="79"/>
      <c r="AW85" s="79"/>
      <c r="AX85" s="79"/>
      <c r="AY85" s="79"/>
      <c r="AZ85" s="79"/>
      <c r="BA85">
        <v>3</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236</v>
      </c>
      <c r="B86" s="64" t="s">
        <v>238</v>
      </c>
      <c r="C86" s="65" t="s">
        <v>2354</v>
      </c>
      <c r="D86" s="66">
        <v>10</v>
      </c>
      <c r="E86" s="67" t="s">
        <v>136</v>
      </c>
      <c r="F86" s="68">
        <v>23.333333333333336</v>
      </c>
      <c r="G86" s="65"/>
      <c r="H86" s="69"/>
      <c r="I86" s="70"/>
      <c r="J86" s="70"/>
      <c r="K86" s="34" t="s">
        <v>66</v>
      </c>
      <c r="L86" s="77">
        <v>86</v>
      </c>
      <c r="M86" s="77"/>
      <c r="N86" s="72"/>
      <c r="O86" s="79" t="s">
        <v>302</v>
      </c>
      <c r="P86" s="81">
        <v>43538.641805555555</v>
      </c>
      <c r="Q86" s="79" t="s">
        <v>335</v>
      </c>
      <c r="R86" s="84" t="s">
        <v>442</v>
      </c>
      <c r="S86" s="79" t="s">
        <v>470</v>
      </c>
      <c r="T86" s="79" t="s">
        <v>480</v>
      </c>
      <c r="U86" s="79"/>
      <c r="V86" s="84" t="s">
        <v>546</v>
      </c>
      <c r="W86" s="81">
        <v>43538.641805555555</v>
      </c>
      <c r="X86" s="84" t="s">
        <v>601</v>
      </c>
      <c r="Y86" s="79"/>
      <c r="Z86" s="79"/>
      <c r="AA86" s="82" t="s">
        <v>742</v>
      </c>
      <c r="AB86" s="79"/>
      <c r="AC86" s="79" t="b">
        <v>0</v>
      </c>
      <c r="AD86" s="79">
        <v>0</v>
      </c>
      <c r="AE86" s="82" t="s">
        <v>851</v>
      </c>
      <c r="AF86" s="79" t="b">
        <v>1</v>
      </c>
      <c r="AG86" s="79" t="s">
        <v>863</v>
      </c>
      <c r="AH86" s="79"/>
      <c r="AI86" s="82" t="s">
        <v>740</v>
      </c>
      <c r="AJ86" s="79" t="b">
        <v>0</v>
      </c>
      <c r="AK86" s="79">
        <v>1</v>
      </c>
      <c r="AL86" s="82" t="s">
        <v>739</v>
      </c>
      <c r="AM86" s="79" t="s">
        <v>868</v>
      </c>
      <c r="AN86" s="79" t="b">
        <v>0</v>
      </c>
      <c r="AO86" s="82" t="s">
        <v>739</v>
      </c>
      <c r="AP86" s="79" t="s">
        <v>176</v>
      </c>
      <c r="AQ86" s="79">
        <v>0</v>
      </c>
      <c r="AR86" s="79">
        <v>0</v>
      </c>
      <c r="AS86" s="79"/>
      <c r="AT86" s="79"/>
      <c r="AU86" s="79"/>
      <c r="AV86" s="79"/>
      <c r="AW86" s="79"/>
      <c r="AX86" s="79"/>
      <c r="AY86" s="79"/>
      <c r="AZ86" s="79"/>
      <c r="BA86">
        <v>3</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239</v>
      </c>
      <c r="B87" s="64" t="s">
        <v>236</v>
      </c>
      <c r="C87" s="65" t="s">
        <v>2353</v>
      </c>
      <c r="D87" s="66">
        <v>3</v>
      </c>
      <c r="E87" s="67" t="s">
        <v>132</v>
      </c>
      <c r="F87" s="68">
        <v>32</v>
      </c>
      <c r="G87" s="65"/>
      <c r="H87" s="69"/>
      <c r="I87" s="70"/>
      <c r="J87" s="70"/>
      <c r="K87" s="34" t="s">
        <v>66</v>
      </c>
      <c r="L87" s="77">
        <v>87</v>
      </c>
      <c r="M87" s="77"/>
      <c r="N87" s="72"/>
      <c r="O87" s="79" t="s">
        <v>302</v>
      </c>
      <c r="P87" s="81">
        <v>43539.734664351854</v>
      </c>
      <c r="Q87" s="79" t="s">
        <v>337</v>
      </c>
      <c r="R87" s="79"/>
      <c r="S87" s="79"/>
      <c r="T87" s="79"/>
      <c r="U87" s="79"/>
      <c r="V87" s="84" t="s">
        <v>548</v>
      </c>
      <c r="W87" s="81">
        <v>43539.734664351854</v>
      </c>
      <c r="X87" s="84" t="s">
        <v>603</v>
      </c>
      <c r="Y87" s="79"/>
      <c r="Z87" s="79"/>
      <c r="AA87" s="82" t="s">
        <v>744</v>
      </c>
      <c r="AB87" s="79"/>
      <c r="AC87" s="79" t="b">
        <v>0</v>
      </c>
      <c r="AD87" s="79">
        <v>14</v>
      </c>
      <c r="AE87" s="82" t="s">
        <v>851</v>
      </c>
      <c r="AF87" s="79" t="b">
        <v>0</v>
      </c>
      <c r="AG87" s="79" t="s">
        <v>863</v>
      </c>
      <c r="AH87" s="79"/>
      <c r="AI87" s="82" t="s">
        <v>851</v>
      </c>
      <c r="AJ87" s="79" t="b">
        <v>0</v>
      </c>
      <c r="AK87" s="79">
        <v>2</v>
      </c>
      <c r="AL87" s="82" t="s">
        <v>851</v>
      </c>
      <c r="AM87" s="79" t="s">
        <v>868</v>
      </c>
      <c r="AN87" s="79" t="b">
        <v>0</v>
      </c>
      <c r="AO87" s="82" t="s">
        <v>744</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1</v>
      </c>
      <c r="BD87" s="48"/>
      <c r="BE87" s="49"/>
      <c r="BF87" s="48"/>
      <c r="BG87" s="49"/>
      <c r="BH87" s="48"/>
      <c r="BI87" s="49"/>
      <c r="BJ87" s="48"/>
      <c r="BK87" s="49"/>
      <c r="BL87" s="48"/>
    </row>
    <row r="88" spans="1:64" ht="15">
      <c r="A88" s="64" t="s">
        <v>239</v>
      </c>
      <c r="B88" s="64" t="s">
        <v>272</v>
      </c>
      <c r="C88" s="65" t="s">
        <v>2353</v>
      </c>
      <c r="D88" s="66">
        <v>3</v>
      </c>
      <c r="E88" s="67" t="s">
        <v>132</v>
      </c>
      <c r="F88" s="68">
        <v>32</v>
      </c>
      <c r="G88" s="65"/>
      <c r="H88" s="69"/>
      <c r="I88" s="70"/>
      <c r="J88" s="70"/>
      <c r="K88" s="34" t="s">
        <v>65</v>
      </c>
      <c r="L88" s="77">
        <v>88</v>
      </c>
      <c r="M88" s="77"/>
      <c r="N88" s="72"/>
      <c r="O88" s="79" t="s">
        <v>302</v>
      </c>
      <c r="P88" s="81">
        <v>43539.734664351854</v>
      </c>
      <c r="Q88" s="79" t="s">
        <v>337</v>
      </c>
      <c r="R88" s="79"/>
      <c r="S88" s="79"/>
      <c r="T88" s="79"/>
      <c r="U88" s="79"/>
      <c r="V88" s="84" t="s">
        <v>548</v>
      </c>
      <c r="W88" s="81">
        <v>43539.734664351854</v>
      </c>
      <c r="X88" s="84" t="s">
        <v>603</v>
      </c>
      <c r="Y88" s="79"/>
      <c r="Z88" s="79"/>
      <c r="AA88" s="82" t="s">
        <v>744</v>
      </c>
      <c r="AB88" s="79"/>
      <c r="AC88" s="79" t="b">
        <v>0</v>
      </c>
      <c r="AD88" s="79">
        <v>14</v>
      </c>
      <c r="AE88" s="82" t="s">
        <v>851</v>
      </c>
      <c r="AF88" s="79" t="b">
        <v>0</v>
      </c>
      <c r="AG88" s="79" t="s">
        <v>863</v>
      </c>
      <c r="AH88" s="79"/>
      <c r="AI88" s="82" t="s">
        <v>851</v>
      </c>
      <c r="AJ88" s="79" t="b">
        <v>0</v>
      </c>
      <c r="AK88" s="79">
        <v>2</v>
      </c>
      <c r="AL88" s="82" t="s">
        <v>851</v>
      </c>
      <c r="AM88" s="79" t="s">
        <v>868</v>
      </c>
      <c r="AN88" s="79" t="b">
        <v>0</v>
      </c>
      <c r="AO88" s="82" t="s">
        <v>744</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4</v>
      </c>
      <c r="BE88" s="49">
        <v>16.666666666666668</v>
      </c>
      <c r="BF88" s="48">
        <v>0</v>
      </c>
      <c r="BG88" s="49">
        <v>0</v>
      </c>
      <c r="BH88" s="48">
        <v>0</v>
      </c>
      <c r="BI88" s="49">
        <v>0</v>
      </c>
      <c r="BJ88" s="48">
        <v>20</v>
      </c>
      <c r="BK88" s="49">
        <v>83.33333333333333</v>
      </c>
      <c r="BL88" s="48">
        <v>24</v>
      </c>
    </row>
    <row r="89" spans="1:64" ht="15">
      <c r="A89" s="64" t="s">
        <v>230</v>
      </c>
      <c r="B89" s="64" t="s">
        <v>239</v>
      </c>
      <c r="C89" s="65" t="s">
        <v>2353</v>
      </c>
      <c r="D89" s="66">
        <v>3</v>
      </c>
      <c r="E89" s="67" t="s">
        <v>132</v>
      </c>
      <c r="F89" s="68">
        <v>32</v>
      </c>
      <c r="G89" s="65"/>
      <c r="H89" s="69"/>
      <c r="I89" s="70"/>
      <c r="J89" s="70"/>
      <c r="K89" s="34" t="s">
        <v>65</v>
      </c>
      <c r="L89" s="77">
        <v>89</v>
      </c>
      <c r="M89" s="77"/>
      <c r="N89" s="72"/>
      <c r="O89" s="79" t="s">
        <v>302</v>
      </c>
      <c r="P89" s="81">
        <v>43538.904444444444</v>
      </c>
      <c r="Q89" s="79" t="s">
        <v>338</v>
      </c>
      <c r="R89" s="84" t="s">
        <v>444</v>
      </c>
      <c r="S89" s="79" t="s">
        <v>470</v>
      </c>
      <c r="T89" s="79"/>
      <c r="U89" s="79"/>
      <c r="V89" s="84" t="s">
        <v>541</v>
      </c>
      <c r="W89" s="81">
        <v>43538.904444444444</v>
      </c>
      <c r="X89" s="84" t="s">
        <v>604</v>
      </c>
      <c r="Y89" s="79"/>
      <c r="Z89" s="79"/>
      <c r="AA89" s="82" t="s">
        <v>745</v>
      </c>
      <c r="AB89" s="79"/>
      <c r="AC89" s="79" t="b">
        <v>0</v>
      </c>
      <c r="AD89" s="79">
        <v>0</v>
      </c>
      <c r="AE89" s="82" t="s">
        <v>851</v>
      </c>
      <c r="AF89" s="79" t="b">
        <v>1</v>
      </c>
      <c r="AG89" s="79" t="s">
        <v>864</v>
      </c>
      <c r="AH89" s="79"/>
      <c r="AI89" s="82" t="s">
        <v>866</v>
      </c>
      <c r="AJ89" s="79" t="b">
        <v>0</v>
      </c>
      <c r="AK89" s="79">
        <v>1</v>
      </c>
      <c r="AL89" s="82" t="s">
        <v>851</v>
      </c>
      <c r="AM89" s="79" t="s">
        <v>872</v>
      </c>
      <c r="AN89" s="79" t="b">
        <v>0</v>
      </c>
      <c r="AO89" s="82" t="s">
        <v>745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236</v>
      </c>
      <c r="B90" s="64" t="s">
        <v>239</v>
      </c>
      <c r="C90" s="65" t="s">
        <v>2354</v>
      </c>
      <c r="D90" s="66">
        <v>10</v>
      </c>
      <c r="E90" s="67" t="s">
        <v>136</v>
      </c>
      <c r="F90" s="68">
        <v>23.333333333333336</v>
      </c>
      <c r="G90" s="65"/>
      <c r="H90" s="69"/>
      <c r="I90" s="70"/>
      <c r="J90" s="70"/>
      <c r="K90" s="34" t="s">
        <v>66</v>
      </c>
      <c r="L90" s="77">
        <v>90</v>
      </c>
      <c r="M90" s="77"/>
      <c r="N90" s="72"/>
      <c r="O90" s="79" t="s">
        <v>302</v>
      </c>
      <c r="P90" s="81">
        <v>43539.43103009259</v>
      </c>
      <c r="Q90" s="79" t="s">
        <v>339</v>
      </c>
      <c r="R90" s="84" t="s">
        <v>444</v>
      </c>
      <c r="S90" s="79" t="s">
        <v>470</v>
      </c>
      <c r="T90" s="79"/>
      <c r="U90" s="79"/>
      <c r="V90" s="84" t="s">
        <v>546</v>
      </c>
      <c r="W90" s="81">
        <v>43539.43103009259</v>
      </c>
      <c r="X90" s="84" t="s">
        <v>605</v>
      </c>
      <c r="Y90" s="79"/>
      <c r="Z90" s="79"/>
      <c r="AA90" s="82" t="s">
        <v>746</v>
      </c>
      <c r="AB90" s="79"/>
      <c r="AC90" s="79" t="b">
        <v>0</v>
      </c>
      <c r="AD90" s="79">
        <v>0</v>
      </c>
      <c r="AE90" s="82" t="s">
        <v>851</v>
      </c>
      <c r="AF90" s="79" t="b">
        <v>1</v>
      </c>
      <c r="AG90" s="79" t="s">
        <v>864</v>
      </c>
      <c r="AH90" s="79"/>
      <c r="AI90" s="82" t="s">
        <v>866</v>
      </c>
      <c r="AJ90" s="79" t="b">
        <v>0</v>
      </c>
      <c r="AK90" s="79">
        <v>1</v>
      </c>
      <c r="AL90" s="82" t="s">
        <v>745</v>
      </c>
      <c r="AM90" s="79" t="s">
        <v>868</v>
      </c>
      <c r="AN90" s="79" t="b">
        <v>0</v>
      </c>
      <c r="AO90" s="82" t="s">
        <v>745</v>
      </c>
      <c r="AP90" s="79" t="s">
        <v>176</v>
      </c>
      <c r="AQ90" s="79">
        <v>0</v>
      </c>
      <c r="AR90" s="79">
        <v>0</v>
      </c>
      <c r="AS90" s="79"/>
      <c r="AT90" s="79"/>
      <c r="AU90" s="79"/>
      <c r="AV90" s="79"/>
      <c r="AW90" s="79"/>
      <c r="AX90" s="79"/>
      <c r="AY90" s="79"/>
      <c r="AZ90" s="79"/>
      <c r="BA90">
        <v>3</v>
      </c>
      <c r="BB90" s="78" t="str">
        <f>REPLACE(INDEX(GroupVertices[Group],MATCH(Edges[[#This Row],[Vertex 1]],GroupVertices[Vertex],0)),1,1,"")</f>
        <v>1</v>
      </c>
      <c r="BC90" s="78" t="str">
        <f>REPLACE(INDEX(GroupVertices[Group],MATCH(Edges[[#This Row],[Vertex 2]],GroupVertices[Vertex],0)),1,1,"")</f>
        <v>3</v>
      </c>
      <c r="BD90" s="48"/>
      <c r="BE90" s="49"/>
      <c r="BF90" s="48"/>
      <c r="BG90" s="49"/>
      <c r="BH90" s="48"/>
      <c r="BI90" s="49"/>
      <c r="BJ90" s="48"/>
      <c r="BK90" s="49"/>
      <c r="BL90" s="48"/>
    </row>
    <row r="91" spans="1:64" ht="15">
      <c r="A91" s="64" t="s">
        <v>236</v>
      </c>
      <c r="B91" s="64" t="s">
        <v>239</v>
      </c>
      <c r="C91" s="65" t="s">
        <v>2354</v>
      </c>
      <c r="D91" s="66">
        <v>10</v>
      </c>
      <c r="E91" s="67" t="s">
        <v>136</v>
      </c>
      <c r="F91" s="68">
        <v>23.333333333333336</v>
      </c>
      <c r="G91" s="65"/>
      <c r="H91" s="69"/>
      <c r="I91" s="70"/>
      <c r="J91" s="70"/>
      <c r="K91" s="34" t="s">
        <v>66</v>
      </c>
      <c r="L91" s="77">
        <v>91</v>
      </c>
      <c r="M91" s="77"/>
      <c r="N91" s="72"/>
      <c r="O91" s="79" t="s">
        <v>302</v>
      </c>
      <c r="P91" s="81">
        <v>43542.389027777775</v>
      </c>
      <c r="Q91" s="79" t="s">
        <v>317</v>
      </c>
      <c r="R91" s="79"/>
      <c r="S91" s="79"/>
      <c r="T91" s="79"/>
      <c r="U91" s="79"/>
      <c r="V91" s="84" t="s">
        <v>546</v>
      </c>
      <c r="W91" s="81">
        <v>43542.389027777775</v>
      </c>
      <c r="X91" s="84" t="s">
        <v>606</v>
      </c>
      <c r="Y91" s="79"/>
      <c r="Z91" s="79"/>
      <c r="AA91" s="82" t="s">
        <v>747</v>
      </c>
      <c r="AB91" s="79"/>
      <c r="AC91" s="79" t="b">
        <v>0</v>
      </c>
      <c r="AD91" s="79">
        <v>0</v>
      </c>
      <c r="AE91" s="82" t="s">
        <v>851</v>
      </c>
      <c r="AF91" s="79" t="b">
        <v>0</v>
      </c>
      <c r="AG91" s="79" t="s">
        <v>863</v>
      </c>
      <c r="AH91" s="79"/>
      <c r="AI91" s="82" t="s">
        <v>851</v>
      </c>
      <c r="AJ91" s="79" t="b">
        <v>0</v>
      </c>
      <c r="AK91" s="79">
        <v>2</v>
      </c>
      <c r="AL91" s="82" t="s">
        <v>744</v>
      </c>
      <c r="AM91" s="79" t="s">
        <v>868</v>
      </c>
      <c r="AN91" s="79" t="b">
        <v>0</v>
      </c>
      <c r="AO91" s="82" t="s">
        <v>744</v>
      </c>
      <c r="AP91" s="79" t="s">
        <v>176</v>
      </c>
      <c r="AQ91" s="79">
        <v>0</v>
      </c>
      <c r="AR91" s="79">
        <v>0</v>
      </c>
      <c r="AS91" s="79"/>
      <c r="AT91" s="79"/>
      <c r="AU91" s="79"/>
      <c r="AV91" s="79"/>
      <c r="AW91" s="79"/>
      <c r="AX91" s="79"/>
      <c r="AY91" s="79"/>
      <c r="AZ91" s="79"/>
      <c r="BA91">
        <v>3</v>
      </c>
      <c r="BB91" s="78" t="str">
        <f>REPLACE(INDEX(GroupVertices[Group],MATCH(Edges[[#This Row],[Vertex 1]],GroupVertices[Vertex],0)),1,1,"")</f>
        <v>1</v>
      </c>
      <c r="BC91" s="78" t="str">
        <f>REPLACE(INDEX(GroupVertices[Group],MATCH(Edges[[#This Row],[Vertex 2]],GroupVertices[Vertex],0)),1,1,"")</f>
        <v>3</v>
      </c>
      <c r="BD91" s="48">
        <v>2</v>
      </c>
      <c r="BE91" s="49">
        <v>9.523809523809524</v>
      </c>
      <c r="BF91" s="48">
        <v>0</v>
      </c>
      <c r="BG91" s="49">
        <v>0</v>
      </c>
      <c r="BH91" s="48">
        <v>0</v>
      </c>
      <c r="BI91" s="49">
        <v>0</v>
      </c>
      <c r="BJ91" s="48">
        <v>19</v>
      </c>
      <c r="BK91" s="49">
        <v>90.47619047619048</v>
      </c>
      <c r="BL91" s="48">
        <v>21</v>
      </c>
    </row>
    <row r="92" spans="1:64" ht="15">
      <c r="A92" s="64" t="s">
        <v>236</v>
      </c>
      <c r="B92" s="64" t="s">
        <v>239</v>
      </c>
      <c r="C92" s="65" t="s">
        <v>2354</v>
      </c>
      <c r="D92" s="66">
        <v>10</v>
      </c>
      <c r="E92" s="67" t="s">
        <v>136</v>
      </c>
      <c r="F92" s="68">
        <v>23.333333333333336</v>
      </c>
      <c r="G92" s="65"/>
      <c r="H92" s="69"/>
      <c r="I92" s="70"/>
      <c r="J92" s="70"/>
      <c r="K92" s="34" t="s">
        <v>66</v>
      </c>
      <c r="L92" s="77">
        <v>92</v>
      </c>
      <c r="M92" s="77"/>
      <c r="N92" s="72"/>
      <c r="O92" s="79" t="s">
        <v>302</v>
      </c>
      <c r="P92" s="81">
        <v>43542.60475694444</v>
      </c>
      <c r="Q92" s="79" t="s">
        <v>340</v>
      </c>
      <c r="R92" s="79"/>
      <c r="S92" s="79"/>
      <c r="T92" s="79" t="s">
        <v>484</v>
      </c>
      <c r="U92" s="79"/>
      <c r="V92" s="84" t="s">
        <v>546</v>
      </c>
      <c r="W92" s="81">
        <v>43542.60475694444</v>
      </c>
      <c r="X92" s="84" t="s">
        <v>607</v>
      </c>
      <c r="Y92" s="79"/>
      <c r="Z92" s="79"/>
      <c r="AA92" s="82" t="s">
        <v>748</v>
      </c>
      <c r="AB92" s="79"/>
      <c r="AC92" s="79" t="b">
        <v>0</v>
      </c>
      <c r="AD92" s="79">
        <v>12</v>
      </c>
      <c r="AE92" s="82" t="s">
        <v>851</v>
      </c>
      <c r="AF92" s="79" t="b">
        <v>0</v>
      </c>
      <c r="AG92" s="79" t="s">
        <v>863</v>
      </c>
      <c r="AH92" s="79"/>
      <c r="AI92" s="82" t="s">
        <v>851</v>
      </c>
      <c r="AJ92" s="79" t="b">
        <v>0</v>
      </c>
      <c r="AK92" s="79">
        <v>1</v>
      </c>
      <c r="AL92" s="82" t="s">
        <v>851</v>
      </c>
      <c r="AM92" s="79" t="s">
        <v>868</v>
      </c>
      <c r="AN92" s="79" t="b">
        <v>0</v>
      </c>
      <c r="AO92" s="82" t="s">
        <v>748</v>
      </c>
      <c r="AP92" s="79" t="s">
        <v>176</v>
      </c>
      <c r="AQ92" s="79">
        <v>0</v>
      </c>
      <c r="AR92" s="79">
        <v>0</v>
      </c>
      <c r="AS92" s="79"/>
      <c r="AT92" s="79"/>
      <c r="AU92" s="79"/>
      <c r="AV92" s="79"/>
      <c r="AW92" s="79"/>
      <c r="AX92" s="79"/>
      <c r="AY92" s="79"/>
      <c r="AZ92" s="79"/>
      <c r="BA92">
        <v>3</v>
      </c>
      <c r="BB92" s="78" t="str">
        <f>REPLACE(INDEX(GroupVertices[Group],MATCH(Edges[[#This Row],[Vertex 1]],GroupVertices[Vertex],0)),1,1,"")</f>
        <v>1</v>
      </c>
      <c r="BC92" s="78" t="str">
        <f>REPLACE(INDEX(GroupVertices[Group],MATCH(Edges[[#This Row],[Vertex 2]],GroupVertices[Vertex],0)),1,1,"")</f>
        <v>3</v>
      </c>
      <c r="BD92" s="48"/>
      <c r="BE92" s="49"/>
      <c r="BF92" s="48"/>
      <c r="BG92" s="49"/>
      <c r="BH92" s="48"/>
      <c r="BI92" s="49"/>
      <c r="BJ92" s="48"/>
      <c r="BK92" s="49"/>
      <c r="BL92" s="48"/>
    </row>
    <row r="93" spans="1:64" ht="15">
      <c r="A93" s="64" t="s">
        <v>236</v>
      </c>
      <c r="B93" s="64" t="s">
        <v>272</v>
      </c>
      <c r="C93" s="65" t="s">
        <v>2352</v>
      </c>
      <c r="D93" s="66">
        <v>6.5</v>
      </c>
      <c r="E93" s="67" t="s">
        <v>136</v>
      </c>
      <c r="F93" s="68">
        <v>27.666666666666668</v>
      </c>
      <c r="G93" s="65"/>
      <c r="H93" s="69"/>
      <c r="I93" s="70"/>
      <c r="J93" s="70"/>
      <c r="K93" s="34" t="s">
        <v>65</v>
      </c>
      <c r="L93" s="77">
        <v>93</v>
      </c>
      <c r="M93" s="77"/>
      <c r="N93" s="72"/>
      <c r="O93" s="79" t="s">
        <v>302</v>
      </c>
      <c r="P93" s="81">
        <v>43542.389027777775</v>
      </c>
      <c r="Q93" s="79" t="s">
        <v>317</v>
      </c>
      <c r="R93" s="79"/>
      <c r="S93" s="79"/>
      <c r="T93" s="79"/>
      <c r="U93" s="79"/>
      <c r="V93" s="84" t="s">
        <v>546</v>
      </c>
      <c r="W93" s="81">
        <v>43542.389027777775</v>
      </c>
      <c r="X93" s="84" t="s">
        <v>606</v>
      </c>
      <c r="Y93" s="79"/>
      <c r="Z93" s="79"/>
      <c r="AA93" s="82" t="s">
        <v>747</v>
      </c>
      <c r="AB93" s="79"/>
      <c r="AC93" s="79" t="b">
        <v>0</v>
      </c>
      <c r="AD93" s="79">
        <v>0</v>
      </c>
      <c r="AE93" s="82" t="s">
        <v>851</v>
      </c>
      <c r="AF93" s="79" t="b">
        <v>0</v>
      </c>
      <c r="AG93" s="79" t="s">
        <v>863</v>
      </c>
      <c r="AH93" s="79"/>
      <c r="AI93" s="82" t="s">
        <v>851</v>
      </c>
      <c r="AJ93" s="79" t="b">
        <v>0</v>
      </c>
      <c r="AK93" s="79">
        <v>2</v>
      </c>
      <c r="AL93" s="82" t="s">
        <v>744</v>
      </c>
      <c r="AM93" s="79" t="s">
        <v>868</v>
      </c>
      <c r="AN93" s="79" t="b">
        <v>0</v>
      </c>
      <c r="AO93" s="82" t="s">
        <v>744</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3</v>
      </c>
      <c r="BD93" s="48"/>
      <c r="BE93" s="49"/>
      <c r="BF93" s="48"/>
      <c r="BG93" s="49"/>
      <c r="BH93" s="48"/>
      <c r="BI93" s="49"/>
      <c r="BJ93" s="48"/>
      <c r="BK93" s="49"/>
      <c r="BL93" s="48"/>
    </row>
    <row r="94" spans="1:64" ht="15">
      <c r="A94" s="64" t="s">
        <v>236</v>
      </c>
      <c r="B94" s="64" t="s">
        <v>272</v>
      </c>
      <c r="C94" s="65" t="s">
        <v>2352</v>
      </c>
      <c r="D94" s="66">
        <v>6.5</v>
      </c>
      <c r="E94" s="67" t="s">
        <v>136</v>
      </c>
      <c r="F94" s="68">
        <v>27.666666666666668</v>
      </c>
      <c r="G94" s="65"/>
      <c r="H94" s="69"/>
      <c r="I94" s="70"/>
      <c r="J94" s="70"/>
      <c r="K94" s="34" t="s">
        <v>65</v>
      </c>
      <c r="L94" s="77">
        <v>94</v>
      </c>
      <c r="M94" s="77"/>
      <c r="N94" s="72"/>
      <c r="O94" s="79" t="s">
        <v>302</v>
      </c>
      <c r="P94" s="81">
        <v>43542.60475694444</v>
      </c>
      <c r="Q94" s="79" t="s">
        <v>340</v>
      </c>
      <c r="R94" s="79"/>
      <c r="S94" s="79"/>
      <c r="T94" s="79" t="s">
        <v>484</v>
      </c>
      <c r="U94" s="79"/>
      <c r="V94" s="84" t="s">
        <v>546</v>
      </c>
      <c r="W94" s="81">
        <v>43542.60475694444</v>
      </c>
      <c r="X94" s="84" t="s">
        <v>607</v>
      </c>
      <c r="Y94" s="79"/>
      <c r="Z94" s="79"/>
      <c r="AA94" s="82" t="s">
        <v>748</v>
      </c>
      <c r="AB94" s="79"/>
      <c r="AC94" s="79" t="b">
        <v>0</v>
      </c>
      <c r="AD94" s="79">
        <v>12</v>
      </c>
      <c r="AE94" s="82" t="s">
        <v>851</v>
      </c>
      <c r="AF94" s="79" t="b">
        <v>0</v>
      </c>
      <c r="AG94" s="79" t="s">
        <v>863</v>
      </c>
      <c r="AH94" s="79"/>
      <c r="AI94" s="82" t="s">
        <v>851</v>
      </c>
      <c r="AJ94" s="79" t="b">
        <v>0</v>
      </c>
      <c r="AK94" s="79">
        <v>1</v>
      </c>
      <c r="AL94" s="82" t="s">
        <v>851</v>
      </c>
      <c r="AM94" s="79" t="s">
        <v>868</v>
      </c>
      <c r="AN94" s="79" t="b">
        <v>0</v>
      </c>
      <c r="AO94" s="82" t="s">
        <v>748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3</v>
      </c>
      <c r="BD94" s="48"/>
      <c r="BE94" s="49"/>
      <c r="BF94" s="48"/>
      <c r="BG94" s="49"/>
      <c r="BH94" s="48"/>
      <c r="BI94" s="49"/>
      <c r="BJ94" s="48"/>
      <c r="BK94" s="49"/>
      <c r="BL94" s="48"/>
    </row>
    <row r="95" spans="1:64" ht="15">
      <c r="A95" s="64" t="s">
        <v>236</v>
      </c>
      <c r="B95" s="64" t="s">
        <v>212</v>
      </c>
      <c r="C95" s="65" t="s">
        <v>2352</v>
      </c>
      <c r="D95" s="66">
        <v>6.5</v>
      </c>
      <c r="E95" s="67" t="s">
        <v>136</v>
      </c>
      <c r="F95" s="68">
        <v>27.666666666666668</v>
      </c>
      <c r="G95" s="65"/>
      <c r="H95" s="69"/>
      <c r="I95" s="70"/>
      <c r="J95" s="70"/>
      <c r="K95" s="34" t="s">
        <v>65</v>
      </c>
      <c r="L95" s="77">
        <v>95</v>
      </c>
      <c r="M95" s="77"/>
      <c r="N95" s="72"/>
      <c r="O95" s="79" t="s">
        <v>302</v>
      </c>
      <c r="P95" s="81">
        <v>43542.636712962965</v>
      </c>
      <c r="Q95" s="79" t="s">
        <v>341</v>
      </c>
      <c r="R95" s="79"/>
      <c r="S95" s="79"/>
      <c r="T95" s="79"/>
      <c r="U95" s="79"/>
      <c r="V95" s="84" t="s">
        <v>546</v>
      </c>
      <c r="W95" s="81">
        <v>43542.636712962965</v>
      </c>
      <c r="X95" s="84" t="s">
        <v>608</v>
      </c>
      <c r="Y95" s="79"/>
      <c r="Z95" s="79"/>
      <c r="AA95" s="82" t="s">
        <v>749</v>
      </c>
      <c r="AB95" s="79"/>
      <c r="AC95" s="79" t="b">
        <v>0</v>
      </c>
      <c r="AD95" s="79">
        <v>0</v>
      </c>
      <c r="AE95" s="82" t="s">
        <v>851</v>
      </c>
      <c r="AF95" s="79" t="b">
        <v>0</v>
      </c>
      <c r="AG95" s="79" t="s">
        <v>863</v>
      </c>
      <c r="AH95" s="79"/>
      <c r="AI95" s="82" t="s">
        <v>851</v>
      </c>
      <c r="AJ95" s="79" t="b">
        <v>0</v>
      </c>
      <c r="AK95" s="79">
        <v>17</v>
      </c>
      <c r="AL95" s="82" t="s">
        <v>706</v>
      </c>
      <c r="AM95" s="79" t="s">
        <v>868</v>
      </c>
      <c r="AN95" s="79" t="b">
        <v>0</v>
      </c>
      <c r="AO95" s="82" t="s">
        <v>706</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7</v>
      </c>
      <c r="BD95" s="48">
        <v>1</v>
      </c>
      <c r="BE95" s="49">
        <v>4.545454545454546</v>
      </c>
      <c r="BF95" s="48">
        <v>0</v>
      </c>
      <c r="BG95" s="49">
        <v>0</v>
      </c>
      <c r="BH95" s="48">
        <v>0</v>
      </c>
      <c r="BI95" s="49">
        <v>0</v>
      </c>
      <c r="BJ95" s="48">
        <v>21</v>
      </c>
      <c r="BK95" s="49">
        <v>95.45454545454545</v>
      </c>
      <c r="BL95" s="48">
        <v>22</v>
      </c>
    </row>
    <row r="96" spans="1:64" ht="15">
      <c r="A96" s="64" t="s">
        <v>236</v>
      </c>
      <c r="B96" s="64" t="s">
        <v>212</v>
      </c>
      <c r="C96" s="65" t="s">
        <v>2352</v>
      </c>
      <c r="D96" s="66">
        <v>6.5</v>
      </c>
      <c r="E96" s="67" t="s">
        <v>136</v>
      </c>
      <c r="F96" s="68">
        <v>27.666666666666668</v>
      </c>
      <c r="G96" s="65"/>
      <c r="H96" s="69"/>
      <c r="I96" s="70"/>
      <c r="J96" s="70"/>
      <c r="K96" s="34" t="s">
        <v>65</v>
      </c>
      <c r="L96" s="77">
        <v>96</v>
      </c>
      <c r="M96" s="77"/>
      <c r="N96" s="72"/>
      <c r="O96" s="79" t="s">
        <v>302</v>
      </c>
      <c r="P96" s="81">
        <v>43542.636828703704</v>
      </c>
      <c r="Q96" s="79" t="s">
        <v>342</v>
      </c>
      <c r="R96" s="79"/>
      <c r="S96" s="79"/>
      <c r="T96" s="79"/>
      <c r="U96" s="79"/>
      <c r="V96" s="84" t="s">
        <v>546</v>
      </c>
      <c r="W96" s="81">
        <v>43542.636828703704</v>
      </c>
      <c r="X96" s="84" t="s">
        <v>609</v>
      </c>
      <c r="Y96" s="79"/>
      <c r="Z96" s="79"/>
      <c r="AA96" s="82" t="s">
        <v>750</v>
      </c>
      <c r="AB96" s="79"/>
      <c r="AC96" s="79" t="b">
        <v>0</v>
      </c>
      <c r="AD96" s="79">
        <v>0</v>
      </c>
      <c r="AE96" s="82" t="s">
        <v>851</v>
      </c>
      <c r="AF96" s="79" t="b">
        <v>0</v>
      </c>
      <c r="AG96" s="79" t="s">
        <v>863</v>
      </c>
      <c r="AH96" s="79"/>
      <c r="AI96" s="82" t="s">
        <v>851</v>
      </c>
      <c r="AJ96" s="79" t="b">
        <v>0</v>
      </c>
      <c r="AK96" s="79">
        <v>19</v>
      </c>
      <c r="AL96" s="82" t="s">
        <v>707</v>
      </c>
      <c r="AM96" s="79" t="s">
        <v>868</v>
      </c>
      <c r="AN96" s="79" t="b">
        <v>0</v>
      </c>
      <c r="AO96" s="82" t="s">
        <v>707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7</v>
      </c>
      <c r="BD96" s="48">
        <v>1</v>
      </c>
      <c r="BE96" s="49">
        <v>4.545454545454546</v>
      </c>
      <c r="BF96" s="48">
        <v>0</v>
      </c>
      <c r="BG96" s="49">
        <v>0</v>
      </c>
      <c r="BH96" s="48">
        <v>0</v>
      </c>
      <c r="BI96" s="49">
        <v>0</v>
      </c>
      <c r="BJ96" s="48">
        <v>21</v>
      </c>
      <c r="BK96" s="49">
        <v>95.45454545454545</v>
      </c>
      <c r="BL96" s="48">
        <v>22</v>
      </c>
    </row>
    <row r="97" spans="1:64" ht="15">
      <c r="A97" s="64" t="s">
        <v>240</v>
      </c>
      <c r="B97" s="64" t="s">
        <v>240</v>
      </c>
      <c r="C97" s="65" t="s">
        <v>2353</v>
      </c>
      <c r="D97" s="66">
        <v>3</v>
      </c>
      <c r="E97" s="67" t="s">
        <v>132</v>
      </c>
      <c r="F97" s="68">
        <v>32</v>
      </c>
      <c r="G97" s="65"/>
      <c r="H97" s="69"/>
      <c r="I97" s="70"/>
      <c r="J97" s="70"/>
      <c r="K97" s="34" t="s">
        <v>65</v>
      </c>
      <c r="L97" s="77">
        <v>97</v>
      </c>
      <c r="M97" s="77"/>
      <c r="N97" s="72"/>
      <c r="O97" s="79" t="s">
        <v>176</v>
      </c>
      <c r="P97" s="81">
        <v>43538.372141203705</v>
      </c>
      <c r="Q97" s="79" t="s">
        <v>343</v>
      </c>
      <c r="R97" s="79"/>
      <c r="S97" s="79"/>
      <c r="T97" s="79" t="s">
        <v>240</v>
      </c>
      <c r="U97" s="79"/>
      <c r="V97" s="84" t="s">
        <v>549</v>
      </c>
      <c r="W97" s="81">
        <v>43538.372141203705</v>
      </c>
      <c r="X97" s="84" t="s">
        <v>610</v>
      </c>
      <c r="Y97" s="79"/>
      <c r="Z97" s="79"/>
      <c r="AA97" s="82" t="s">
        <v>751</v>
      </c>
      <c r="AB97" s="79"/>
      <c r="AC97" s="79" t="b">
        <v>0</v>
      </c>
      <c r="AD97" s="79">
        <v>12</v>
      </c>
      <c r="AE97" s="82" t="s">
        <v>851</v>
      </c>
      <c r="AF97" s="79" t="b">
        <v>0</v>
      </c>
      <c r="AG97" s="79" t="s">
        <v>863</v>
      </c>
      <c r="AH97" s="79"/>
      <c r="AI97" s="82" t="s">
        <v>851</v>
      </c>
      <c r="AJ97" s="79" t="b">
        <v>0</v>
      </c>
      <c r="AK97" s="79">
        <v>10</v>
      </c>
      <c r="AL97" s="82" t="s">
        <v>851</v>
      </c>
      <c r="AM97" s="79" t="s">
        <v>872</v>
      </c>
      <c r="AN97" s="79" t="b">
        <v>0</v>
      </c>
      <c r="AO97" s="82" t="s">
        <v>751</v>
      </c>
      <c r="AP97" s="79" t="s">
        <v>881</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2.127659574468085</v>
      </c>
      <c r="BF97" s="48">
        <v>0</v>
      </c>
      <c r="BG97" s="49">
        <v>0</v>
      </c>
      <c r="BH97" s="48">
        <v>0</v>
      </c>
      <c r="BI97" s="49">
        <v>0</v>
      </c>
      <c r="BJ97" s="48">
        <v>46</v>
      </c>
      <c r="BK97" s="49">
        <v>97.87234042553192</v>
      </c>
      <c r="BL97" s="48">
        <v>47</v>
      </c>
    </row>
    <row r="98" spans="1:64" ht="15">
      <c r="A98" s="64" t="s">
        <v>236</v>
      </c>
      <c r="B98" s="64" t="s">
        <v>240</v>
      </c>
      <c r="C98" s="65" t="s">
        <v>2353</v>
      </c>
      <c r="D98" s="66">
        <v>3</v>
      </c>
      <c r="E98" s="67" t="s">
        <v>132</v>
      </c>
      <c r="F98" s="68">
        <v>32</v>
      </c>
      <c r="G98" s="65"/>
      <c r="H98" s="69"/>
      <c r="I98" s="70"/>
      <c r="J98" s="70"/>
      <c r="K98" s="34" t="s">
        <v>65</v>
      </c>
      <c r="L98" s="77">
        <v>98</v>
      </c>
      <c r="M98" s="77"/>
      <c r="N98" s="72"/>
      <c r="O98" s="79" t="s">
        <v>302</v>
      </c>
      <c r="P98" s="81">
        <v>43543.45217592592</v>
      </c>
      <c r="Q98" s="79" t="s">
        <v>344</v>
      </c>
      <c r="R98" s="79"/>
      <c r="S98" s="79"/>
      <c r="T98" s="79"/>
      <c r="U98" s="79"/>
      <c r="V98" s="84" t="s">
        <v>546</v>
      </c>
      <c r="W98" s="81">
        <v>43543.45217592592</v>
      </c>
      <c r="X98" s="84" t="s">
        <v>611</v>
      </c>
      <c r="Y98" s="79"/>
      <c r="Z98" s="79"/>
      <c r="AA98" s="82" t="s">
        <v>752</v>
      </c>
      <c r="AB98" s="79"/>
      <c r="AC98" s="79" t="b">
        <v>0</v>
      </c>
      <c r="AD98" s="79">
        <v>0</v>
      </c>
      <c r="AE98" s="82" t="s">
        <v>851</v>
      </c>
      <c r="AF98" s="79" t="b">
        <v>0</v>
      </c>
      <c r="AG98" s="79" t="s">
        <v>863</v>
      </c>
      <c r="AH98" s="79"/>
      <c r="AI98" s="82" t="s">
        <v>851</v>
      </c>
      <c r="AJ98" s="79" t="b">
        <v>0</v>
      </c>
      <c r="AK98" s="79">
        <v>10</v>
      </c>
      <c r="AL98" s="82" t="s">
        <v>751</v>
      </c>
      <c r="AM98" s="79" t="s">
        <v>868</v>
      </c>
      <c r="AN98" s="79" t="b">
        <v>0</v>
      </c>
      <c r="AO98" s="82" t="s">
        <v>751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3.7037037037037037</v>
      </c>
      <c r="BF98" s="48">
        <v>0</v>
      </c>
      <c r="BG98" s="49">
        <v>0</v>
      </c>
      <c r="BH98" s="48">
        <v>0</v>
      </c>
      <c r="BI98" s="49">
        <v>0</v>
      </c>
      <c r="BJ98" s="48">
        <v>26</v>
      </c>
      <c r="BK98" s="49">
        <v>96.29629629629629</v>
      </c>
      <c r="BL98" s="48">
        <v>27</v>
      </c>
    </row>
    <row r="99" spans="1:64" ht="15">
      <c r="A99" s="64" t="s">
        <v>241</v>
      </c>
      <c r="B99" s="64" t="s">
        <v>279</v>
      </c>
      <c r="C99" s="65" t="s">
        <v>2353</v>
      </c>
      <c r="D99" s="66">
        <v>3</v>
      </c>
      <c r="E99" s="67" t="s">
        <v>132</v>
      </c>
      <c r="F99" s="68">
        <v>32</v>
      </c>
      <c r="G99" s="65"/>
      <c r="H99" s="69"/>
      <c r="I99" s="70"/>
      <c r="J99" s="70"/>
      <c r="K99" s="34" t="s">
        <v>65</v>
      </c>
      <c r="L99" s="77">
        <v>99</v>
      </c>
      <c r="M99" s="77"/>
      <c r="N99" s="72"/>
      <c r="O99" s="79" t="s">
        <v>302</v>
      </c>
      <c r="P99" s="81">
        <v>43543.43355324074</v>
      </c>
      <c r="Q99" s="79" t="s">
        <v>345</v>
      </c>
      <c r="R99" s="79"/>
      <c r="S99" s="79"/>
      <c r="T99" s="79" t="s">
        <v>485</v>
      </c>
      <c r="U99" s="84" t="s">
        <v>511</v>
      </c>
      <c r="V99" s="84" t="s">
        <v>511</v>
      </c>
      <c r="W99" s="81">
        <v>43543.43355324074</v>
      </c>
      <c r="X99" s="84" t="s">
        <v>612</v>
      </c>
      <c r="Y99" s="79"/>
      <c r="Z99" s="79"/>
      <c r="AA99" s="82" t="s">
        <v>753</v>
      </c>
      <c r="AB99" s="79"/>
      <c r="AC99" s="79" t="b">
        <v>0</v>
      </c>
      <c r="AD99" s="79">
        <v>4</v>
      </c>
      <c r="AE99" s="82" t="s">
        <v>851</v>
      </c>
      <c r="AF99" s="79" t="b">
        <v>0</v>
      </c>
      <c r="AG99" s="79" t="s">
        <v>863</v>
      </c>
      <c r="AH99" s="79"/>
      <c r="AI99" s="82" t="s">
        <v>851</v>
      </c>
      <c r="AJ99" s="79" t="b">
        <v>0</v>
      </c>
      <c r="AK99" s="79">
        <v>1</v>
      </c>
      <c r="AL99" s="82" t="s">
        <v>851</v>
      </c>
      <c r="AM99" s="79" t="s">
        <v>876</v>
      </c>
      <c r="AN99" s="79" t="b">
        <v>0</v>
      </c>
      <c r="AO99" s="82" t="s">
        <v>753</v>
      </c>
      <c r="AP99" s="79" t="s">
        <v>881</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v>0</v>
      </c>
      <c r="BE99" s="49">
        <v>0</v>
      </c>
      <c r="BF99" s="48">
        <v>0</v>
      </c>
      <c r="BG99" s="49">
        <v>0</v>
      </c>
      <c r="BH99" s="48">
        <v>0</v>
      </c>
      <c r="BI99" s="49">
        <v>0</v>
      </c>
      <c r="BJ99" s="48">
        <v>13</v>
      </c>
      <c r="BK99" s="49">
        <v>100</v>
      </c>
      <c r="BL99" s="48">
        <v>13</v>
      </c>
    </row>
    <row r="100" spans="1:64" ht="15">
      <c r="A100" s="64" t="s">
        <v>236</v>
      </c>
      <c r="B100" s="64" t="s">
        <v>279</v>
      </c>
      <c r="C100" s="65" t="s">
        <v>2353</v>
      </c>
      <c r="D100" s="66">
        <v>3</v>
      </c>
      <c r="E100" s="67" t="s">
        <v>132</v>
      </c>
      <c r="F100" s="68">
        <v>32</v>
      </c>
      <c r="G100" s="65"/>
      <c r="H100" s="69"/>
      <c r="I100" s="70"/>
      <c r="J100" s="70"/>
      <c r="K100" s="34" t="s">
        <v>65</v>
      </c>
      <c r="L100" s="77">
        <v>100</v>
      </c>
      <c r="M100" s="77"/>
      <c r="N100" s="72"/>
      <c r="O100" s="79" t="s">
        <v>302</v>
      </c>
      <c r="P100" s="81">
        <v>43543.4721875</v>
      </c>
      <c r="Q100" s="79" t="s">
        <v>346</v>
      </c>
      <c r="R100" s="79"/>
      <c r="S100" s="79"/>
      <c r="T100" s="79" t="s">
        <v>485</v>
      </c>
      <c r="U100" s="79"/>
      <c r="V100" s="84" t="s">
        <v>546</v>
      </c>
      <c r="W100" s="81">
        <v>43543.4721875</v>
      </c>
      <c r="X100" s="84" t="s">
        <v>613</v>
      </c>
      <c r="Y100" s="79"/>
      <c r="Z100" s="79"/>
      <c r="AA100" s="82" t="s">
        <v>754</v>
      </c>
      <c r="AB100" s="79"/>
      <c r="AC100" s="79" t="b">
        <v>0</v>
      </c>
      <c r="AD100" s="79">
        <v>0</v>
      </c>
      <c r="AE100" s="82" t="s">
        <v>851</v>
      </c>
      <c r="AF100" s="79" t="b">
        <v>0</v>
      </c>
      <c r="AG100" s="79" t="s">
        <v>863</v>
      </c>
      <c r="AH100" s="79"/>
      <c r="AI100" s="82" t="s">
        <v>851</v>
      </c>
      <c r="AJ100" s="79" t="b">
        <v>0</v>
      </c>
      <c r="AK100" s="79">
        <v>1</v>
      </c>
      <c r="AL100" s="82" t="s">
        <v>753</v>
      </c>
      <c r="AM100" s="79" t="s">
        <v>868</v>
      </c>
      <c r="AN100" s="79" t="b">
        <v>0</v>
      </c>
      <c r="AO100" s="82" t="s">
        <v>753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4</v>
      </c>
      <c r="BD100" s="48">
        <v>0</v>
      </c>
      <c r="BE100" s="49">
        <v>0</v>
      </c>
      <c r="BF100" s="48">
        <v>0</v>
      </c>
      <c r="BG100" s="49">
        <v>0</v>
      </c>
      <c r="BH100" s="48">
        <v>0</v>
      </c>
      <c r="BI100" s="49">
        <v>0</v>
      </c>
      <c r="BJ100" s="48">
        <v>16</v>
      </c>
      <c r="BK100" s="49">
        <v>100</v>
      </c>
      <c r="BL100" s="48">
        <v>16</v>
      </c>
    </row>
    <row r="101" spans="1:64" ht="15">
      <c r="A101" s="64" t="s">
        <v>242</v>
      </c>
      <c r="B101" s="64" t="s">
        <v>214</v>
      </c>
      <c r="C101" s="65" t="s">
        <v>2353</v>
      </c>
      <c r="D101" s="66">
        <v>3</v>
      </c>
      <c r="E101" s="67" t="s">
        <v>132</v>
      </c>
      <c r="F101" s="68">
        <v>32</v>
      </c>
      <c r="G101" s="65"/>
      <c r="H101" s="69"/>
      <c r="I101" s="70"/>
      <c r="J101" s="70"/>
      <c r="K101" s="34" t="s">
        <v>65</v>
      </c>
      <c r="L101" s="77">
        <v>101</v>
      </c>
      <c r="M101" s="77"/>
      <c r="N101" s="72"/>
      <c r="O101" s="79" t="s">
        <v>302</v>
      </c>
      <c r="P101" s="81">
        <v>43543.46973379629</v>
      </c>
      <c r="Q101" s="79" t="s">
        <v>347</v>
      </c>
      <c r="R101" s="79"/>
      <c r="S101" s="79"/>
      <c r="T101" s="79" t="s">
        <v>486</v>
      </c>
      <c r="U101" s="84" t="s">
        <v>512</v>
      </c>
      <c r="V101" s="84" t="s">
        <v>512</v>
      </c>
      <c r="W101" s="81">
        <v>43543.46973379629</v>
      </c>
      <c r="X101" s="84" t="s">
        <v>614</v>
      </c>
      <c r="Y101" s="79"/>
      <c r="Z101" s="79"/>
      <c r="AA101" s="82" t="s">
        <v>755</v>
      </c>
      <c r="AB101" s="79"/>
      <c r="AC101" s="79" t="b">
        <v>0</v>
      </c>
      <c r="AD101" s="79">
        <v>8</v>
      </c>
      <c r="AE101" s="82" t="s">
        <v>851</v>
      </c>
      <c r="AF101" s="79" t="b">
        <v>0</v>
      </c>
      <c r="AG101" s="79" t="s">
        <v>863</v>
      </c>
      <c r="AH101" s="79"/>
      <c r="AI101" s="82" t="s">
        <v>851</v>
      </c>
      <c r="AJ101" s="79" t="b">
        <v>0</v>
      </c>
      <c r="AK101" s="79">
        <v>2</v>
      </c>
      <c r="AL101" s="82" t="s">
        <v>851</v>
      </c>
      <c r="AM101" s="79" t="s">
        <v>868</v>
      </c>
      <c r="AN101" s="79" t="b">
        <v>0</v>
      </c>
      <c r="AO101" s="82" t="s">
        <v>755</v>
      </c>
      <c r="AP101" s="79" t="s">
        <v>881</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v>2</v>
      </c>
      <c r="BE101" s="49">
        <v>6.451612903225806</v>
      </c>
      <c r="BF101" s="48">
        <v>0</v>
      </c>
      <c r="BG101" s="49">
        <v>0</v>
      </c>
      <c r="BH101" s="48">
        <v>0</v>
      </c>
      <c r="BI101" s="49">
        <v>0</v>
      </c>
      <c r="BJ101" s="48">
        <v>29</v>
      </c>
      <c r="BK101" s="49">
        <v>93.54838709677419</v>
      </c>
      <c r="BL101" s="48">
        <v>31</v>
      </c>
    </row>
    <row r="102" spans="1:64" ht="15">
      <c r="A102" s="64" t="s">
        <v>236</v>
      </c>
      <c r="B102" s="64" t="s">
        <v>242</v>
      </c>
      <c r="C102" s="65" t="s">
        <v>2353</v>
      </c>
      <c r="D102" s="66">
        <v>3</v>
      </c>
      <c r="E102" s="67" t="s">
        <v>132</v>
      </c>
      <c r="F102" s="68">
        <v>32</v>
      </c>
      <c r="G102" s="65"/>
      <c r="H102" s="69"/>
      <c r="I102" s="70"/>
      <c r="J102" s="70"/>
      <c r="K102" s="34" t="s">
        <v>65</v>
      </c>
      <c r="L102" s="77">
        <v>102</v>
      </c>
      <c r="M102" s="77"/>
      <c r="N102" s="72"/>
      <c r="O102" s="79" t="s">
        <v>302</v>
      </c>
      <c r="P102" s="81">
        <v>43543.50109953704</v>
      </c>
      <c r="Q102" s="79" t="s">
        <v>348</v>
      </c>
      <c r="R102" s="79"/>
      <c r="S102" s="79"/>
      <c r="T102" s="79" t="s">
        <v>487</v>
      </c>
      <c r="U102" s="79"/>
      <c r="V102" s="84" t="s">
        <v>546</v>
      </c>
      <c r="W102" s="81">
        <v>43543.50109953704</v>
      </c>
      <c r="X102" s="84" t="s">
        <v>615</v>
      </c>
      <c r="Y102" s="79"/>
      <c r="Z102" s="79"/>
      <c r="AA102" s="82" t="s">
        <v>756</v>
      </c>
      <c r="AB102" s="79"/>
      <c r="AC102" s="79" t="b">
        <v>0</v>
      </c>
      <c r="AD102" s="79">
        <v>0</v>
      </c>
      <c r="AE102" s="82" t="s">
        <v>851</v>
      </c>
      <c r="AF102" s="79" t="b">
        <v>0</v>
      </c>
      <c r="AG102" s="79" t="s">
        <v>863</v>
      </c>
      <c r="AH102" s="79"/>
      <c r="AI102" s="82" t="s">
        <v>851</v>
      </c>
      <c r="AJ102" s="79" t="b">
        <v>0</v>
      </c>
      <c r="AK102" s="79">
        <v>2</v>
      </c>
      <c r="AL102" s="82" t="s">
        <v>755</v>
      </c>
      <c r="AM102" s="79" t="s">
        <v>868</v>
      </c>
      <c r="AN102" s="79" t="b">
        <v>0</v>
      </c>
      <c r="AO102" s="82" t="s">
        <v>755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6</v>
      </c>
      <c r="BD102" s="48">
        <v>2</v>
      </c>
      <c r="BE102" s="49">
        <v>9.090909090909092</v>
      </c>
      <c r="BF102" s="48">
        <v>0</v>
      </c>
      <c r="BG102" s="49">
        <v>0</v>
      </c>
      <c r="BH102" s="48">
        <v>0</v>
      </c>
      <c r="BI102" s="49">
        <v>0</v>
      </c>
      <c r="BJ102" s="48">
        <v>20</v>
      </c>
      <c r="BK102" s="49">
        <v>90.9090909090909</v>
      </c>
      <c r="BL102" s="48">
        <v>22</v>
      </c>
    </row>
    <row r="103" spans="1:64" ht="15">
      <c r="A103" s="64" t="s">
        <v>243</v>
      </c>
      <c r="B103" s="64" t="s">
        <v>280</v>
      </c>
      <c r="C103" s="65" t="s">
        <v>2353</v>
      </c>
      <c r="D103" s="66">
        <v>3</v>
      </c>
      <c r="E103" s="67" t="s">
        <v>132</v>
      </c>
      <c r="F103" s="68">
        <v>32</v>
      </c>
      <c r="G103" s="65"/>
      <c r="H103" s="69"/>
      <c r="I103" s="70"/>
      <c r="J103" s="70"/>
      <c r="K103" s="34" t="s">
        <v>65</v>
      </c>
      <c r="L103" s="77">
        <v>103</v>
      </c>
      <c r="M103" s="77"/>
      <c r="N103" s="72"/>
      <c r="O103" s="79" t="s">
        <v>302</v>
      </c>
      <c r="P103" s="81">
        <v>43543.54914351852</v>
      </c>
      <c r="Q103" s="79" t="s">
        <v>349</v>
      </c>
      <c r="R103" s="84" t="s">
        <v>445</v>
      </c>
      <c r="S103" s="79" t="s">
        <v>471</v>
      </c>
      <c r="T103" s="79" t="s">
        <v>488</v>
      </c>
      <c r="U103" s="79"/>
      <c r="V103" s="84" t="s">
        <v>550</v>
      </c>
      <c r="W103" s="81">
        <v>43543.54914351852</v>
      </c>
      <c r="X103" s="84" t="s">
        <v>616</v>
      </c>
      <c r="Y103" s="79"/>
      <c r="Z103" s="79"/>
      <c r="AA103" s="82" t="s">
        <v>757</v>
      </c>
      <c r="AB103" s="79"/>
      <c r="AC103" s="79" t="b">
        <v>0</v>
      </c>
      <c r="AD103" s="79">
        <v>0</v>
      </c>
      <c r="AE103" s="82" t="s">
        <v>851</v>
      </c>
      <c r="AF103" s="79" t="b">
        <v>0</v>
      </c>
      <c r="AG103" s="79" t="s">
        <v>863</v>
      </c>
      <c r="AH103" s="79"/>
      <c r="AI103" s="82" t="s">
        <v>851</v>
      </c>
      <c r="AJ103" s="79" t="b">
        <v>0</v>
      </c>
      <c r="AK103" s="79">
        <v>1</v>
      </c>
      <c r="AL103" s="82" t="s">
        <v>851</v>
      </c>
      <c r="AM103" s="79" t="s">
        <v>877</v>
      </c>
      <c r="AN103" s="79" t="b">
        <v>0</v>
      </c>
      <c r="AO103" s="82" t="s">
        <v>757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236</v>
      </c>
      <c r="B104" s="64" t="s">
        <v>280</v>
      </c>
      <c r="C104" s="65" t="s">
        <v>2353</v>
      </c>
      <c r="D104" s="66">
        <v>3</v>
      </c>
      <c r="E104" s="67" t="s">
        <v>132</v>
      </c>
      <c r="F104" s="68">
        <v>32</v>
      </c>
      <c r="G104" s="65"/>
      <c r="H104" s="69"/>
      <c r="I104" s="70"/>
      <c r="J104" s="70"/>
      <c r="K104" s="34" t="s">
        <v>65</v>
      </c>
      <c r="L104" s="77">
        <v>104</v>
      </c>
      <c r="M104" s="77"/>
      <c r="N104" s="72"/>
      <c r="O104" s="79" t="s">
        <v>302</v>
      </c>
      <c r="P104" s="81">
        <v>43543.58553240741</v>
      </c>
      <c r="Q104" s="79" t="s">
        <v>350</v>
      </c>
      <c r="R104" s="84" t="s">
        <v>445</v>
      </c>
      <c r="S104" s="79" t="s">
        <v>471</v>
      </c>
      <c r="T104" s="79" t="s">
        <v>489</v>
      </c>
      <c r="U104" s="79"/>
      <c r="V104" s="84" t="s">
        <v>546</v>
      </c>
      <c r="W104" s="81">
        <v>43543.58553240741</v>
      </c>
      <c r="X104" s="84" t="s">
        <v>617</v>
      </c>
      <c r="Y104" s="79"/>
      <c r="Z104" s="79"/>
      <c r="AA104" s="82" t="s">
        <v>758</v>
      </c>
      <c r="AB104" s="79"/>
      <c r="AC104" s="79" t="b">
        <v>0</v>
      </c>
      <c r="AD104" s="79">
        <v>0</v>
      </c>
      <c r="AE104" s="82" t="s">
        <v>851</v>
      </c>
      <c r="AF104" s="79" t="b">
        <v>0</v>
      </c>
      <c r="AG104" s="79" t="s">
        <v>863</v>
      </c>
      <c r="AH104" s="79"/>
      <c r="AI104" s="82" t="s">
        <v>851</v>
      </c>
      <c r="AJ104" s="79" t="b">
        <v>0</v>
      </c>
      <c r="AK104" s="79">
        <v>1</v>
      </c>
      <c r="AL104" s="82" t="s">
        <v>757</v>
      </c>
      <c r="AM104" s="79" t="s">
        <v>868</v>
      </c>
      <c r="AN104" s="79" t="b">
        <v>0</v>
      </c>
      <c r="AO104" s="82" t="s">
        <v>757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243</v>
      </c>
      <c r="B105" s="64" t="s">
        <v>281</v>
      </c>
      <c r="C105" s="65" t="s">
        <v>2353</v>
      </c>
      <c r="D105" s="66">
        <v>3</v>
      </c>
      <c r="E105" s="67" t="s">
        <v>132</v>
      </c>
      <c r="F105" s="68">
        <v>32</v>
      </c>
      <c r="G105" s="65"/>
      <c r="H105" s="69"/>
      <c r="I105" s="70"/>
      <c r="J105" s="70"/>
      <c r="K105" s="34" t="s">
        <v>65</v>
      </c>
      <c r="L105" s="77">
        <v>105</v>
      </c>
      <c r="M105" s="77"/>
      <c r="N105" s="72"/>
      <c r="O105" s="79" t="s">
        <v>302</v>
      </c>
      <c r="P105" s="81">
        <v>43543.54914351852</v>
      </c>
      <c r="Q105" s="79" t="s">
        <v>349</v>
      </c>
      <c r="R105" s="84" t="s">
        <v>445</v>
      </c>
      <c r="S105" s="79" t="s">
        <v>471</v>
      </c>
      <c r="T105" s="79" t="s">
        <v>488</v>
      </c>
      <c r="U105" s="79"/>
      <c r="V105" s="84" t="s">
        <v>550</v>
      </c>
      <c r="W105" s="81">
        <v>43543.54914351852</v>
      </c>
      <c r="X105" s="84" t="s">
        <v>616</v>
      </c>
      <c r="Y105" s="79"/>
      <c r="Z105" s="79"/>
      <c r="AA105" s="82" t="s">
        <v>757</v>
      </c>
      <c r="AB105" s="79"/>
      <c r="AC105" s="79" t="b">
        <v>0</v>
      </c>
      <c r="AD105" s="79">
        <v>0</v>
      </c>
      <c r="AE105" s="82" t="s">
        <v>851</v>
      </c>
      <c r="AF105" s="79" t="b">
        <v>0</v>
      </c>
      <c r="AG105" s="79" t="s">
        <v>863</v>
      </c>
      <c r="AH105" s="79"/>
      <c r="AI105" s="82" t="s">
        <v>851</v>
      </c>
      <c r="AJ105" s="79" t="b">
        <v>0</v>
      </c>
      <c r="AK105" s="79">
        <v>1</v>
      </c>
      <c r="AL105" s="82" t="s">
        <v>851</v>
      </c>
      <c r="AM105" s="79" t="s">
        <v>877</v>
      </c>
      <c r="AN105" s="79" t="b">
        <v>0</v>
      </c>
      <c r="AO105" s="82" t="s">
        <v>757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12</v>
      </c>
      <c r="BK105" s="49">
        <v>100</v>
      </c>
      <c r="BL105" s="48">
        <v>12</v>
      </c>
    </row>
    <row r="106" spans="1:64" ht="15">
      <c r="A106" s="64" t="s">
        <v>236</v>
      </c>
      <c r="B106" s="64" t="s">
        <v>281</v>
      </c>
      <c r="C106" s="65" t="s">
        <v>2353</v>
      </c>
      <c r="D106" s="66">
        <v>3</v>
      </c>
      <c r="E106" s="67" t="s">
        <v>132</v>
      </c>
      <c r="F106" s="68">
        <v>32</v>
      </c>
      <c r="G106" s="65"/>
      <c r="H106" s="69"/>
      <c r="I106" s="70"/>
      <c r="J106" s="70"/>
      <c r="K106" s="34" t="s">
        <v>65</v>
      </c>
      <c r="L106" s="77">
        <v>106</v>
      </c>
      <c r="M106" s="77"/>
      <c r="N106" s="72"/>
      <c r="O106" s="79" t="s">
        <v>302</v>
      </c>
      <c r="P106" s="81">
        <v>43543.58553240741</v>
      </c>
      <c r="Q106" s="79" t="s">
        <v>350</v>
      </c>
      <c r="R106" s="84" t="s">
        <v>445</v>
      </c>
      <c r="S106" s="79" t="s">
        <v>471</v>
      </c>
      <c r="T106" s="79" t="s">
        <v>489</v>
      </c>
      <c r="U106" s="79"/>
      <c r="V106" s="84" t="s">
        <v>546</v>
      </c>
      <c r="W106" s="81">
        <v>43543.58553240741</v>
      </c>
      <c r="X106" s="84" t="s">
        <v>617</v>
      </c>
      <c r="Y106" s="79"/>
      <c r="Z106" s="79"/>
      <c r="AA106" s="82" t="s">
        <v>758</v>
      </c>
      <c r="AB106" s="79"/>
      <c r="AC106" s="79" t="b">
        <v>0</v>
      </c>
      <c r="AD106" s="79">
        <v>0</v>
      </c>
      <c r="AE106" s="82" t="s">
        <v>851</v>
      </c>
      <c r="AF106" s="79" t="b">
        <v>0</v>
      </c>
      <c r="AG106" s="79" t="s">
        <v>863</v>
      </c>
      <c r="AH106" s="79"/>
      <c r="AI106" s="82" t="s">
        <v>851</v>
      </c>
      <c r="AJ106" s="79" t="b">
        <v>0</v>
      </c>
      <c r="AK106" s="79">
        <v>1</v>
      </c>
      <c r="AL106" s="82" t="s">
        <v>757</v>
      </c>
      <c r="AM106" s="79" t="s">
        <v>868</v>
      </c>
      <c r="AN106" s="79" t="b">
        <v>0</v>
      </c>
      <c r="AO106" s="82" t="s">
        <v>757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13</v>
      </c>
      <c r="BK106" s="49">
        <v>100</v>
      </c>
      <c r="BL106" s="48">
        <v>13</v>
      </c>
    </row>
    <row r="107" spans="1:64" ht="15">
      <c r="A107" s="64" t="s">
        <v>243</v>
      </c>
      <c r="B107" s="64" t="s">
        <v>236</v>
      </c>
      <c r="C107" s="65" t="s">
        <v>2353</v>
      </c>
      <c r="D107" s="66">
        <v>3</v>
      </c>
      <c r="E107" s="67" t="s">
        <v>132</v>
      </c>
      <c r="F107" s="68">
        <v>32</v>
      </c>
      <c r="G107" s="65"/>
      <c r="H107" s="69"/>
      <c r="I107" s="70"/>
      <c r="J107" s="70"/>
      <c r="K107" s="34" t="s">
        <v>66</v>
      </c>
      <c r="L107" s="77">
        <v>107</v>
      </c>
      <c r="M107" s="77"/>
      <c r="N107" s="72"/>
      <c r="O107" s="79" t="s">
        <v>302</v>
      </c>
      <c r="P107" s="81">
        <v>43543.54914351852</v>
      </c>
      <c r="Q107" s="79" t="s">
        <v>349</v>
      </c>
      <c r="R107" s="84" t="s">
        <v>445</v>
      </c>
      <c r="S107" s="79" t="s">
        <v>471</v>
      </c>
      <c r="T107" s="79" t="s">
        <v>488</v>
      </c>
      <c r="U107" s="79"/>
      <c r="V107" s="84" t="s">
        <v>550</v>
      </c>
      <c r="W107" s="81">
        <v>43543.54914351852</v>
      </c>
      <c r="X107" s="84" t="s">
        <v>616</v>
      </c>
      <c r="Y107" s="79"/>
      <c r="Z107" s="79"/>
      <c r="AA107" s="82" t="s">
        <v>757</v>
      </c>
      <c r="AB107" s="79"/>
      <c r="AC107" s="79" t="b">
        <v>0</v>
      </c>
      <c r="AD107" s="79">
        <v>0</v>
      </c>
      <c r="AE107" s="82" t="s">
        <v>851</v>
      </c>
      <c r="AF107" s="79" t="b">
        <v>0</v>
      </c>
      <c r="AG107" s="79" t="s">
        <v>863</v>
      </c>
      <c r="AH107" s="79"/>
      <c r="AI107" s="82" t="s">
        <v>851</v>
      </c>
      <c r="AJ107" s="79" t="b">
        <v>0</v>
      </c>
      <c r="AK107" s="79">
        <v>1</v>
      </c>
      <c r="AL107" s="82" t="s">
        <v>851</v>
      </c>
      <c r="AM107" s="79" t="s">
        <v>877</v>
      </c>
      <c r="AN107" s="79" t="b">
        <v>0</v>
      </c>
      <c r="AO107" s="82" t="s">
        <v>757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236</v>
      </c>
      <c r="B108" s="64" t="s">
        <v>243</v>
      </c>
      <c r="C108" s="65" t="s">
        <v>2353</v>
      </c>
      <c r="D108" s="66">
        <v>3</v>
      </c>
      <c r="E108" s="67" t="s">
        <v>132</v>
      </c>
      <c r="F108" s="68">
        <v>32</v>
      </c>
      <c r="G108" s="65"/>
      <c r="H108" s="69"/>
      <c r="I108" s="70"/>
      <c r="J108" s="70"/>
      <c r="K108" s="34" t="s">
        <v>66</v>
      </c>
      <c r="L108" s="77">
        <v>108</v>
      </c>
      <c r="M108" s="77"/>
      <c r="N108" s="72"/>
      <c r="O108" s="79" t="s">
        <v>302</v>
      </c>
      <c r="P108" s="81">
        <v>43543.58553240741</v>
      </c>
      <c r="Q108" s="79" t="s">
        <v>350</v>
      </c>
      <c r="R108" s="84" t="s">
        <v>445</v>
      </c>
      <c r="S108" s="79" t="s">
        <v>471</v>
      </c>
      <c r="T108" s="79" t="s">
        <v>489</v>
      </c>
      <c r="U108" s="79"/>
      <c r="V108" s="84" t="s">
        <v>546</v>
      </c>
      <c r="W108" s="81">
        <v>43543.58553240741</v>
      </c>
      <c r="X108" s="84" t="s">
        <v>617</v>
      </c>
      <c r="Y108" s="79"/>
      <c r="Z108" s="79"/>
      <c r="AA108" s="82" t="s">
        <v>758</v>
      </c>
      <c r="AB108" s="79"/>
      <c r="AC108" s="79" t="b">
        <v>0</v>
      </c>
      <c r="AD108" s="79">
        <v>0</v>
      </c>
      <c r="AE108" s="82" t="s">
        <v>851</v>
      </c>
      <c r="AF108" s="79" t="b">
        <v>0</v>
      </c>
      <c r="AG108" s="79" t="s">
        <v>863</v>
      </c>
      <c r="AH108" s="79"/>
      <c r="AI108" s="82" t="s">
        <v>851</v>
      </c>
      <c r="AJ108" s="79" t="b">
        <v>0</v>
      </c>
      <c r="AK108" s="79">
        <v>1</v>
      </c>
      <c r="AL108" s="82" t="s">
        <v>757</v>
      </c>
      <c r="AM108" s="79" t="s">
        <v>868</v>
      </c>
      <c r="AN108" s="79" t="b">
        <v>0</v>
      </c>
      <c r="AO108" s="82" t="s">
        <v>757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236</v>
      </c>
      <c r="B109" s="64" t="s">
        <v>282</v>
      </c>
      <c r="C109" s="65" t="s">
        <v>2354</v>
      </c>
      <c r="D109" s="66">
        <v>10</v>
      </c>
      <c r="E109" s="67" t="s">
        <v>136</v>
      </c>
      <c r="F109" s="68">
        <v>23.333333333333336</v>
      </c>
      <c r="G109" s="65"/>
      <c r="H109" s="69"/>
      <c r="I109" s="70"/>
      <c r="J109" s="70"/>
      <c r="K109" s="34" t="s">
        <v>65</v>
      </c>
      <c r="L109" s="77">
        <v>109</v>
      </c>
      <c r="M109" s="77"/>
      <c r="N109" s="72"/>
      <c r="O109" s="79" t="s">
        <v>302</v>
      </c>
      <c r="P109" s="81">
        <v>43538.65887731482</v>
      </c>
      <c r="Q109" s="82" t="s">
        <v>351</v>
      </c>
      <c r="R109" s="84" t="s">
        <v>446</v>
      </c>
      <c r="S109" s="79" t="s">
        <v>472</v>
      </c>
      <c r="T109" s="79"/>
      <c r="U109" s="79"/>
      <c r="V109" s="84" t="s">
        <v>546</v>
      </c>
      <c r="W109" s="81">
        <v>43538.65887731482</v>
      </c>
      <c r="X109" s="84" t="s">
        <v>618</v>
      </c>
      <c r="Y109" s="79"/>
      <c r="Z109" s="79"/>
      <c r="AA109" s="82" t="s">
        <v>759</v>
      </c>
      <c r="AB109" s="79"/>
      <c r="AC109" s="79" t="b">
        <v>0</v>
      </c>
      <c r="AD109" s="79">
        <v>2</v>
      </c>
      <c r="AE109" s="82" t="s">
        <v>851</v>
      </c>
      <c r="AF109" s="79" t="b">
        <v>0</v>
      </c>
      <c r="AG109" s="79" t="s">
        <v>863</v>
      </c>
      <c r="AH109" s="79"/>
      <c r="AI109" s="82" t="s">
        <v>851</v>
      </c>
      <c r="AJ109" s="79" t="b">
        <v>0</v>
      </c>
      <c r="AK109" s="79">
        <v>1</v>
      </c>
      <c r="AL109" s="82" t="s">
        <v>851</v>
      </c>
      <c r="AM109" s="79" t="s">
        <v>875</v>
      </c>
      <c r="AN109" s="79" t="b">
        <v>0</v>
      </c>
      <c r="AO109" s="82" t="s">
        <v>759</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236</v>
      </c>
      <c r="B110" s="64" t="s">
        <v>282</v>
      </c>
      <c r="C110" s="65" t="s">
        <v>2354</v>
      </c>
      <c r="D110" s="66">
        <v>10</v>
      </c>
      <c r="E110" s="67" t="s">
        <v>136</v>
      </c>
      <c r="F110" s="68">
        <v>23.333333333333336</v>
      </c>
      <c r="G110" s="65"/>
      <c r="H110" s="69"/>
      <c r="I110" s="70"/>
      <c r="J110" s="70"/>
      <c r="K110" s="34" t="s">
        <v>65</v>
      </c>
      <c r="L110" s="77">
        <v>110</v>
      </c>
      <c r="M110" s="77"/>
      <c r="N110" s="72"/>
      <c r="O110" s="79" t="s">
        <v>302</v>
      </c>
      <c r="P110" s="81">
        <v>43539.58476851852</v>
      </c>
      <c r="Q110" s="82" t="s">
        <v>352</v>
      </c>
      <c r="R110" s="84" t="s">
        <v>446</v>
      </c>
      <c r="S110" s="79" t="s">
        <v>472</v>
      </c>
      <c r="T110" s="79"/>
      <c r="U110" s="79"/>
      <c r="V110" s="84" t="s">
        <v>546</v>
      </c>
      <c r="W110" s="81">
        <v>43539.58476851852</v>
      </c>
      <c r="X110" s="84" t="s">
        <v>619</v>
      </c>
      <c r="Y110" s="79"/>
      <c r="Z110" s="79"/>
      <c r="AA110" s="82" t="s">
        <v>760</v>
      </c>
      <c r="AB110" s="79"/>
      <c r="AC110" s="79" t="b">
        <v>0</v>
      </c>
      <c r="AD110" s="79">
        <v>0</v>
      </c>
      <c r="AE110" s="82" t="s">
        <v>851</v>
      </c>
      <c r="AF110" s="79" t="b">
        <v>0</v>
      </c>
      <c r="AG110" s="79" t="s">
        <v>863</v>
      </c>
      <c r="AH110" s="79"/>
      <c r="AI110" s="82" t="s">
        <v>851</v>
      </c>
      <c r="AJ110" s="79" t="b">
        <v>0</v>
      </c>
      <c r="AK110" s="79">
        <v>1</v>
      </c>
      <c r="AL110" s="82" t="s">
        <v>851</v>
      </c>
      <c r="AM110" s="79" t="s">
        <v>875</v>
      </c>
      <c r="AN110" s="79" t="b">
        <v>0</v>
      </c>
      <c r="AO110" s="82" t="s">
        <v>760</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236</v>
      </c>
      <c r="B111" s="64" t="s">
        <v>282</v>
      </c>
      <c r="C111" s="65" t="s">
        <v>2354</v>
      </c>
      <c r="D111" s="66">
        <v>10</v>
      </c>
      <c r="E111" s="67" t="s">
        <v>136</v>
      </c>
      <c r="F111" s="68">
        <v>23.333333333333336</v>
      </c>
      <c r="G111" s="65"/>
      <c r="H111" s="69"/>
      <c r="I111" s="70"/>
      <c r="J111" s="70"/>
      <c r="K111" s="34" t="s">
        <v>65</v>
      </c>
      <c r="L111" s="77">
        <v>111</v>
      </c>
      <c r="M111" s="77"/>
      <c r="N111" s="72"/>
      <c r="O111" s="79" t="s">
        <v>302</v>
      </c>
      <c r="P111" s="81">
        <v>43543.58746527778</v>
      </c>
      <c r="Q111" s="82" t="s">
        <v>353</v>
      </c>
      <c r="R111" s="84" t="s">
        <v>446</v>
      </c>
      <c r="S111" s="79" t="s">
        <v>472</v>
      </c>
      <c r="T111" s="79"/>
      <c r="U111" s="79"/>
      <c r="V111" s="84" t="s">
        <v>546</v>
      </c>
      <c r="W111" s="81">
        <v>43543.58746527778</v>
      </c>
      <c r="X111" s="84" t="s">
        <v>620</v>
      </c>
      <c r="Y111" s="79"/>
      <c r="Z111" s="79"/>
      <c r="AA111" s="82" t="s">
        <v>761</v>
      </c>
      <c r="AB111" s="79"/>
      <c r="AC111" s="79" t="b">
        <v>0</v>
      </c>
      <c r="AD111" s="79">
        <v>0</v>
      </c>
      <c r="AE111" s="82" t="s">
        <v>851</v>
      </c>
      <c r="AF111" s="79" t="b">
        <v>0</v>
      </c>
      <c r="AG111" s="79" t="s">
        <v>863</v>
      </c>
      <c r="AH111" s="79"/>
      <c r="AI111" s="82" t="s">
        <v>851</v>
      </c>
      <c r="AJ111" s="79" t="b">
        <v>0</v>
      </c>
      <c r="AK111" s="79">
        <v>0</v>
      </c>
      <c r="AL111" s="82" t="s">
        <v>851</v>
      </c>
      <c r="AM111" s="79" t="s">
        <v>868</v>
      </c>
      <c r="AN111" s="79" t="b">
        <v>0</v>
      </c>
      <c r="AO111" s="82" t="s">
        <v>761</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236</v>
      </c>
      <c r="B112" s="64" t="s">
        <v>283</v>
      </c>
      <c r="C112" s="65" t="s">
        <v>2354</v>
      </c>
      <c r="D112" s="66">
        <v>10</v>
      </c>
      <c r="E112" s="67" t="s">
        <v>136</v>
      </c>
      <c r="F112" s="68">
        <v>23.333333333333336</v>
      </c>
      <c r="G112" s="65"/>
      <c r="H112" s="69"/>
      <c r="I112" s="70"/>
      <c r="J112" s="70"/>
      <c r="K112" s="34" t="s">
        <v>65</v>
      </c>
      <c r="L112" s="77">
        <v>112</v>
      </c>
      <c r="M112" s="77"/>
      <c r="N112" s="72"/>
      <c r="O112" s="79" t="s">
        <v>302</v>
      </c>
      <c r="P112" s="81">
        <v>43538.65887731482</v>
      </c>
      <c r="Q112" s="82" t="s">
        <v>351</v>
      </c>
      <c r="R112" s="84" t="s">
        <v>446</v>
      </c>
      <c r="S112" s="79" t="s">
        <v>472</v>
      </c>
      <c r="T112" s="79"/>
      <c r="U112" s="79"/>
      <c r="V112" s="84" t="s">
        <v>546</v>
      </c>
      <c r="W112" s="81">
        <v>43538.65887731482</v>
      </c>
      <c r="X112" s="84" t="s">
        <v>618</v>
      </c>
      <c r="Y112" s="79"/>
      <c r="Z112" s="79"/>
      <c r="AA112" s="82" t="s">
        <v>759</v>
      </c>
      <c r="AB112" s="79"/>
      <c r="AC112" s="79" t="b">
        <v>0</v>
      </c>
      <c r="AD112" s="79">
        <v>2</v>
      </c>
      <c r="AE112" s="82" t="s">
        <v>851</v>
      </c>
      <c r="AF112" s="79" t="b">
        <v>0</v>
      </c>
      <c r="AG112" s="79" t="s">
        <v>863</v>
      </c>
      <c r="AH112" s="79"/>
      <c r="AI112" s="82" t="s">
        <v>851</v>
      </c>
      <c r="AJ112" s="79" t="b">
        <v>0</v>
      </c>
      <c r="AK112" s="79">
        <v>1</v>
      </c>
      <c r="AL112" s="82" t="s">
        <v>851</v>
      </c>
      <c r="AM112" s="79" t="s">
        <v>875</v>
      </c>
      <c r="AN112" s="79" t="b">
        <v>0</v>
      </c>
      <c r="AO112" s="82" t="s">
        <v>759</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1</v>
      </c>
      <c r="BD112" s="48">
        <v>0</v>
      </c>
      <c r="BE112" s="49">
        <v>0</v>
      </c>
      <c r="BF112" s="48">
        <v>1</v>
      </c>
      <c r="BG112" s="49">
        <v>3.8461538461538463</v>
      </c>
      <c r="BH112" s="48">
        <v>0</v>
      </c>
      <c r="BI112" s="49">
        <v>0</v>
      </c>
      <c r="BJ112" s="48">
        <v>25</v>
      </c>
      <c r="BK112" s="49">
        <v>96.15384615384616</v>
      </c>
      <c r="BL112" s="48">
        <v>26</v>
      </c>
    </row>
    <row r="113" spans="1:64" ht="15">
      <c r="A113" s="64" t="s">
        <v>236</v>
      </c>
      <c r="B113" s="64" t="s">
        <v>283</v>
      </c>
      <c r="C113" s="65" t="s">
        <v>2354</v>
      </c>
      <c r="D113" s="66">
        <v>10</v>
      </c>
      <c r="E113" s="67" t="s">
        <v>136</v>
      </c>
      <c r="F113" s="68">
        <v>23.333333333333336</v>
      </c>
      <c r="G113" s="65"/>
      <c r="H113" s="69"/>
      <c r="I113" s="70"/>
      <c r="J113" s="70"/>
      <c r="K113" s="34" t="s">
        <v>65</v>
      </c>
      <c r="L113" s="77">
        <v>113</v>
      </c>
      <c r="M113" s="77"/>
      <c r="N113" s="72"/>
      <c r="O113" s="79" t="s">
        <v>302</v>
      </c>
      <c r="P113" s="81">
        <v>43539.58476851852</v>
      </c>
      <c r="Q113" s="82" t="s">
        <v>352</v>
      </c>
      <c r="R113" s="84" t="s">
        <v>446</v>
      </c>
      <c r="S113" s="79" t="s">
        <v>472</v>
      </c>
      <c r="T113" s="79"/>
      <c r="U113" s="79"/>
      <c r="V113" s="84" t="s">
        <v>546</v>
      </c>
      <c r="W113" s="81">
        <v>43539.58476851852</v>
      </c>
      <c r="X113" s="84" t="s">
        <v>619</v>
      </c>
      <c r="Y113" s="79"/>
      <c r="Z113" s="79"/>
      <c r="AA113" s="82" t="s">
        <v>760</v>
      </c>
      <c r="AB113" s="79"/>
      <c r="AC113" s="79" t="b">
        <v>0</v>
      </c>
      <c r="AD113" s="79">
        <v>0</v>
      </c>
      <c r="AE113" s="82" t="s">
        <v>851</v>
      </c>
      <c r="AF113" s="79" t="b">
        <v>0</v>
      </c>
      <c r="AG113" s="79" t="s">
        <v>863</v>
      </c>
      <c r="AH113" s="79"/>
      <c r="AI113" s="82" t="s">
        <v>851</v>
      </c>
      <c r="AJ113" s="79" t="b">
        <v>0</v>
      </c>
      <c r="AK113" s="79">
        <v>1</v>
      </c>
      <c r="AL113" s="82" t="s">
        <v>851</v>
      </c>
      <c r="AM113" s="79" t="s">
        <v>875</v>
      </c>
      <c r="AN113" s="79" t="b">
        <v>0</v>
      </c>
      <c r="AO113" s="82" t="s">
        <v>760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v>0</v>
      </c>
      <c r="BE113" s="49">
        <v>0</v>
      </c>
      <c r="BF113" s="48">
        <v>1</v>
      </c>
      <c r="BG113" s="49">
        <v>3.8461538461538463</v>
      </c>
      <c r="BH113" s="48">
        <v>0</v>
      </c>
      <c r="BI113" s="49">
        <v>0</v>
      </c>
      <c r="BJ113" s="48">
        <v>25</v>
      </c>
      <c r="BK113" s="49">
        <v>96.15384615384616</v>
      </c>
      <c r="BL113" s="48">
        <v>26</v>
      </c>
    </row>
    <row r="114" spans="1:64" ht="15">
      <c r="A114" s="64" t="s">
        <v>236</v>
      </c>
      <c r="B114" s="64" t="s">
        <v>283</v>
      </c>
      <c r="C114" s="65" t="s">
        <v>2354</v>
      </c>
      <c r="D114" s="66">
        <v>10</v>
      </c>
      <c r="E114" s="67" t="s">
        <v>136</v>
      </c>
      <c r="F114" s="68">
        <v>23.333333333333336</v>
      </c>
      <c r="G114" s="65"/>
      <c r="H114" s="69"/>
      <c r="I114" s="70"/>
      <c r="J114" s="70"/>
      <c r="K114" s="34" t="s">
        <v>65</v>
      </c>
      <c r="L114" s="77">
        <v>114</v>
      </c>
      <c r="M114" s="77"/>
      <c r="N114" s="72"/>
      <c r="O114" s="79" t="s">
        <v>302</v>
      </c>
      <c r="P114" s="81">
        <v>43543.58746527778</v>
      </c>
      <c r="Q114" s="82" t="s">
        <v>353</v>
      </c>
      <c r="R114" s="84" t="s">
        <v>446</v>
      </c>
      <c r="S114" s="79" t="s">
        <v>472</v>
      </c>
      <c r="T114" s="79"/>
      <c r="U114" s="79"/>
      <c r="V114" s="84" t="s">
        <v>546</v>
      </c>
      <c r="W114" s="81">
        <v>43543.58746527778</v>
      </c>
      <c r="X114" s="84" t="s">
        <v>620</v>
      </c>
      <c r="Y114" s="79"/>
      <c r="Z114" s="79"/>
      <c r="AA114" s="82" t="s">
        <v>761</v>
      </c>
      <c r="AB114" s="79"/>
      <c r="AC114" s="79" t="b">
        <v>0</v>
      </c>
      <c r="AD114" s="79">
        <v>0</v>
      </c>
      <c r="AE114" s="82" t="s">
        <v>851</v>
      </c>
      <c r="AF114" s="79" t="b">
        <v>0</v>
      </c>
      <c r="AG114" s="79" t="s">
        <v>863</v>
      </c>
      <c r="AH114" s="79"/>
      <c r="AI114" s="82" t="s">
        <v>851</v>
      </c>
      <c r="AJ114" s="79" t="b">
        <v>0</v>
      </c>
      <c r="AK114" s="79">
        <v>0</v>
      </c>
      <c r="AL114" s="82" t="s">
        <v>851</v>
      </c>
      <c r="AM114" s="79" t="s">
        <v>868</v>
      </c>
      <c r="AN114" s="79" t="b">
        <v>0</v>
      </c>
      <c r="AO114" s="82" t="s">
        <v>761</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v>0</v>
      </c>
      <c r="BE114" s="49">
        <v>0</v>
      </c>
      <c r="BF114" s="48">
        <v>1</v>
      </c>
      <c r="BG114" s="49">
        <v>3.8461538461538463</v>
      </c>
      <c r="BH114" s="48">
        <v>0</v>
      </c>
      <c r="BI114" s="49">
        <v>0</v>
      </c>
      <c r="BJ114" s="48">
        <v>25</v>
      </c>
      <c r="BK114" s="49">
        <v>96.15384615384616</v>
      </c>
      <c r="BL114" s="48">
        <v>26</v>
      </c>
    </row>
    <row r="115" spans="1:64" ht="15">
      <c r="A115" s="64" t="s">
        <v>244</v>
      </c>
      <c r="B115" s="64" t="s">
        <v>244</v>
      </c>
      <c r="C115" s="65" t="s">
        <v>2353</v>
      </c>
      <c r="D115" s="66">
        <v>3</v>
      </c>
      <c r="E115" s="67" t="s">
        <v>132</v>
      </c>
      <c r="F115" s="68">
        <v>32</v>
      </c>
      <c r="G115" s="65"/>
      <c r="H115" s="69"/>
      <c r="I115" s="70"/>
      <c r="J115" s="70"/>
      <c r="K115" s="34" t="s">
        <v>65</v>
      </c>
      <c r="L115" s="77">
        <v>115</v>
      </c>
      <c r="M115" s="77"/>
      <c r="N115" s="72"/>
      <c r="O115" s="79" t="s">
        <v>176</v>
      </c>
      <c r="P115" s="81">
        <v>43544.4125</v>
      </c>
      <c r="Q115" s="79" t="s">
        <v>354</v>
      </c>
      <c r="R115" s="84" t="s">
        <v>447</v>
      </c>
      <c r="S115" s="79" t="s">
        <v>465</v>
      </c>
      <c r="T115" s="79"/>
      <c r="U115" s="84" t="s">
        <v>513</v>
      </c>
      <c r="V115" s="84" t="s">
        <v>513</v>
      </c>
      <c r="W115" s="81">
        <v>43544.4125</v>
      </c>
      <c r="X115" s="84" t="s">
        <v>621</v>
      </c>
      <c r="Y115" s="79"/>
      <c r="Z115" s="79"/>
      <c r="AA115" s="82" t="s">
        <v>762</v>
      </c>
      <c r="AB115" s="79"/>
      <c r="AC115" s="79" t="b">
        <v>0</v>
      </c>
      <c r="AD115" s="79">
        <v>6</v>
      </c>
      <c r="AE115" s="82" t="s">
        <v>851</v>
      </c>
      <c r="AF115" s="79" t="b">
        <v>0</v>
      </c>
      <c r="AG115" s="79" t="s">
        <v>863</v>
      </c>
      <c r="AH115" s="79"/>
      <c r="AI115" s="82" t="s">
        <v>851</v>
      </c>
      <c r="AJ115" s="79" t="b">
        <v>0</v>
      </c>
      <c r="AK115" s="79">
        <v>2</v>
      </c>
      <c r="AL115" s="82" t="s">
        <v>851</v>
      </c>
      <c r="AM115" s="79" t="s">
        <v>874</v>
      </c>
      <c r="AN115" s="79" t="b">
        <v>0</v>
      </c>
      <c r="AO115" s="82" t="s">
        <v>762</v>
      </c>
      <c r="AP115" s="79" t="s">
        <v>881</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7</v>
      </c>
      <c r="BE115" s="49">
        <v>18.91891891891892</v>
      </c>
      <c r="BF115" s="48">
        <v>0</v>
      </c>
      <c r="BG115" s="49">
        <v>0</v>
      </c>
      <c r="BH115" s="48">
        <v>0</v>
      </c>
      <c r="BI115" s="49">
        <v>0</v>
      </c>
      <c r="BJ115" s="48">
        <v>30</v>
      </c>
      <c r="BK115" s="49">
        <v>81.08108108108108</v>
      </c>
      <c r="BL115" s="48">
        <v>37</v>
      </c>
    </row>
    <row r="116" spans="1:64" ht="15">
      <c r="A116" s="64" t="s">
        <v>236</v>
      </c>
      <c r="B116" s="64" t="s">
        <v>244</v>
      </c>
      <c r="C116" s="65" t="s">
        <v>2353</v>
      </c>
      <c r="D116" s="66">
        <v>3</v>
      </c>
      <c r="E116" s="67" t="s">
        <v>132</v>
      </c>
      <c r="F116" s="68">
        <v>32</v>
      </c>
      <c r="G116" s="65"/>
      <c r="H116" s="69"/>
      <c r="I116" s="70"/>
      <c r="J116" s="70"/>
      <c r="K116" s="34" t="s">
        <v>65</v>
      </c>
      <c r="L116" s="77">
        <v>116</v>
      </c>
      <c r="M116" s="77"/>
      <c r="N116" s="72"/>
      <c r="O116" s="79" t="s">
        <v>302</v>
      </c>
      <c r="P116" s="81">
        <v>43544.45798611111</v>
      </c>
      <c r="Q116" s="79" t="s">
        <v>355</v>
      </c>
      <c r="R116" s="79"/>
      <c r="S116" s="79"/>
      <c r="T116" s="79"/>
      <c r="U116" s="79"/>
      <c r="V116" s="84" t="s">
        <v>546</v>
      </c>
      <c r="W116" s="81">
        <v>43544.45798611111</v>
      </c>
      <c r="X116" s="84" t="s">
        <v>622</v>
      </c>
      <c r="Y116" s="79"/>
      <c r="Z116" s="79"/>
      <c r="AA116" s="82" t="s">
        <v>763</v>
      </c>
      <c r="AB116" s="79"/>
      <c r="AC116" s="79" t="b">
        <v>0</v>
      </c>
      <c r="AD116" s="79">
        <v>0</v>
      </c>
      <c r="AE116" s="82" t="s">
        <v>851</v>
      </c>
      <c r="AF116" s="79" t="b">
        <v>0</v>
      </c>
      <c r="AG116" s="79" t="s">
        <v>863</v>
      </c>
      <c r="AH116" s="79"/>
      <c r="AI116" s="82" t="s">
        <v>851</v>
      </c>
      <c r="AJ116" s="79" t="b">
        <v>0</v>
      </c>
      <c r="AK116" s="79">
        <v>2</v>
      </c>
      <c r="AL116" s="82" t="s">
        <v>762</v>
      </c>
      <c r="AM116" s="79" t="s">
        <v>868</v>
      </c>
      <c r="AN116" s="79" t="b">
        <v>0</v>
      </c>
      <c r="AO116" s="82" t="s">
        <v>762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4</v>
      </c>
      <c r="BE116" s="49">
        <v>18.181818181818183</v>
      </c>
      <c r="BF116" s="48">
        <v>0</v>
      </c>
      <c r="BG116" s="49">
        <v>0</v>
      </c>
      <c r="BH116" s="48">
        <v>0</v>
      </c>
      <c r="BI116" s="49">
        <v>0</v>
      </c>
      <c r="BJ116" s="48">
        <v>18</v>
      </c>
      <c r="BK116" s="49">
        <v>81.81818181818181</v>
      </c>
      <c r="BL116" s="48">
        <v>22</v>
      </c>
    </row>
    <row r="117" spans="1:64" ht="15">
      <c r="A117" s="64" t="s">
        <v>214</v>
      </c>
      <c r="B117" s="64" t="s">
        <v>284</v>
      </c>
      <c r="C117" s="65" t="s">
        <v>2353</v>
      </c>
      <c r="D117" s="66">
        <v>3</v>
      </c>
      <c r="E117" s="67" t="s">
        <v>132</v>
      </c>
      <c r="F117" s="68">
        <v>32</v>
      </c>
      <c r="G117" s="65"/>
      <c r="H117" s="69"/>
      <c r="I117" s="70"/>
      <c r="J117" s="70"/>
      <c r="K117" s="34" t="s">
        <v>65</v>
      </c>
      <c r="L117" s="77">
        <v>117</v>
      </c>
      <c r="M117" s="77"/>
      <c r="N117" s="72"/>
      <c r="O117" s="79" t="s">
        <v>302</v>
      </c>
      <c r="P117" s="81">
        <v>43542.625</v>
      </c>
      <c r="Q117" s="79" t="s">
        <v>356</v>
      </c>
      <c r="R117" s="79"/>
      <c r="S117" s="79"/>
      <c r="T117" s="79" t="s">
        <v>487</v>
      </c>
      <c r="U117" s="84" t="s">
        <v>514</v>
      </c>
      <c r="V117" s="84" t="s">
        <v>514</v>
      </c>
      <c r="W117" s="81">
        <v>43542.625</v>
      </c>
      <c r="X117" s="84" t="s">
        <v>623</v>
      </c>
      <c r="Y117" s="79"/>
      <c r="Z117" s="79"/>
      <c r="AA117" s="82" t="s">
        <v>764</v>
      </c>
      <c r="AB117" s="79"/>
      <c r="AC117" s="79" t="b">
        <v>0</v>
      </c>
      <c r="AD117" s="79">
        <v>24</v>
      </c>
      <c r="AE117" s="82" t="s">
        <v>851</v>
      </c>
      <c r="AF117" s="79" t="b">
        <v>0</v>
      </c>
      <c r="AG117" s="79" t="s">
        <v>863</v>
      </c>
      <c r="AH117" s="79"/>
      <c r="AI117" s="82" t="s">
        <v>851</v>
      </c>
      <c r="AJ117" s="79" t="b">
        <v>0</v>
      </c>
      <c r="AK117" s="79">
        <v>11</v>
      </c>
      <c r="AL117" s="82" t="s">
        <v>851</v>
      </c>
      <c r="AM117" s="79" t="s">
        <v>874</v>
      </c>
      <c r="AN117" s="79" t="b">
        <v>0</v>
      </c>
      <c r="AO117" s="82" t="s">
        <v>764</v>
      </c>
      <c r="AP117" s="79" t="s">
        <v>881</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v>1</v>
      </c>
      <c r="BE117" s="49">
        <v>3.5714285714285716</v>
      </c>
      <c r="BF117" s="48">
        <v>0</v>
      </c>
      <c r="BG117" s="49">
        <v>0</v>
      </c>
      <c r="BH117" s="48">
        <v>0</v>
      </c>
      <c r="BI117" s="49">
        <v>0</v>
      </c>
      <c r="BJ117" s="48">
        <v>27</v>
      </c>
      <c r="BK117" s="49">
        <v>96.42857142857143</v>
      </c>
      <c r="BL117" s="48">
        <v>28</v>
      </c>
    </row>
    <row r="118" spans="1:64" ht="15">
      <c r="A118" s="64" t="s">
        <v>236</v>
      </c>
      <c r="B118" s="64" t="s">
        <v>284</v>
      </c>
      <c r="C118" s="65" t="s">
        <v>2353</v>
      </c>
      <c r="D118" s="66">
        <v>3</v>
      </c>
      <c r="E118" s="67" t="s">
        <v>132</v>
      </c>
      <c r="F118" s="68">
        <v>32</v>
      </c>
      <c r="G118" s="65"/>
      <c r="H118" s="69"/>
      <c r="I118" s="70"/>
      <c r="J118" s="70"/>
      <c r="K118" s="34" t="s">
        <v>65</v>
      </c>
      <c r="L118" s="77">
        <v>118</v>
      </c>
      <c r="M118" s="77"/>
      <c r="N118" s="72"/>
      <c r="O118" s="79" t="s">
        <v>302</v>
      </c>
      <c r="P118" s="81">
        <v>43544.458333333336</v>
      </c>
      <c r="Q118" s="79" t="s">
        <v>357</v>
      </c>
      <c r="R118" s="79"/>
      <c r="S118" s="79"/>
      <c r="T118" s="79" t="s">
        <v>487</v>
      </c>
      <c r="U118" s="79"/>
      <c r="V118" s="84" t="s">
        <v>546</v>
      </c>
      <c r="W118" s="81">
        <v>43544.458333333336</v>
      </c>
      <c r="X118" s="84" t="s">
        <v>624</v>
      </c>
      <c r="Y118" s="79"/>
      <c r="Z118" s="79"/>
      <c r="AA118" s="82" t="s">
        <v>765</v>
      </c>
      <c r="AB118" s="79"/>
      <c r="AC118" s="79" t="b">
        <v>0</v>
      </c>
      <c r="AD118" s="79">
        <v>0</v>
      </c>
      <c r="AE118" s="82" t="s">
        <v>851</v>
      </c>
      <c r="AF118" s="79" t="b">
        <v>0</v>
      </c>
      <c r="AG118" s="79" t="s">
        <v>863</v>
      </c>
      <c r="AH118" s="79"/>
      <c r="AI118" s="82" t="s">
        <v>851</v>
      </c>
      <c r="AJ118" s="79" t="b">
        <v>0</v>
      </c>
      <c r="AK118" s="79">
        <v>11</v>
      </c>
      <c r="AL118" s="82" t="s">
        <v>764</v>
      </c>
      <c r="AM118" s="79" t="s">
        <v>868</v>
      </c>
      <c r="AN118" s="79" t="b">
        <v>0</v>
      </c>
      <c r="AO118" s="82" t="s">
        <v>764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6</v>
      </c>
      <c r="BD118" s="48">
        <v>1</v>
      </c>
      <c r="BE118" s="49">
        <v>5</v>
      </c>
      <c r="BF118" s="48">
        <v>0</v>
      </c>
      <c r="BG118" s="49">
        <v>0</v>
      </c>
      <c r="BH118" s="48">
        <v>0</v>
      </c>
      <c r="BI118" s="49">
        <v>0</v>
      </c>
      <c r="BJ118" s="48">
        <v>19</v>
      </c>
      <c r="BK118" s="49">
        <v>95</v>
      </c>
      <c r="BL118" s="48">
        <v>20</v>
      </c>
    </row>
    <row r="119" spans="1:64" ht="15">
      <c r="A119" s="64" t="s">
        <v>245</v>
      </c>
      <c r="B119" s="64" t="s">
        <v>285</v>
      </c>
      <c r="C119" s="65" t="s">
        <v>2353</v>
      </c>
      <c r="D119" s="66">
        <v>3</v>
      </c>
      <c r="E119" s="67" t="s">
        <v>132</v>
      </c>
      <c r="F119" s="68">
        <v>32</v>
      </c>
      <c r="G119" s="65"/>
      <c r="H119" s="69"/>
      <c r="I119" s="70"/>
      <c r="J119" s="70"/>
      <c r="K119" s="34" t="s">
        <v>65</v>
      </c>
      <c r="L119" s="77">
        <v>119</v>
      </c>
      <c r="M119" s="77"/>
      <c r="N119" s="72"/>
      <c r="O119" s="79" t="s">
        <v>302</v>
      </c>
      <c r="P119" s="81">
        <v>43544.49480324074</v>
      </c>
      <c r="Q119" s="79" t="s">
        <v>358</v>
      </c>
      <c r="R119" s="84" t="s">
        <v>448</v>
      </c>
      <c r="S119" s="79" t="s">
        <v>465</v>
      </c>
      <c r="T119" s="79" t="s">
        <v>490</v>
      </c>
      <c r="U119" s="84" t="s">
        <v>515</v>
      </c>
      <c r="V119" s="84" t="s">
        <v>515</v>
      </c>
      <c r="W119" s="81">
        <v>43544.49480324074</v>
      </c>
      <c r="X119" s="84" t="s">
        <v>625</v>
      </c>
      <c r="Y119" s="79"/>
      <c r="Z119" s="79"/>
      <c r="AA119" s="82" t="s">
        <v>766</v>
      </c>
      <c r="AB119" s="79"/>
      <c r="AC119" s="79" t="b">
        <v>0</v>
      </c>
      <c r="AD119" s="79">
        <v>18</v>
      </c>
      <c r="AE119" s="82" t="s">
        <v>851</v>
      </c>
      <c r="AF119" s="79" t="b">
        <v>0</v>
      </c>
      <c r="AG119" s="79" t="s">
        <v>863</v>
      </c>
      <c r="AH119" s="79"/>
      <c r="AI119" s="82" t="s">
        <v>851</v>
      </c>
      <c r="AJ119" s="79" t="b">
        <v>0</v>
      </c>
      <c r="AK119" s="79">
        <v>13</v>
      </c>
      <c r="AL119" s="82" t="s">
        <v>851</v>
      </c>
      <c r="AM119" s="79" t="s">
        <v>868</v>
      </c>
      <c r="AN119" s="79" t="b">
        <v>0</v>
      </c>
      <c r="AO119" s="82" t="s">
        <v>766</v>
      </c>
      <c r="AP119" s="79" t="s">
        <v>881</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236</v>
      </c>
      <c r="B120" s="64" t="s">
        <v>285</v>
      </c>
      <c r="C120" s="65" t="s">
        <v>2353</v>
      </c>
      <c r="D120" s="66">
        <v>3</v>
      </c>
      <c r="E120" s="67" t="s">
        <v>132</v>
      </c>
      <c r="F120" s="68">
        <v>32</v>
      </c>
      <c r="G120" s="65"/>
      <c r="H120" s="69"/>
      <c r="I120" s="70"/>
      <c r="J120" s="70"/>
      <c r="K120" s="34" t="s">
        <v>65</v>
      </c>
      <c r="L120" s="77">
        <v>120</v>
      </c>
      <c r="M120" s="77"/>
      <c r="N120" s="72"/>
      <c r="O120" s="79" t="s">
        <v>302</v>
      </c>
      <c r="P120" s="81">
        <v>43544.49534722222</v>
      </c>
      <c r="Q120" s="79" t="s">
        <v>359</v>
      </c>
      <c r="R120" s="79"/>
      <c r="S120" s="79"/>
      <c r="T120" s="79" t="s">
        <v>490</v>
      </c>
      <c r="U120" s="79"/>
      <c r="V120" s="84" t="s">
        <v>546</v>
      </c>
      <c r="W120" s="81">
        <v>43544.49534722222</v>
      </c>
      <c r="X120" s="84" t="s">
        <v>626</v>
      </c>
      <c r="Y120" s="79"/>
      <c r="Z120" s="79"/>
      <c r="AA120" s="82" t="s">
        <v>767</v>
      </c>
      <c r="AB120" s="79"/>
      <c r="AC120" s="79" t="b">
        <v>0</v>
      </c>
      <c r="AD120" s="79">
        <v>0</v>
      </c>
      <c r="AE120" s="82" t="s">
        <v>851</v>
      </c>
      <c r="AF120" s="79" t="b">
        <v>0</v>
      </c>
      <c r="AG120" s="79" t="s">
        <v>863</v>
      </c>
      <c r="AH120" s="79"/>
      <c r="AI120" s="82" t="s">
        <v>851</v>
      </c>
      <c r="AJ120" s="79" t="b">
        <v>0</v>
      </c>
      <c r="AK120" s="79">
        <v>13</v>
      </c>
      <c r="AL120" s="82" t="s">
        <v>766</v>
      </c>
      <c r="AM120" s="79" t="s">
        <v>868</v>
      </c>
      <c r="AN120" s="79" t="b">
        <v>0</v>
      </c>
      <c r="AO120" s="82" t="s">
        <v>766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245</v>
      </c>
      <c r="B121" s="64" t="s">
        <v>286</v>
      </c>
      <c r="C121" s="65" t="s">
        <v>2353</v>
      </c>
      <c r="D121" s="66">
        <v>3</v>
      </c>
      <c r="E121" s="67" t="s">
        <v>132</v>
      </c>
      <c r="F121" s="68">
        <v>32</v>
      </c>
      <c r="G121" s="65"/>
      <c r="H121" s="69"/>
      <c r="I121" s="70"/>
      <c r="J121" s="70"/>
      <c r="K121" s="34" t="s">
        <v>65</v>
      </c>
      <c r="L121" s="77">
        <v>121</v>
      </c>
      <c r="M121" s="77"/>
      <c r="N121" s="72"/>
      <c r="O121" s="79" t="s">
        <v>302</v>
      </c>
      <c r="P121" s="81">
        <v>43544.49480324074</v>
      </c>
      <c r="Q121" s="79" t="s">
        <v>358</v>
      </c>
      <c r="R121" s="84" t="s">
        <v>448</v>
      </c>
      <c r="S121" s="79" t="s">
        <v>465</v>
      </c>
      <c r="T121" s="79" t="s">
        <v>490</v>
      </c>
      <c r="U121" s="84" t="s">
        <v>515</v>
      </c>
      <c r="V121" s="84" t="s">
        <v>515</v>
      </c>
      <c r="W121" s="81">
        <v>43544.49480324074</v>
      </c>
      <c r="X121" s="84" t="s">
        <v>625</v>
      </c>
      <c r="Y121" s="79"/>
      <c r="Z121" s="79"/>
      <c r="AA121" s="82" t="s">
        <v>766</v>
      </c>
      <c r="AB121" s="79"/>
      <c r="AC121" s="79" t="b">
        <v>0</v>
      </c>
      <c r="AD121" s="79">
        <v>18</v>
      </c>
      <c r="AE121" s="82" t="s">
        <v>851</v>
      </c>
      <c r="AF121" s="79" t="b">
        <v>0</v>
      </c>
      <c r="AG121" s="79" t="s">
        <v>863</v>
      </c>
      <c r="AH121" s="79"/>
      <c r="AI121" s="82" t="s">
        <v>851</v>
      </c>
      <c r="AJ121" s="79" t="b">
        <v>0</v>
      </c>
      <c r="AK121" s="79">
        <v>13</v>
      </c>
      <c r="AL121" s="82" t="s">
        <v>851</v>
      </c>
      <c r="AM121" s="79" t="s">
        <v>868</v>
      </c>
      <c r="AN121" s="79" t="b">
        <v>0</v>
      </c>
      <c r="AO121" s="82" t="s">
        <v>766</v>
      </c>
      <c r="AP121" s="79" t="s">
        <v>881</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25</v>
      </c>
      <c r="BK121" s="49">
        <v>100</v>
      </c>
      <c r="BL121" s="48">
        <v>25</v>
      </c>
    </row>
    <row r="122" spans="1:64" ht="15">
      <c r="A122" s="64" t="s">
        <v>236</v>
      </c>
      <c r="B122" s="64" t="s">
        <v>286</v>
      </c>
      <c r="C122" s="65" t="s">
        <v>2353</v>
      </c>
      <c r="D122" s="66">
        <v>3</v>
      </c>
      <c r="E122" s="67" t="s">
        <v>132</v>
      </c>
      <c r="F122" s="68">
        <v>32</v>
      </c>
      <c r="G122" s="65"/>
      <c r="H122" s="69"/>
      <c r="I122" s="70"/>
      <c r="J122" s="70"/>
      <c r="K122" s="34" t="s">
        <v>65</v>
      </c>
      <c r="L122" s="77">
        <v>122</v>
      </c>
      <c r="M122" s="77"/>
      <c r="N122" s="72"/>
      <c r="O122" s="79" t="s">
        <v>302</v>
      </c>
      <c r="P122" s="81">
        <v>43544.49534722222</v>
      </c>
      <c r="Q122" s="79" t="s">
        <v>359</v>
      </c>
      <c r="R122" s="79"/>
      <c r="S122" s="79"/>
      <c r="T122" s="79" t="s">
        <v>490</v>
      </c>
      <c r="U122" s="79"/>
      <c r="V122" s="84" t="s">
        <v>546</v>
      </c>
      <c r="W122" s="81">
        <v>43544.49534722222</v>
      </c>
      <c r="X122" s="84" t="s">
        <v>626</v>
      </c>
      <c r="Y122" s="79"/>
      <c r="Z122" s="79"/>
      <c r="AA122" s="82" t="s">
        <v>767</v>
      </c>
      <c r="AB122" s="79"/>
      <c r="AC122" s="79" t="b">
        <v>0</v>
      </c>
      <c r="AD122" s="79">
        <v>0</v>
      </c>
      <c r="AE122" s="82" t="s">
        <v>851</v>
      </c>
      <c r="AF122" s="79" t="b">
        <v>0</v>
      </c>
      <c r="AG122" s="79" t="s">
        <v>863</v>
      </c>
      <c r="AH122" s="79"/>
      <c r="AI122" s="82" t="s">
        <v>851</v>
      </c>
      <c r="AJ122" s="79" t="b">
        <v>0</v>
      </c>
      <c r="AK122" s="79">
        <v>13</v>
      </c>
      <c r="AL122" s="82" t="s">
        <v>766</v>
      </c>
      <c r="AM122" s="79" t="s">
        <v>868</v>
      </c>
      <c r="AN122" s="79" t="b">
        <v>0</v>
      </c>
      <c r="AO122" s="82" t="s">
        <v>766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19</v>
      </c>
      <c r="BK122" s="49">
        <v>100</v>
      </c>
      <c r="BL122" s="48">
        <v>19</v>
      </c>
    </row>
    <row r="123" spans="1:64" ht="15">
      <c r="A123" s="64" t="s">
        <v>236</v>
      </c>
      <c r="B123" s="64" t="s">
        <v>245</v>
      </c>
      <c r="C123" s="65" t="s">
        <v>2353</v>
      </c>
      <c r="D123" s="66">
        <v>3</v>
      </c>
      <c r="E123" s="67" t="s">
        <v>132</v>
      </c>
      <c r="F123" s="68">
        <v>32</v>
      </c>
      <c r="G123" s="65"/>
      <c r="H123" s="69"/>
      <c r="I123" s="70"/>
      <c r="J123" s="70"/>
      <c r="K123" s="34" t="s">
        <v>65</v>
      </c>
      <c r="L123" s="77">
        <v>123</v>
      </c>
      <c r="M123" s="77"/>
      <c r="N123" s="72"/>
      <c r="O123" s="79" t="s">
        <v>302</v>
      </c>
      <c r="P123" s="81">
        <v>43544.49534722222</v>
      </c>
      <c r="Q123" s="79" t="s">
        <v>359</v>
      </c>
      <c r="R123" s="79"/>
      <c r="S123" s="79"/>
      <c r="T123" s="79" t="s">
        <v>490</v>
      </c>
      <c r="U123" s="79"/>
      <c r="V123" s="84" t="s">
        <v>546</v>
      </c>
      <c r="W123" s="81">
        <v>43544.49534722222</v>
      </c>
      <c r="X123" s="84" t="s">
        <v>626</v>
      </c>
      <c r="Y123" s="79"/>
      <c r="Z123" s="79"/>
      <c r="AA123" s="82" t="s">
        <v>767</v>
      </c>
      <c r="AB123" s="79"/>
      <c r="AC123" s="79" t="b">
        <v>0</v>
      </c>
      <c r="AD123" s="79">
        <v>0</v>
      </c>
      <c r="AE123" s="82" t="s">
        <v>851</v>
      </c>
      <c r="AF123" s="79" t="b">
        <v>0</v>
      </c>
      <c r="AG123" s="79" t="s">
        <v>863</v>
      </c>
      <c r="AH123" s="79"/>
      <c r="AI123" s="82" t="s">
        <v>851</v>
      </c>
      <c r="AJ123" s="79" t="b">
        <v>0</v>
      </c>
      <c r="AK123" s="79">
        <v>13</v>
      </c>
      <c r="AL123" s="82" t="s">
        <v>766</v>
      </c>
      <c r="AM123" s="79" t="s">
        <v>868</v>
      </c>
      <c r="AN123" s="79" t="b">
        <v>0</v>
      </c>
      <c r="AO123" s="82" t="s">
        <v>766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236</v>
      </c>
      <c r="B124" s="64" t="s">
        <v>287</v>
      </c>
      <c r="C124" s="65" t="s">
        <v>2353</v>
      </c>
      <c r="D124" s="66">
        <v>3</v>
      </c>
      <c r="E124" s="67" t="s">
        <v>132</v>
      </c>
      <c r="F124" s="68">
        <v>32</v>
      </c>
      <c r="G124" s="65"/>
      <c r="H124" s="69"/>
      <c r="I124" s="70"/>
      <c r="J124" s="70"/>
      <c r="K124" s="34" t="s">
        <v>65</v>
      </c>
      <c r="L124" s="77">
        <v>124</v>
      </c>
      <c r="M124" s="77"/>
      <c r="N124" s="72"/>
      <c r="O124" s="79" t="s">
        <v>302</v>
      </c>
      <c r="P124" s="81">
        <v>43544.59853009259</v>
      </c>
      <c r="Q124" s="79" t="s">
        <v>360</v>
      </c>
      <c r="R124" s="79"/>
      <c r="S124" s="79"/>
      <c r="T124" s="79" t="s">
        <v>491</v>
      </c>
      <c r="U124" s="79"/>
      <c r="V124" s="84" t="s">
        <v>546</v>
      </c>
      <c r="W124" s="81">
        <v>43544.59853009259</v>
      </c>
      <c r="X124" s="84" t="s">
        <v>627</v>
      </c>
      <c r="Y124" s="79"/>
      <c r="Z124" s="79"/>
      <c r="AA124" s="82" t="s">
        <v>768</v>
      </c>
      <c r="AB124" s="79"/>
      <c r="AC124" s="79" t="b">
        <v>0</v>
      </c>
      <c r="AD124" s="79">
        <v>6</v>
      </c>
      <c r="AE124" s="82" t="s">
        <v>851</v>
      </c>
      <c r="AF124" s="79" t="b">
        <v>0</v>
      </c>
      <c r="AG124" s="79" t="s">
        <v>863</v>
      </c>
      <c r="AH124" s="79"/>
      <c r="AI124" s="82" t="s">
        <v>851</v>
      </c>
      <c r="AJ124" s="79" t="b">
        <v>0</v>
      </c>
      <c r="AK124" s="79">
        <v>1</v>
      </c>
      <c r="AL124" s="82" t="s">
        <v>851</v>
      </c>
      <c r="AM124" s="79" t="s">
        <v>868</v>
      </c>
      <c r="AN124" s="79" t="b">
        <v>0</v>
      </c>
      <c r="AO124" s="82" t="s">
        <v>768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233</v>
      </c>
      <c r="B125" s="64" t="s">
        <v>288</v>
      </c>
      <c r="C125" s="65" t="s">
        <v>2353</v>
      </c>
      <c r="D125" s="66">
        <v>3</v>
      </c>
      <c r="E125" s="67" t="s">
        <v>132</v>
      </c>
      <c r="F125" s="68">
        <v>32</v>
      </c>
      <c r="G125" s="65"/>
      <c r="H125" s="69"/>
      <c r="I125" s="70"/>
      <c r="J125" s="70"/>
      <c r="K125" s="34" t="s">
        <v>65</v>
      </c>
      <c r="L125" s="77">
        <v>125</v>
      </c>
      <c r="M125" s="77"/>
      <c r="N125" s="72"/>
      <c r="O125" s="79" t="s">
        <v>302</v>
      </c>
      <c r="P125" s="81">
        <v>43544.63103009259</v>
      </c>
      <c r="Q125" s="79" t="s">
        <v>361</v>
      </c>
      <c r="R125" s="79"/>
      <c r="S125" s="79"/>
      <c r="T125" s="79" t="s">
        <v>491</v>
      </c>
      <c r="U125" s="79"/>
      <c r="V125" s="84" t="s">
        <v>543</v>
      </c>
      <c r="W125" s="81">
        <v>43544.63103009259</v>
      </c>
      <c r="X125" s="84" t="s">
        <v>628</v>
      </c>
      <c r="Y125" s="79"/>
      <c r="Z125" s="79"/>
      <c r="AA125" s="82" t="s">
        <v>769</v>
      </c>
      <c r="AB125" s="82" t="s">
        <v>850</v>
      </c>
      <c r="AC125" s="79" t="b">
        <v>0</v>
      </c>
      <c r="AD125" s="79">
        <v>5</v>
      </c>
      <c r="AE125" s="82" t="s">
        <v>857</v>
      </c>
      <c r="AF125" s="79" t="b">
        <v>0</v>
      </c>
      <c r="AG125" s="79" t="s">
        <v>863</v>
      </c>
      <c r="AH125" s="79"/>
      <c r="AI125" s="82" t="s">
        <v>851</v>
      </c>
      <c r="AJ125" s="79" t="b">
        <v>0</v>
      </c>
      <c r="AK125" s="79">
        <v>1</v>
      </c>
      <c r="AL125" s="82" t="s">
        <v>851</v>
      </c>
      <c r="AM125" s="79" t="s">
        <v>868</v>
      </c>
      <c r="AN125" s="79" t="b">
        <v>0</v>
      </c>
      <c r="AO125" s="82" t="s">
        <v>850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1</v>
      </c>
      <c r="BE125" s="49">
        <v>2.0408163265306123</v>
      </c>
      <c r="BF125" s="48">
        <v>0</v>
      </c>
      <c r="BG125" s="49">
        <v>0</v>
      </c>
      <c r="BH125" s="48">
        <v>0</v>
      </c>
      <c r="BI125" s="49">
        <v>0</v>
      </c>
      <c r="BJ125" s="48">
        <v>48</v>
      </c>
      <c r="BK125" s="49">
        <v>97.95918367346938</v>
      </c>
      <c r="BL125" s="48">
        <v>49</v>
      </c>
    </row>
    <row r="126" spans="1:64" ht="15">
      <c r="A126" s="64" t="s">
        <v>246</v>
      </c>
      <c r="B126" s="64" t="s">
        <v>288</v>
      </c>
      <c r="C126" s="65" t="s">
        <v>2353</v>
      </c>
      <c r="D126" s="66">
        <v>3</v>
      </c>
      <c r="E126" s="67" t="s">
        <v>132</v>
      </c>
      <c r="F126" s="68">
        <v>32</v>
      </c>
      <c r="G126" s="65"/>
      <c r="H126" s="69"/>
      <c r="I126" s="70"/>
      <c r="J126" s="70"/>
      <c r="K126" s="34" t="s">
        <v>65</v>
      </c>
      <c r="L126" s="77">
        <v>126</v>
      </c>
      <c r="M126" s="77"/>
      <c r="N126" s="72"/>
      <c r="O126" s="79" t="s">
        <v>302</v>
      </c>
      <c r="P126" s="81">
        <v>43544.63196759259</v>
      </c>
      <c r="Q126" s="79" t="s">
        <v>362</v>
      </c>
      <c r="R126" s="79"/>
      <c r="S126" s="79"/>
      <c r="T126" s="79"/>
      <c r="U126" s="79"/>
      <c r="V126" s="84" t="s">
        <v>551</v>
      </c>
      <c r="W126" s="81">
        <v>43544.63196759259</v>
      </c>
      <c r="X126" s="84" t="s">
        <v>629</v>
      </c>
      <c r="Y126" s="79"/>
      <c r="Z126" s="79"/>
      <c r="AA126" s="82" t="s">
        <v>770</v>
      </c>
      <c r="AB126" s="82" t="s">
        <v>769</v>
      </c>
      <c r="AC126" s="79" t="b">
        <v>0</v>
      </c>
      <c r="AD126" s="79">
        <v>0</v>
      </c>
      <c r="AE126" s="82" t="s">
        <v>858</v>
      </c>
      <c r="AF126" s="79" t="b">
        <v>0</v>
      </c>
      <c r="AG126" s="79" t="s">
        <v>863</v>
      </c>
      <c r="AH126" s="79"/>
      <c r="AI126" s="82" t="s">
        <v>851</v>
      </c>
      <c r="AJ126" s="79" t="b">
        <v>0</v>
      </c>
      <c r="AK126" s="79">
        <v>0</v>
      </c>
      <c r="AL126" s="82" t="s">
        <v>851</v>
      </c>
      <c r="AM126" s="79" t="s">
        <v>874</v>
      </c>
      <c r="AN126" s="79" t="b">
        <v>0</v>
      </c>
      <c r="AO126" s="82" t="s">
        <v>769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12</v>
      </c>
      <c r="BK126" s="49">
        <v>100</v>
      </c>
      <c r="BL126" s="48">
        <v>12</v>
      </c>
    </row>
    <row r="127" spans="1:64" ht="15">
      <c r="A127" s="64" t="s">
        <v>247</v>
      </c>
      <c r="B127" s="64" t="s">
        <v>288</v>
      </c>
      <c r="C127" s="65" t="s">
        <v>2353</v>
      </c>
      <c r="D127" s="66">
        <v>3</v>
      </c>
      <c r="E127" s="67" t="s">
        <v>132</v>
      </c>
      <c r="F127" s="68">
        <v>32</v>
      </c>
      <c r="G127" s="65"/>
      <c r="H127" s="69"/>
      <c r="I127" s="70"/>
      <c r="J127" s="70"/>
      <c r="K127" s="34" t="s">
        <v>65</v>
      </c>
      <c r="L127" s="77">
        <v>127</v>
      </c>
      <c r="M127" s="77"/>
      <c r="N127" s="72"/>
      <c r="O127" s="79" t="s">
        <v>302</v>
      </c>
      <c r="P127" s="81">
        <v>43544.63630787037</v>
      </c>
      <c r="Q127" s="79" t="s">
        <v>363</v>
      </c>
      <c r="R127" s="79"/>
      <c r="S127" s="79"/>
      <c r="T127" s="79"/>
      <c r="U127" s="79"/>
      <c r="V127" s="84" t="s">
        <v>552</v>
      </c>
      <c r="W127" s="81">
        <v>43544.63630787037</v>
      </c>
      <c r="X127" s="84" t="s">
        <v>630</v>
      </c>
      <c r="Y127" s="79"/>
      <c r="Z127" s="79"/>
      <c r="AA127" s="82" t="s">
        <v>771</v>
      </c>
      <c r="AB127" s="82" t="s">
        <v>769</v>
      </c>
      <c r="AC127" s="79" t="b">
        <v>0</v>
      </c>
      <c r="AD127" s="79">
        <v>1</v>
      </c>
      <c r="AE127" s="82" t="s">
        <v>858</v>
      </c>
      <c r="AF127" s="79" t="b">
        <v>0</v>
      </c>
      <c r="AG127" s="79" t="s">
        <v>863</v>
      </c>
      <c r="AH127" s="79"/>
      <c r="AI127" s="82" t="s">
        <v>851</v>
      </c>
      <c r="AJ127" s="79" t="b">
        <v>0</v>
      </c>
      <c r="AK127" s="79">
        <v>0</v>
      </c>
      <c r="AL127" s="82" t="s">
        <v>851</v>
      </c>
      <c r="AM127" s="79" t="s">
        <v>878</v>
      </c>
      <c r="AN127" s="79" t="b">
        <v>0</v>
      </c>
      <c r="AO127" s="82" t="s">
        <v>769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28</v>
      </c>
      <c r="BK127" s="49">
        <v>100</v>
      </c>
      <c r="BL127" s="48">
        <v>28</v>
      </c>
    </row>
    <row r="128" spans="1:64" ht="15">
      <c r="A128" s="64" t="s">
        <v>236</v>
      </c>
      <c r="B128" s="64" t="s">
        <v>288</v>
      </c>
      <c r="C128" s="65" t="s">
        <v>2352</v>
      </c>
      <c r="D128" s="66">
        <v>6.5</v>
      </c>
      <c r="E128" s="67" t="s">
        <v>136</v>
      </c>
      <c r="F128" s="68">
        <v>27.666666666666668</v>
      </c>
      <c r="G128" s="65"/>
      <c r="H128" s="69"/>
      <c r="I128" s="70"/>
      <c r="J128" s="70"/>
      <c r="K128" s="34" t="s">
        <v>65</v>
      </c>
      <c r="L128" s="77">
        <v>128</v>
      </c>
      <c r="M128" s="77"/>
      <c r="N128" s="72"/>
      <c r="O128" s="79" t="s">
        <v>302</v>
      </c>
      <c r="P128" s="81">
        <v>43542.60475694444</v>
      </c>
      <c r="Q128" s="79" t="s">
        <v>340</v>
      </c>
      <c r="R128" s="79"/>
      <c r="S128" s="79"/>
      <c r="T128" s="79" t="s">
        <v>484</v>
      </c>
      <c r="U128" s="79"/>
      <c r="V128" s="84" t="s">
        <v>546</v>
      </c>
      <c r="W128" s="81">
        <v>43542.60475694444</v>
      </c>
      <c r="X128" s="84" t="s">
        <v>607</v>
      </c>
      <c r="Y128" s="79"/>
      <c r="Z128" s="79"/>
      <c r="AA128" s="82" t="s">
        <v>748</v>
      </c>
      <c r="AB128" s="79"/>
      <c r="AC128" s="79" t="b">
        <v>0</v>
      </c>
      <c r="AD128" s="79">
        <v>12</v>
      </c>
      <c r="AE128" s="82" t="s">
        <v>851</v>
      </c>
      <c r="AF128" s="79" t="b">
        <v>0</v>
      </c>
      <c r="AG128" s="79" t="s">
        <v>863</v>
      </c>
      <c r="AH128" s="79"/>
      <c r="AI128" s="82" t="s">
        <v>851</v>
      </c>
      <c r="AJ128" s="79" t="b">
        <v>0</v>
      </c>
      <c r="AK128" s="79">
        <v>1</v>
      </c>
      <c r="AL128" s="82" t="s">
        <v>851</v>
      </c>
      <c r="AM128" s="79" t="s">
        <v>868</v>
      </c>
      <c r="AN128" s="79" t="b">
        <v>0</v>
      </c>
      <c r="AO128" s="82" t="s">
        <v>748</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2</v>
      </c>
      <c r="BD128" s="48">
        <v>1</v>
      </c>
      <c r="BE128" s="49">
        <v>2.6315789473684212</v>
      </c>
      <c r="BF128" s="48">
        <v>0</v>
      </c>
      <c r="BG128" s="49">
        <v>0</v>
      </c>
      <c r="BH128" s="48">
        <v>0</v>
      </c>
      <c r="BI128" s="49">
        <v>0</v>
      </c>
      <c r="BJ128" s="48">
        <v>37</v>
      </c>
      <c r="BK128" s="49">
        <v>97.36842105263158</v>
      </c>
      <c r="BL128" s="48">
        <v>38</v>
      </c>
    </row>
    <row r="129" spans="1:64" ht="15">
      <c r="A129" s="64" t="s">
        <v>236</v>
      </c>
      <c r="B129" s="64" t="s">
        <v>288</v>
      </c>
      <c r="C129" s="65" t="s">
        <v>2352</v>
      </c>
      <c r="D129" s="66">
        <v>6.5</v>
      </c>
      <c r="E129" s="67" t="s">
        <v>136</v>
      </c>
      <c r="F129" s="68">
        <v>27.666666666666668</v>
      </c>
      <c r="G129" s="65"/>
      <c r="H129" s="69"/>
      <c r="I129" s="70"/>
      <c r="J129" s="70"/>
      <c r="K129" s="34" t="s">
        <v>65</v>
      </c>
      <c r="L129" s="77">
        <v>129</v>
      </c>
      <c r="M129" s="77"/>
      <c r="N129" s="72"/>
      <c r="O129" s="79" t="s">
        <v>302</v>
      </c>
      <c r="P129" s="81">
        <v>43544.59853009259</v>
      </c>
      <c r="Q129" s="79" t="s">
        <v>360</v>
      </c>
      <c r="R129" s="79"/>
      <c r="S129" s="79"/>
      <c r="T129" s="79" t="s">
        <v>491</v>
      </c>
      <c r="U129" s="79"/>
      <c r="V129" s="84" t="s">
        <v>546</v>
      </c>
      <c r="W129" s="81">
        <v>43544.59853009259</v>
      </c>
      <c r="X129" s="84" t="s">
        <v>627</v>
      </c>
      <c r="Y129" s="79"/>
      <c r="Z129" s="79"/>
      <c r="AA129" s="82" t="s">
        <v>768</v>
      </c>
      <c r="AB129" s="79"/>
      <c r="AC129" s="79" t="b">
        <v>0</v>
      </c>
      <c r="AD129" s="79">
        <v>6</v>
      </c>
      <c r="AE129" s="82" t="s">
        <v>851</v>
      </c>
      <c r="AF129" s="79" t="b">
        <v>0</v>
      </c>
      <c r="AG129" s="79" t="s">
        <v>863</v>
      </c>
      <c r="AH129" s="79"/>
      <c r="AI129" s="82" t="s">
        <v>851</v>
      </c>
      <c r="AJ129" s="79" t="b">
        <v>0</v>
      </c>
      <c r="AK129" s="79">
        <v>1</v>
      </c>
      <c r="AL129" s="82" t="s">
        <v>851</v>
      </c>
      <c r="AM129" s="79" t="s">
        <v>868</v>
      </c>
      <c r="AN129" s="79" t="b">
        <v>0</v>
      </c>
      <c r="AO129" s="82" t="s">
        <v>768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2</v>
      </c>
      <c r="BD129" s="48">
        <v>0</v>
      </c>
      <c r="BE129" s="49">
        <v>0</v>
      </c>
      <c r="BF129" s="48">
        <v>0</v>
      </c>
      <c r="BG129" s="49">
        <v>0</v>
      </c>
      <c r="BH129" s="48">
        <v>0</v>
      </c>
      <c r="BI129" s="49">
        <v>0</v>
      </c>
      <c r="BJ129" s="48">
        <v>23</v>
      </c>
      <c r="BK129" s="49">
        <v>100</v>
      </c>
      <c r="BL129" s="48">
        <v>23</v>
      </c>
    </row>
    <row r="130" spans="1:64" ht="15">
      <c r="A130" s="64" t="s">
        <v>236</v>
      </c>
      <c r="B130" s="64" t="s">
        <v>213</v>
      </c>
      <c r="C130" s="65" t="s">
        <v>2353</v>
      </c>
      <c r="D130" s="66">
        <v>3</v>
      </c>
      <c r="E130" s="67" t="s">
        <v>132</v>
      </c>
      <c r="F130" s="68">
        <v>32</v>
      </c>
      <c r="G130" s="65"/>
      <c r="H130" s="69"/>
      <c r="I130" s="70"/>
      <c r="J130" s="70"/>
      <c r="K130" s="34" t="s">
        <v>65</v>
      </c>
      <c r="L130" s="77">
        <v>130</v>
      </c>
      <c r="M130" s="77"/>
      <c r="N130" s="72"/>
      <c r="O130" s="79" t="s">
        <v>302</v>
      </c>
      <c r="P130" s="81">
        <v>43544.599710648145</v>
      </c>
      <c r="Q130" s="79" t="s">
        <v>364</v>
      </c>
      <c r="R130" s="79"/>
      <c r="S130" s="79"/>
      <c r="T130" s="79" t="s">
        <v>492</v>
      </c>
      <c r="U130" s="79"/>
      <c r="V130" s="84" t="s">
        <v>546</v>
      </c>
      <c r="W130" s="81">
        <v>43544.599710648145</v>
      </c>
      <c r="X130" s="84" t="s">
        <v>631</v>
      </c>
      <c r="Y130" s="79"/>
      <c r="Z130" s="79"/>
      <c r="AA130" s="82" t="s">
        <v>772</v>
      </c>
      <c r="AB130" s="79"/>
      <c r="AC130" s="79" t="b">
        <v>0</v>
      </c>
      <c r="AD130" s="79">
        <v>0</v>
      </c>
      <c r="AE130" s="82" t="s">
        <v>851</v>
      </c>
      <c r="AF130" s="79" t="b">
        <v>0</v>
      </c>
      <c r="AG130" s="79" t="s">
        <v>863</v>
      </c>
      <c r="AH130" s="79"/>
      <c r="AI130" s="82" t="s">
        <v>851</v>
      </c>
      <c r="AJ130" s="79" t="b">
        <v>0</v>
      </c>
      <c r="AK130" s="79">
        <v>28</v>
      </c>
      <c r="AL130" s="82" t="s">
        <v>708</v>
      </c>
      <c r="AM130" s="79" t="s">
        <v>868</v>
      </c>
      <c r="AN130" s="79" t="b">
        <v>0</v>
      </c>
      <c r="AO130" s="82" t="s">
        <v>708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8</v>
      </c>
      <c r="BD130" s="48">
        <v>1</v>
      </c>
      <c r="BE130" s="49">
        <v>5</v>
      </c>
      <c r="BF130" s="48">
        <v>0</v>
      </c>
      <c r="BG130" s="49">
        <v>0</v>
      </c>
      <c r="BH130" s="48">
        <v>0</v>
      </c>
      <c r="BI130" s="49">
        <v>0</v>
      </c>
      <c r="BJ130" s="48">
        <v>19</v>
      </c>
      <c r="BK130" s="49">
        <v>95</v>
      </c>
      <c r="BL130" s="48">
        <v>20</v>
      </c>
    </row>
    <row r="131" spans="1:64" ht="15">
      <c r="A131" s="64" t="s">
        <v>248</v>
      </c>
      <c r="B131" s="64" t="s">
        <v>235</v>
      </c>
      <c r="C131" s="65" t="s">
        <v>2353</v>
      </c>
      <c r="D131" s="66">
        <v>3</v>
      </c>
      <c r="E131" s="67" t="s">
        <v>132</v>
      </c>
      <c r="F131" s="68">
        <v>32</v>
      </c>
      <c r="G131" s="65"/>
      <c r="H131" s="69"/>
      <c r="I131" s="70"/>
      <c r="J131" s="70"/>
      <c r="K131" s="34" t="s">
        <v>65</v>
      </c>
      <c r="L131" s="77">
        <v>131</v>
      </c>
      <c r="M131" s="77"/>
      <c r="N131" s="72"/>
      <c r="O131" s="79" t="s">
        <v>302</v>
      </c>
      <c r="P131" s="81">
        <v>43544.68351851852</v>
      </c>
      <c r="Q131" s="79" t="s">
        <v>365</v>
      </c>
      <c r="R131" s="79"/>
      <c r="S131" s="79"/>
      <c r="T131" s="79"/>
      <c r="U131" s="84" t="s">
        <v>516</v>
      </c>
      <c r="V131" s="84" t="s">
        <v>516</v>
      </c>
      <c r="W131" s="81">
        <v>43544.68351851852</v>
      </c>
      <c r="X131" s="84" t="s">
        <v>632</v>
      </c>
      <c r="Y131" s="79"/>
      <c r="Z131" s="79"/>
      <c r="AA131" s="82" t="s">
        <v>773</v>
      </c>
      <c r="AB131" s="79"/>
      <c r="AC131" s="79" t="b">
        <v>0</v>
      </c>
      <c r="AD131" s="79">
        <v>7</v>
      </c>
      <c r="AE131" s="82" t="s">
        <v>851</v>
      </c>
      <c r="AF131" s="79" t="b">
        <v>0</v>
      </c>
      <c r="AG131" s="79" t="s">
        <v>863</v>
      </c>
      <c r="AH131" s="79"/>
      <c r="AI131" s="82" t="s">
        <v>851</v>
      </c>
      <c r="AJ131" s="79" t="b">
        <v>0</v>
      </c>
      <c r="AK131" s="79">
        <v>1</v>
      </c>
      <c r="AL131" s="82" t="s">
        <v>851</v>
      </c>
      <c r="AM131" s="79" t="s">
        <v>872</v>
      </c>
      <c r="AN131" s="79" t="b">
        <v>0</v>
      </c>
      <c r="AO131" s="82" t="s">
        <v>773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c r="BE131" s="49"/>
      <c r="BF131" s="48"/>
      <c r="BG131" s="49"/>
      <c r="BH131" s="48"/>
      <c r="BI131" s="49"/>
      <c r="BJ131" s="48"/>
      <c r="BK131" s="49"/>
      <c r="BL131" s="48"/>
    </row>
    <row r="132" spans="1:64" ht="15">
      <c r="A132" s="64" t="s">
        <v>236</v>
      </c>
      <c r="B132" s="64" t="s">
        <v>235</v>
      </c>
      <c r="C132" s="65" t="s">
        <v>2353</v>
      </c>
      <c r="D132" s="66">
        <v>3</v>
      </c>
      <c r="E132" s="67" t="s">
        <v>132</v>
      </c>
      <c r="F132" s="68">
        <v>32</v>
      </c>
      <c r="G132" s="65"/>
      <c r="H132" s="69"/>
      <c r="I132" s="70"/>
      <c r="J132" s="70"/>
      <c r="K132" s="34" t="s">
        <v>65</v>
      </c>
      <c r="L132" s="77">
        <v>132</v>
      </c>
      <c r="M132" s="77"/>
      <c r="N132" s="72"/>
      <c r="O132" s="79" t="s">
        <v>302</v>
      </c>
      <c r="P132" s="81">
        <v>43544.68393518519</v>
      </c>
      <c r="Q132" s="79" t="s">
        <v>366</v>
      </c>
      <c r="R132" s="79"/>
      <c r="S132" s="79"/>
      <c r="T132" s="79"/>
      <c r="U132" s="84" t="s">
        <v>516</v>
      </c>
      <c r="V132" s="84" t="s">
        <v>516</v>
      </c>
      <c r="W132" s="81">
        <v>43544.68393518519</v>
      </c>
      <c r="X132" s="84" t="s">
        <v>633</v>
      </c>
      <c r="Y132" s="79"/>
      <c r="Z132" s="79"/>
      <c r="AA132" s="82" t="s">
        <v>774</v>
      </c>
      <c r="AB132" s="79"/>
      <c r="AC132" s="79" t="b">
        <v>0</v>
      </c>
      <c r="AD132" s="79">
        <v>0</v>
      </c>
      <c r="AE132" s="82" t="s">
        <v>851</v>
      </c>
      <c r="AF132" s="79" t="b">
        <v>0</v>
      </c>
      <c r="AG132" s="79" t="s">
        <v>863</v>
      </c>
      <c r="AH132" s="79"/>
      <c r="AI132" s="82" t="s">
        <v>851</v>
      </c>
      <c r="AJ132" s="79" t="b">
        <v>0</v>
      </c>
      <c r="AK132" s="79">
        <v>1</v>
      </c>
      <c r="AL132" s="82" t="s">
        <v>773</v>
      </c>
      <c r="AM132" s="79" t="s">
        <v>868</v>
      </c>
      <c r="AN132" s="79" t="b">
        <v>0</v>
      </c>
      <c r="AO132" s="82" t="s">
        <v>773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5</v>
      </c>
      <c r="BD132" s="48"/>
      <c r="BE132" s="49"/>
      <c r="BF132" s="48"/>
      <c r="BG132" s="49"/>
      <c r="BH132" s="48"/>
      <c r="BI132" s="49"/>
      <c r="BJ132" s="48"/>
      <c r="BK132" s="49"/>
      <c r="BL132" s="48"/>
    </row>
    <row r="133" spans="1:64" ht="15">
      <c r="A133" s="64" t="s">
        <v>248</v>
      </c>
      <c r="B133" s="64" t="s">
        <v>289</v>
      </c>
      <c r="C133" s="65" t="s">
        <v>2353</v>
      </c>
      <c r="D133" s="66">
        <v>3</v>
      </c>
      <c r="E133" s="67" t="s">
        <v>132</v>
      </c>
      <c r="F133" s="68">
        <v>32</v>
      </c>
      <c r="G133" s="65"/>
      <c r="H133" s="69"/>
      <c r="I133" s="70"/>
      <c r="J133" s="70"/>
      <c r="K133" s="34" t="s">
        <v>65</v>
      </c>
      <c r="L133" s="77">
        <v>133</v>
      </c>
      <c r="M133" s="77"/>
      <c r="N133" s="72"/>
      <c r="O133" s="79" t="s">
        <v>302</v>
      </c>
      <c r="P133" s="81">
        <v>43544.68351851852</v>
      </c>
      <c r="Q133" s="79" t="s">
        <v>365</v>
      </c>
      <c r="R133" s="79"/>
      <c r="S133" s="79"/>
      <c r="T133" s="79"/>
      <c r="U133" s="84" t="s">
        <v>516</v>
      </c>
      <c r="V133" s="84" t="s">
        <v>516</v>
      </c>
      <c r="W133" s="81">
        <v>43544.68351851852</v>
      </c>
      <c r="X133" s="84" t="s">
        <v>632</v>
      </c>
      <c r="Y133" s="79"/>
      <c r="Z133" s="79"/>
      <c r="AA133" s="82" t="s">
        <v>773</v>
      </c>
      <c r="AB133" s="79"/>
      <c r="AC133" s="79" t="b">
        <v>0</v>
      </c>
      <c r="AD133" s="79">
        <v>7</v>
      </c>
      <c r="AE133" s="82" t="s">
        <v>851</v>
      </c>
      <c r="AF133" s="79" t="b">
        <v>0</v>
      </c>
      <c r="AG133" s="79" t="s">
        <v>863</v>
      </c>
      <c r="AH133" s="79"/>
      <c r="AI133" s="82" t="s">
        <v>851</v>
      </c>
      <c r="AJ133" s="79" t="b">
        <v>0</v>
      </c>
      <c r="AK133" s="79">
        <v>1</v>
      </c>
      <c r="AL133" s="82" t="s">
        <v>851</v>
      </c>
      <c r="AM133" s="79" t="s">
        <v>872</v>
      </c>
      <c r="AN133" s="79" t="b">
        <v>0</v>
      </c>
      <c r="AO133" s="82" t="s">
        <v>773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2</v>
      </c>
      <c r="BE133" s="49">
        <v>14.285714285714286</v>
      </c>
      <c r="BF133" s="48">
        <v>0</v>
      </c>
      <c r="BG133" s="49">
        <v>0</v>
      </c>
      <c r="BH133" s="48">
        <v>0</v>
      </c>
      <c r="BI133" s="49">
        <v>0</v>
      </c>
      <c r="BJ133" s="48">
        <v>12</v>
      </c>
      <c r="BK133" s="49">
        <v>85.71428571428571</v>
      </c>
      <c r="BL133" s="48">
        <v>14</v>
      </c>
    </row>
    <row r="134" spans="1:64" ht="15">
      <c r="A134" s="64" t="s">
        <v>236</v>
      </c>
      <c r="B134" s="64" t="s">
        <v>289</v>
      </c>
      <c r="C134" s="65" t="s">
        <v>2353</v>
      </c>
      <c r="D134" s="66">
        <v>3</v>
      </c>
      <c r="E134" s="67" t="s">
        <v>132</v>
      </c>
      <c r="F134" s="68">
        <v>32</v>
      </c>
      <c r="G134" s="65"/>
      <c r="H134" s="69"/>
      <c r="I134" s="70"/>
      <c r="J134" s="70"/>
      <c r="K134" s="34" t="s">
        <v>65</v>
      </c>
      <c r="L134" s="77">
        <v>134</v>
      </c>
      <c r="M134" s="77"/>
      <c r="N134" s="72"/>
      <c r="O134" s="79" t="s">
        <v>302</v>
      </c>
      <c r="P134" s="81">
        <v>43544.68393518519</v>
      </c>
      <c r="Q134" s="79" t="s">
        <v>366</v>
      </c>
      <c r="R134" s="79"/>
      <c r="S134" s="79"/>
      <c r="T134" s="79"/>
      <c r="U134" s="84" t="s">
        <v>516</v>
      </c>
      <c r="V134" s="84" t="s">
        <v>516</v>
      </c>
      <c r="W134" s="81">
        <v>43544.68393518519</v>
      </c>
      <c r="X134" s="84" t="s">
        <v>633</v>
      </c>
      <c r="Y134" s="79"/>
      <c r="Z134" s="79"/>
      <c r="AA134" s="82" t="s">
        <v>774</v>
      </c>
      <c r="AB134" s="79"/>
      <c r="AC134" s="79" t="b">
        <v>0</v>
      </c>
      <c r="AD134" s="79">
        <v>0</v>
      </c>
      <c r="AE134" s="82" t="s">
        <v>851</v>
      </c>
      <c r="AF134" s="79" t="b">
        <v>0</v>
      </c>
      <c r="AG134" s="79" t="s">
        <v>863</v>
      </c>
      <c r="AH134" s="79"/>
      <c r="AI134" s="82" t="s">
        <v>851</v>
      </c>
      <c r="AJ134" s="79" t="b">
        <v>0</v>
      </c>
      <c r="AK134" s="79">
        <v>1</v>
      </c>
      <c r="AL134" s="82" t="s">
        <v>773</v>
      </c>
      <c r="AM134" s="79" t="s">
        <v>868</v>
      </c>
      <c r="AN134" s="79" t="b">
        <v>0</v>
      </c>
      <c r="AO134" s="82" t="s">
        <v>773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5</v>
      </c>
      <c r="BD134" s="48">
        <v>2</v>
      </c>
      <c r="BE134" s="49">
        <v>12.5</v>
      </c>
      <c r="BF134" s="48">
        <v>0</v>
      </c>
      <c r="BG134" s="49">
        <v>0</v>
      </c>
      <c r="BH134" s="48">
        <v>0</v>
      </c>
      <c r="BI134" s="49">
        <v>0</v>
      </c>
      <c r="BJ134" s="48">
        <v>14</v>
      </c>
      <c r="BK134" s="49">
        <v>87.5</v>
      </c>
      <c r="BL134" s="48">
        <v>16</v>
      </c>
    </row>
    <row r="135" spans="1:64" ht="15">
      <c r="A135" s="64" t="s">
        <v>248</v>
      </c>
      <c r="B135" s="64" t="s">
        <v>236</v>
      </c>
      <c r="C135" s="65" t="s">
        <v>2353</v>
      </c>
      <c r="D135" s="66">
        <v>3</v>
      </c>
      <c r="E135" s="67" t="s">
        <v>132</v>
      </c>
      <c r="F135" s="68">
        <v>32</v>
      </c>
      <c r="G135" s="65"/>
      <c r="H135" s="69"/>
      <c r="I135" s="70"/>
      <c r="J135" s="70"/>
      <c r="K135" s="34" t="s">
        <v>66</v>
      </c>
      <c r="L135" s="77">
        <v>135</v>
      </c>
      <c r="M135" s="77"/>
      <c r="N135" s="72"/>
      <c r="O135" s="79" t="s">
        <v>302</v>
      </c>
      <c r="P135" s="81">
        <v>43544.68351851852</v>
      </c>
      <c r="Q135" s="79" t="s">
        <v>365</v>
      </c>
      <c r="R135" s="79"/>
      <c r="S135" s="79"/>
      <c r="T135" s="79"/>
      <c r="U135" s="84" t="s">
        <v>516</v>
      </c>
      <c r="V135" s="84" t="s">
        <v>516</v>
      </c>
      <c r="W135" s="81">
        <v>43544.68351851852</v>
      </c>
      <c r="X135" s="84" t="s">
        <v>632</v>
      </c>
      <c r="Y135" s="79"/>
      <c r="Z135" s="79"/>
      <c r="AA135" s="82" t="s">
        <v>773</v>
      </c>
      <c r="AB135" s="79"/>
      <c r="AC135" s="79" t="b">
        <v>0</v>
      </c>
      <c r="AD135" s="79">
        <v>7</v>
      </c>
      <c r="AE135" s="82" t="s">
        <v>851</v>
      </c>
      <c r="AF135" s="79" t="b">
        <v>0</v>
      </c>
      <c r="AG135" s="79" t="s">
        <v>863</v>
      </c>
      <c r="AH135" s="79"/>
      <c r="AI135" s="82" t="s">
        <v>851</v>
      </c>
      <c r="AJ135" s="79" t="b">
        <v>0</v>
      </c>
      <c r="AK135" s="79">
        <v>1</v>
      </c>
      <c r="AL135" s="82" t="s">
        <v>851</v>
      </c>
      <c r="AM135" s="79" t="s">
        <v>872</v>
      </c>
      <c r="AN135" s="79" t="b">
        <v>0</v>
      </c>
      <c r="AO135" s="82" t="s">
        <v>773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1</v>
      </c>
      <c r="BD135" s="48"/>
      <c r="BE135" s="49"/>
      <c r="BF135" s="48"/>
      <c r="BG135" s="49"/>
      <c r="BH135" s="48"/>
      <c r="BI135" s="49"/>
      <c r="BJ135" s="48"/>
      <c r="BK135" s="49"/>
      <c r="BL135" s="48"/>
    </row>
    <row r="136" spans="1:64" ht="15">
      <c r="A136" s="64" t="s">
        <v>236</v>
      </c>
      <c r="B136" s="64" t="s">
        <v>248</v>
      </c>
      <c r="C136" s="65" t="s">
        <v>2353</v>
      </c>
      <c r="D136" s="66">
        <v>3</v>
      </c>
      <c r="E136" s="67" t="s">
        <v>132</v>
      </c>
      <c r="F136" s="68">
        <v>32</v>
      </c>
      <c r="G136" s="65"/>
      <c r="H136" s="69"/>
      <c r="I136" s="70"/>
      <c r="J136" s="70"/>
      <c r="K136" s="34" t="s">
        <v>66</v>
      </c>
      <c r="L136" s="77">
        <v>136</v>
      </c>
      <c r="M136" s="77"/>
      <c r="N136" s="72"/>
      <c r="O136" s="79" t="s">
        <v>302</v>
      </c>
      <c r="P136" s="81">
        <v>43544.68393518519</v>
      </c>
      <c r="Q136" s="79" t="s">
        <v>366</v>
      </c>
      <c r="R136" s="79"/>
      <c r="S136" s="79"/>
      <c r="T136" s="79"/>
      <c r="U136" s="84" t="s">
        <v>516</v>
      </c>
      <c r="V136" s="84" t="s">
        <v>516</v>
      </c>
      <c r="W136" s="81">
        <v>43544.68393518519</v>
      </c>
      <c r="X136" s="84" t="s">
        <v>633</v>
      </c>
      <c r="Y136" s="79"/>
      <c r="Z136" s="79"/>
      <c r="AA136" s="82" t="s">
        <v>774</v>
      </c>
      <c r="AB136" s="79"/>
      <c r="AC136" s="79" t="b">
        <v>0</v>
      </c>
      <c r="AD136" s="79">
        <v>0</v>
      </c>
      <c r="AE136" s="82" t="s">
        <v>851</v>
      </c>
      <c r="AF136" s="79" t="b">
        <v>0</v>
      </c>
      <c r="AG136" s="79" t="s">
        <v>863</v>
      </c>
      <c r="AH136" s="79"/>
      <c r="AI136" s="82" t="s">
        <v>851</v>
      </c>
      <c r="AJ136" s="79" t="b">
        <v>0</v>
      </c>
      <c r="AK136" s="79">
        <v>1</v>
      </c>
      <c r="AL136" s="82" t="s">
        <v>773</v>
      </c>
      <c r="AM136" s="79" t="s">
        <v>868</v>
      </c>
      <c r="AN136" s="79" t="b">
        <v>0</v>
      </c>
      <c r="AO136" s="82" t="s">
        <v>773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5</v>
      </c>
      <c r="BD136" s="48"/>
      <c r="BE136" s="49"/>
      <c r="BF136" s="48"/>
      <c r="BG136" s="49"/>
      <c r="BH136" s="48"/>
      <c r="BI136" s="49"/>
      <c r="BJ136" s="48"/>
      <c r="BK136" s="49"/>
      <c r="BL136" s="48"/>
    </row>
    <row r="137" spans="1:64" ht="15">
      <c r="A137" s="64" t="s">
        <v>228</v>
      </c>
      <c r="B137" s="64" t="s">
        <v>230</v>
      </c>
      <c r="C137" s="65" t="s">
        <v>2353</v>
      </c>
      <c r="D137" s="66">
        <v>3</v>
      </c>
      <c r="E137" s="67" t="s">
        <v>132</v>
      </c>
      <c r="F137" s="68">
        <v>32</v>
      </c>
      <c r="G137" s="65"/>
      <c r="H137" s="69"/>
      <c r="I137" s="70"/>
      <c r="J137" s="70"/>
      <c r="K137" s="34" t="s">
        <v>65</v>
      </c>
      <c r="L137" s="77">
        <v>137</v>
      </c>
      <c r="M137" s="77"/>
      <c r="N137" s="72"/>
      <c r="O137" s="79" t="s">
        <v>303</v>
      </c>
      <c r="P137" s="81">
        <v>43545.38177083333</v>
      </c>
      <c r="Q137" s="79" t="s">
        <v>367</v>
      </c>
      <c r="R137" s="79"/>
      <c r="S137" s="79"/>
      <c r="T137" s="79"/>
      <c r="U137" s="79"/>
      <c r="V137" s="84" t="s">
        <v>553</v>
      </c>
      <c r="W137" s="81">
        <v>43545.38177083333</v>
      </c>
      <c r="X137" s="84" t="s">
        <v>634</v>
      </c>
      <c r="Y137" s="79"/>
      <c r="Z137" s="79"/>
      <c r="AA137" s="82" t="s">
        <v>775</v>
      </c>
      <c r="AB137" s="82" t="s">
        <v>776</v>
      </c>
      <c r="AC137" s="79" t="b">
        <v>0</v>
      </c>
      <c r="AD137" s="79">
        <v>2</v>
      </c>
      <c r="AE137" s="82" t="s">
        <v>859</v>
      </c>
      <c r="AF137" s="79" t="b">
        <v>0</v>
      </c>
      <c r="AG137" s="79" t="s">
        <v>863</v>
      </c>
      <c r="AH137" s="79"/>
      <c r="AI137" s="82" t="s">
        <v>851</v>
      </c>
      <c r="AJ137" s="79" t="b">
        <v>0</v>
      </c>
      <c r="AK137" s="79">
        <v>0</v>
      </c>
      <c r="AL137" s="82" t="s">
        <v>851</v>
      </c>
      <c r="AM137" s="79" t="s">
        <v>872</v>
      </c>
      <c r="AN137" s="79" t="b">
        <v>0</v>
      </c>
      <c r="AO137" s="82" t="s">
        <v>776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2</v>
      </c>
      <c r="BE137" s="49">
        <v>20</v>
      </c>
      <c r="BF137" s="48">
        <v>0</v>
      </c>
      <c r="BG137" s="49">
        <v>0</v>
      </c>
      <c r="BH137" s="48">
        <v>0</v>
      </c>
      <c r="BI137" s="49">
        <v>0</v>
      </c>
      <c r="BJ137" s="48">
        <v>8</v>
      </c>
      <c r="BK137" s="49">
        <v>80</v>
      </c>
      <c r="BL137" s="48">
        <v>10</v>
      </c>
    </row>
    <row r="138" spans="1:64" ht="15">
      <c r="A138" s="64" t="s">
        <v>230</v>
      </c>
      <c r="B138" s="64" t="s">
        <v>236</v>
      </c>
      <c r="C138" s="65" t="s">
        <v>2355</v>
      </c>
      <c r="D138" s="66">
        <v>10</v>
      </c>
      <c r="E138" s="67" t="s">
        <v>136</v>
      </c>
      <c r="F138" s="68">
        <v>19</v>
      </c>
      <c r="G138" s="65"/>
      <c r="H138" s="69"/>
      <c r="I138" s="70"/>
      <c r="J138" s="70"/>
      <c r="K138" s="34" t="s">
        <v>66</v>
      </c>
      <c r="L138" s="77">
        <v>138</v>
      </c>
      <c r="M138" s="77"/>
      <c r="N138" s="72"/>
      <c r="O138" s="79" t="s">
        <v>302</v>
      </c>
      <c r="P138" s="81">
        <v>43538.904444444444</v>
      </c>
      <c r="Q138" s="79" t="s">
        <v>338</v>
      </c>
      <c r="R138" s="84" t="s">
        <v>444</v>
      </c>
      <c r="S138" s="79" t="s">
        <v>470</v>
      </c>
      <c r="T138" s="79"/>
      <c r="U138" s="79"/>
      <c r="V138" s="84" t="s">
        <v>541</v>
      </c>
      <c r="W138" s="81">
        <v>43538.904444444444</v>
      </c>
      <c r="X138" s="84" t="s">
        <v>604</v>
      </c>
      <c r="Y138" s="79"/>
      <c r="Z138" s="79"/>
      <c r="AA138" s="82" t="s">
        <v>745</v>
      </c>
      <c r="AB138" s="79"/>
      <c r="AC138" s="79" t="b">
        <v>0</v>
      </c>
      <c r="AD138" s="79">
        <v>0</v>
      </c>
      <c r="AE138" s="82" t="s">
        <v>851</v>
      </c>
      <c r="AF138" s="79" t="b">
        <v>1</v>
      </c>
      <c r="AG138" s="79" t="s">
        <v>864</v>
      </c>
      <c r="AH138" s="79"/>
      <c r="AI138" s="82" t="s">
        <v>866</v>
      </c>
      <c r="AJ138" s="79" t="b">
        <v>0</v>
      </c>
      <c r="AK138" s="79">
        <v>1</v>
      </c>
      <c r="AL138" s="82" t="s">
        <v>851</v>
      </c>
      <c r="AM138" s="79" t="s">
        <v>872</v>
      </c>
      <c r="AN138" s="79" t="b">
        <v>0</v>
      </c>
      <c r="AO138" s="82" t="s">
        <v>745</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3</v>
      </c>
      <c r="BC138" s="78" t="str">
        <f>REPLACE(INDEX(GroupVertices[Group],MATCH(Edges[[#This Row],[Vertex 2]],GroupVertices[Vertex],0)),1,1,"")</f>
        <v>1</v>
      </c>
      <c r="BD138" s="48">
        <v>0</v>
      </c>
      <c r="BE138" s="49">
        <v>0</v>
      </c>
      <c r="BF138" s="48">
        <v>0</v>
      </c>
      <c r="BG138" s="49">
        <v>0</v>
      </c>
      <c r="BH138" s="48">
        <v>0</v>
      </c>
      <c r="BI138" s="49">
        <v>0</v>
      </c>
      <c r="BJ138" s="48">
        <v>3</v>
      </c>
      <c r="BK138" s="49">
        <v>100</v>
      </c>
      <c r="BL138" s="48">
        <v>3</v>
      </c>
    </row>
    <row r="139" spans="1:64" ht="15">
      <c r="A139" s="64" t="s">
        <v>230</v>
      </c>
      <c r="B139" s="64" t="s">
        <v>236</v>
      </c>
      <c r="C139" s="65" t="s">
        <v>2355</v>
      </c>
      <c r="D139" s="66">
        <v>10</v>
      </c>
      <c r="E139" s="67" t="s">
        <v>136</v>
      </c>
      <c r="F139" s="68">
        <v>19</v>
      </c>
      <c r="G139" s="65"/>
      <c r="H139" s="69"/>
      <c r="I139" s="70"/>
      <c r="J139" s="70"/>
      <c r="K139" s="34" t="s">
        <v>66</v>
      </c>
      <c r="L139" s="77">
        <v>139</v>
      </c>
      <c r="M139" s="77"/>
      <c r="N139" s="72"/>
      <c r="O139" s="79" t="s">
        <v>302</v>
      </c>
      <c r="P139" s="81">
        <v>43540.66519675926</v>
      </c>
      <c r="Q139" s="79" t="s">
        <v>321</v>
      </c>
      <c r="R139" s="79"/>
      <c r="S139" s="79"/>
      <c r="T139" s="79"/>
      <c r="U139" s="79"/>
      <c r="V139" s="84" t="s">
        <v>541</v>
      </c>
      <c r="W139" s="81">
        <v>43540.66519675926</v>
      </c>
      <c r="X139" s="84" t="s">
        <v>584</v>
      </c>
      <c r="Y139" s="79"/>
      <c r="Z139" s="79"/>
      <c r="AA139" s="82" t="s">
        <v>725</v>
      </c>
      <c r="AB139" s="82" t="s">
        <v>848</v>
      </c>
      <c r="AC139" s="79" t="b">
        <v>0</v>
      </c>
      <c r="AD139" s="79">
        <v>0</v>
      </c>
      <c r="AE139" s="82" t="s">
        <v>854</v>
      </c>
      <c r="AF139" s="79" t="b">
        <v>0</v>
      </c>
      <c r="AG139" s="79" t="s">
        <v>863</v>
      </c>
      <c r="AH139" s="79"/>
      <c r="AI139" s="82" t="s">
        <v>851</v>
      </c>
      <c r="AJ139" s="79" t="b">
        <v>0</v>
      </c>
      <c r="AK139" s="79">
        <v>0</v>
      </c>
      <c r="AL139" s="82" t="s">
        <v>851</v>
      </c>
      <c r="AM139" s="79" t="s">
        <v>872</v>
      </c>
      <c r="AN139" s="79" t="b">
        <v>0</v>
      </c>
      <c r="AO139" s="82" t="s">
        <v>848</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3</v>
      </c>
      <c r="BC139" s="78" t="str">
        <f>REPLACE(INDEX(GroupVertices[Group],MATCH(Edges[[#This Row],[Vertex 2]],GroupVertices[Vertex],0)),1,1,"")</f>
        <v>1</v>
      </c>
      <c r="BD139" s="48"/>
      <c r="BE139" s="49"/>
      <c r="BF139" s="48"/>
      <c r="BG139" s="49"/>
      <c r="BH139" s="48"/>
      <c r="BI139" s="49"/>
      <c r="BJ139" s="48"/>
      <c r="BK139" s="49"/>
      <c r="BL139" s="48"/>
    </row>
    <row r="140" spans="1:64" ht="15">
      <c r="A140" s="64" t="s">
        <v>230</v>
      </c>
      <c r="B140" s="64" t="s">
        <v>214</v>
      </c>
      <c r="C140" s="65" t="s">
        <v>2353</v>
      </c>
      <c r="D140" s="66">
        <v>3</v>
      </c>
      <c r="E140" s="67" t="s">
        <v>132</v>
      </c>
      <c r="F140" s="68">
        <v>32</v>
      </c>
      <c r="G140" s="65"/>
      <c r="H140" s="69"/>
      <c r="I140" s="70"/>
      <c r="J140" s="70"/>
      <c r="K140" s="34" t="s">
        <v>65</v>
      </c>
      <c r="L140" s="77">
        <v>140</v>
      </c>
      <c r="M140" s="77"/>
      <c r="N140" s="72"/>
      <c r="O140" s="79" t="s">
        <v>302</v>
      </c>
      <c r="P140" s="81">
        <v>43540.66519675926</v>
      </c>
      <c r="Q140" s="79" t="s">
        <v>321</v>
      </c>
      <c r="R140" s="79"/>
      <c r="S140" s="79"/>
      <c r="T140" s="79"/>
      <c r="U140" s="79"/>
      <c r="V140" s="84" t="s">
        <v>541</v>
      </c>
      <c r="W140" s="81">
        <v>43540.66519675926</v>
      </c>
      <c r="X140" s="84" t="s">
        <v>584</v>
      </c>
      <c r="Y140" s="79"/>
      <c r="Z140" s="79"/>
      <c r="AA140" s="82" t="s">
        <v>725</v>
      </c>
      <c r="AB140" s="82" t="s">
        <v>848</v>
      </c>
      <c r="AC140" s="79" t="b">
        <v>0</v>
      </c>
      <c r="AD140" s="79">
        <v>0</v>
      </c>
      <c r="AE140" s="82" t="s">
        <v>854</v>
      </c>
      <c r="AF140" s="79" t="b">
        <v>0</v>
      </c>
      <c r="AG140" s="79" t="s">
        <v>863</v>
      </c>
      <c r="AH140" s="79"/>
      <c r="AI140" s="82" t="s">
        <v>851</v>
      </c>
      <c r="AJ140" s="79" t="b">
        <v>0</v>
      </c>
      <c r="AK140" s="79">
        <v>0</v>
      </c>
      <c r="AL140" s="82" t="s">
        <v>851</v>
      </c>
      <c r="AM140" s="79" t="s">
        <v>872</v>
      </c>
      <c r="AN140" s="79" t="b">
        <v>0</v>
      </c>
      <c r="AO140" s="82" t="s">
        <v>848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6</v>
      </c>
      <c r="BD140" s="48"/>
      <c r="BE140" s="49"/>
      <c r="BF140" s="48"/>
      <c r="BG140" s="49"/>
      <c r="BH140" s="48"/>
      <c r="BI140" s="49"/>
      <c r="BJ140" s="48"/>
      <c r="BK140" s="49"/>
      <c r="BL140" s="48"/>
    </row>
    <row r="141" spans="1:64" ht="15">
      <c r="A141" s="64" t="s">
        <v>230</v>
      </c>
      <c r="B141" s="64" t="s">
        <v>236</v>
      </c>
      <c r="C141" s="65" t="s">
        <v>2355</v>
      </c>
      <c r="D141" s="66">
        <v>10</v>
      </c>
      <c r="E141" s="67" t="s">
        <v>136</v>
      </c>
      <c r="F141" s="68">
        <v>19</v>
      </c>
      <c r="G141" s="65"/>
      <c r="H141" s="69"/>
      <c r="I141" s="70"/>
      <c r="J141" s="70"/>
      <c r="K141" s="34" t="s">
        <v>66</v>
      </c>
      <c r="L141" s="77">
        <v>141</v>
      </c>
      <c r="M141" s="77"/>
      <c r="N141" s="72"/>
      <c r="O141" s="79" t="s">
        <v>302</v>
      </c>
      <c r="P141" s="81">
        <v>43544.91543981482</v>
      </c>
      <c r="Q141" s="79" t="s">
        <v>368</v>
      </c>
      <c r="R141" s="84" t="s">
        <v>449</v>
      </c>
      <c r="S141" s="79" t="s">
        <v>470</v>
      </c>
      <c r="T141" s="79"/>
      <c r="U141" s="79"/>
      <c r="V141" s="84" t="s">
        <v>541</v>
      </c>
      <c r="W141" s="81">
        <v>43544.91543981482</v>
      </c>
      <c r="X141" s="84" t="s">
        <v>635</v>
      </c>
      <c r="Y141" s="79"/>
      <c r="Z141" s="79"/>
      <c r="AA141" s="82" t="s">
        <v>776</v>
      </c>
      <c r="AB141" s="79"/>
      <c r="AC141" s="79" t="b">
        <v>0</v>
      </c>
      <c r="AD141" s="79">
        <v>3</v>
      </c>
      <c r="AE141" s="82" t="s">
        <v>851</v>
      </c>
      <c r="AF141" s="79" t="b">
        <v>1</v>
      </c>
      <c r="AG141" s="79" t="s">
        <v>863</v>
      </c>
      <c r="AH141" s="79"/>
      <c r="AI141" s="82" t="s">
        <v>723</v>
      </c>
      <c r="AJ141" s="79" t="b">
        <v>0</v>
      </c>
      <c r="AK141" s="79">
        <v>1</v>
      </c>
      <c r="AL141" s="82" t="s">
        <v>851</v>
      </c>
      <c r="AM141" s="79" t="s">
        <v>868</v>
      </c>
      <c r="AN141" s="79" t="b">
        <v>0</v>
      </c>
      <c r="AO141" s="82" t="s">
        <v>776</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3</v>
      </c>
      <c r="BC141" s="78" t="str">
        <f>REPLACE(INDEX(GroupVertices[Group],MATCH(Edges[[#This Row],[Vertex 2]],GroupVertices[Vertex],0)),1,1,"")</f>
        <v>1</v>
      </c>
      <c r="BD141" s="48">
        <v>2</v>
      </c>
      <c r="BE141" s="49">
        <v>18.181818181818183</v>
      </c>
      <c r="BF141" s="48">
        <v>0</v>
      </c>
      <c r="BG141" s="49">
        <v>0</v>
      </c>
      <c r="BH141" s="48">
        <v>0</v>
      </c>
      <c r="BI141" s="49">
        <v>0</v>
      </c>
      <c r="BJ141" s="48">
        <v>9</v>
      </c>
      <c r="BK141" s="49">
        <v>81.81818181818181</v>
      </c>
      <c r="BL141" s="48">
        <v>11</v>
      </c>
    </row>
    <row r="142" spans="1:64" ht="15">
      <c r="A142" s="64" t="s">
        <v>230</v>
      </c>
      <c r="B142" s="64" t="s">
        <v>236</v>
      </c>
      <c r="C142" s="65" t="s">
        <v>2355</v>
      </c>
      <c r="D142" s="66">
        <v>10</v>
      </c>
      <c r="E142" s="67" t="s">
        <v>136</v>
      </c>
      <c r="F142" s="68">
        <v>19</v>
      </c>
      <c r="G142" s="65"/>
      <c r="H142" s="69"/>
      <c r="I142" s="70"/>
      <c r="J142" s="70"/>
      <c r="K142" s="34" t="s">
        <v>66</v>
      </c>
      <c r="L142" s="77">
        <v>142</v>
      </c>
      <c r="M142" s="77"/>
      <c r="N142" s="72"/>
      <c r="O142" s="79" t="s">
        <v>302</v>
      </c>
      <c r="P142" s="81">
        <v>43545.575104166666</v>
      </c>
      <c r="Q142" s="79" t="s">
        <v>322</v>
      </c>
      <c r="R142" s="79"/>
      <c r="S142" s="79"/>
      <c r="T142" s="79"/>
      <c r="U142" s="79"/>
      <c r="V142" s="84" t="s">
        <v>541</v>
      </c>
      <c r="W142" s="81">
        <v>43545.575104166666</v>
      </c>
      <c r="X142" s="84" t="s">
        <v>585</v>
      </c>
      <c r="Y142" s="79"/>
      <c r="Z142" s="79"/>
      <c r="AA142" s="82" t="s">
        <v>726</v>
      </c>
      <c r="AB142" s="82" t="s">
        <v>849</v>
      </c>
      <c r="AC142" s="79" t="b">
        <v>0</v>
      </c>
      <c r="AD142" s="79">
        <v>0</v>
      </c>
      <c r="AE142" s="82" t="s">
        <v>854</v>
      </c>
      <c r="AF142" s="79" t="b">
        <v>0</v>
      </c>
      <c r="AG142" s="79" t="s">
        <v>864</v>
      </c>
      <c r="AH142" s="79"/>
      <c r="AI142" s="82" t="s">
        <v>851</v>
      </c>
      <c r="AJ142" s="79" t="b">
        <v>0</v>
      </c>
      <c r="AK142" s="79">
        <v>0</v>
      </c>
      <c r="AL142" s="82" t="s">
        <v>851</v>
      </c>
      <c r="AM142" s="79" t="s">
        <v>868</v>
      </c>
      <c r="AN142" s="79" t="b">
        <v>0</v>
      </c>
      <c r="AO142" s="82" t="s">
        <v>849</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236</v>
      </c>
      <c r="B143" s="64" t="s">
        <v>230</v>
      </c>
      <c r="C143" s="65" t="s">
        <v>2352</v>
      </c>
      <c r="D143" s="66">
        <v>6.5</v>
      </c>
      <c r="E143" s="67" t="s">
        <v>136</v>
      </c>
      <c r="F143" s="68">
        <v>27.666666666666668</v>
      </c>
      <c r="G143" s="65"/>
      <c r="H143" s="69"/>
      <c r="I143" s="70"/>
      <c r="J143" s="70"/>
      <c r="K143" s="34" t="s">
        <v>66</v>
      </c>
      <c r="L143" s="77">
        <v>143</v>
      </c>
      <c r="M143" s="77"/>
      <c r="N143" s="72"/>
      <c r="O143" s="79" t="s">
        <v>302</v>
      </c>
      <c r="P143" s="81">
        <v>43539.43103009259</v>
      </c>
      <c r="Q143" s="79" t="s">
        <v>339</v>
      </c>
      <c r="R143" s="84" t="s">
        <v>444</v>
      </c>
      <c r="S143" s="79" t="s">
        <v>470</v>
      </c>
      <c r="T143" s="79"/>
      <c r="U143" s="79"/>
      <c r="V143" s="84" t="s">
        <v>546</v>
      </c>
      <c r="W143" s="81">
        <v>43539.43103009259</v>
      </c>
      <c r="X143" s="84" t="s">
        <v>605</v>
      </c>
      <c r="Y143" s="79"/>
      <c r="Z143" s="79"/>
      <c r="AA143" s="82" t="s">
        <v>746</v>
      </c>
      <c r="AB143" s="79"/>
      <c r="AC143" s="79" t="b">
        <v>0</v>
      </c>
      <c r="AD143" s="79">
        <v>0</v>
      </c>
      <c r="AE143" s="82" t="s">
        <v>851</v>
      </c>
      <c r="AF143" s="79" t="b">
        <v>1</v>
      </c>
      <c r="AG143" s="79" t="s">
        <v>864</v>
      </c>
      <c r="AH143" s="79"/>
      <c r="AI143" s="82" t="s">
        <v>866</v>
      </c>
      <c r="AJ143" s="79" t="b">
        <v>0</v>
      </c>
      <c r="AK143" s="79">
        <v>1</v>
      </c>
      <c r="AL143" s="82" t="s">
        <v>745</v>
      </c>
      <c r="AM143" s="79" t="s">
        <v>868</v>
      </c>
      <c r="AN143" s="79" t="b">
        <v>0</v>
      </c>
      <c r="AO143" s="82" t="s">
        <v>745</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3</v>
      </c>
      <c r="BD143" s="48">
        <v>0</v>
      </c>
      <c r="BE143" s="49">
        <v>0</v>
      </c>
      <c r="BF143" s="48">
        <v>0</v>
      </c>
      <c r="BG143" s="49">
        <v>0</v>
      </c>
      <c r="BH143" s="48">
        <v>0</v>
      </c>
      <c r="BI143" s="49">
        <v>0</v>
      </c>
      <c r="BJ143" s="48">
        <v>5</v>
      </c>
      <c r="BK143" s="49">
        <v>100</v>
      </c>
      <c r="BL143" s="48">
        <v>5</v>
      </c>
    </row>
    <row r="144" spans="1:64" ht="15">
      <c r="A144" s="64" t="s">
        <v>236</v>
      </c>
      <c r="B144" s="64" t="s">
        <v>230</v>
      </c>
      <c r="C144" s="65" t="s">
        <v>2352</v>
      </c>
      <c r="D144" s="66">
        <v>6.5</v>
      </c>
      <c r="E144" s="67" t="s">
        <v>136</v>
      </c>
      <c r="F144" s="68">
        <v>27.666666666666668</v>
      </c>
      <c r="G144" s="65"/>
      <c r="H144" s="69"/>
      <c r="I144" s="70"/>
      <c r="J144" s="70"/>
      <c r="K144" s="34" t="s">
        <v>66</v>
      </c>
      <c r="L144" s="77">
        <v>144</v>
      </c>
      <c r="M144" s="77"/>
      <c r="N144" s="72"/>
      <c r="O144" s="79" t="s">
        <v>302</v>
      </c>
      <c r="P144" s="81">
        <v>43545.381261574075</v>
      </c>
      <c r="Q144" s="79" t="s">
        <v>369</v>
      </c>
      <c r="R144" s="84" t="s">
        <v>449</v>
      </c>
      <c r="S144" s="79" t="s">
        <v>470</v>
      </c>
      <c r="T144" s="79"/>
      <c r="U144" s="79"/>
      <c r="V144" s="84" t="s">
        <v>546</v>
      </c>
      <c r="W144" s="81">
        <v>43545.381261574075</v>
      </c>
      <c r="X144" s="84" t="s">
        <v>636</v>
      </c>
      <c r="Y144" s="79"/>
      <c r="Z144" s="79"/>
      <c r="AA144" s="82" t="s">
        <v>777</v>
      </c>
      <c r="AB144" s="79"/>
      <c r="AC144" s="79" t="b">
        <v>0</v>
      </c>
      <c r="AD144" s="79">
        <v>0</v>
      </c>
      <c r="AE144" s="82" t="s">
        <v>851</v>
      </c>
      <c r="AF144" s="79" t="b">
        <v>1</v>
      </c>
      <c r="AG144" s="79" t="s">
        <v>863</v>
      </c>
      <c r="AH144" s="79"/>
      <c r="AI144" s="82" t="s">
        <v>723</v>
      </c>
      <c r="AJ144" s="79" t="b">
        <v>0</v>
      </c>
      <c r="AK144" s="79">
        <v>1</v>
      </c>
      <c r="AL144" s="82" t="s">
        <v>776</v>
      </c>
      <c r="AM144" s="79" t="s">
        <v>868</v>
      </c>
      <c r="AN144" s="79" t="b">
        <v>0</v>
      </c>
      <c r="AO144" s="82" t="s">
        <v>776</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3</v>
      </c>
      <c r="BD144" s="48">
        <v>2</v>
      </c>
      <c r="BE144" s="49">
        <v>15.384615384615385</v>
      </c>
      <c r="BF144" s="48">
        <v>0</v>
      </c>
      <c r="BG144" s="49">
        <v>0</v>
      </c>
      <c r="BH144" s="48">
        <v>0</v>
      </c>
      <c r="BI144" s="49">
        <v>0</v>
      </c>
      <c r="BJ144" s="48">
        <v>11</v>
      </c>
      <c r="BK144" s="49">
        <v>84.61538461538461</v>
      </c>
      <c r="BL144" s="48">
        <v>13</v>
      </c>
    </row>
    <row r="145" spans="1:64" ht="15">
      <c r="A145" s="64" t="s">
        <v>236</v>
      </c>
      <c r="B145" s="64" t="s">
        <v>290</v>
      </c>
      <c r="C145" s="65" t="s">
        <v>2353</v>
      </c>
      <c r="D145" s="66">
        <v>3</v>
      </c>
      <c r="E145" s="67" t="s">
        <v>132</v>
      </c>
      <c r="F145" s="68">
        <v>32</v>
      </c>
      <c r="G145" s="65"/>
      <c r="H145" s="69"/>
      <c r="I145" s="70"/>
      <c r="J145" s="70"/>
      <c r="K145" s="34" t="s">
        <v>65</v>
      </c>
      <c r="L145" s="77">
        <v>145</v>
      </c>
      <c r="M145" s="77"/>
      <c r="N145" s="72"/>
      <c r="O145" s="79" t="s">
        <v>302</v>
      </c>
      <c r="P145" s="81">
        <v>43545.38130787037</v>
      </c>
      <c r="Q145" s="79" t="s">
        <v>370</v>
      </c>
      <c r="R145" s="79"/>
      <c r="S145" s="79"/>
      <c r="T145" s="79" t="s">
        <v>482</v>
      </c>
      <c r="U145" s="79"/>
      <c r="V145" s="84" t="s">
        <v>546</v>
      </c>
      <c r="W145" s="81">
        <v>43545.38130787037</v>
      </c>
      <c r="X145" s="84" t="s">
        <v>637</v>
      </c>
      <c r="Y145" s="79"/>
      <c r="Z145" s="79"/>
      <c r="AA145" s="82" t="s">
        <v>778</v>
      </c>
      <c r="AB145" s="79"/>
      <c r="AC145" s="79" t="b">
        <v>0</v>
      </c>
      <c r="AD145" s="79">
        <v>0</v>
      </c>
      <c r="AE145" s="82" t="s">
        <v>851</v>
      </c>
      <c r="AF145" s="79" t="b">
        <v>0</v>
      </c>
      <c r="AG145" s="79" t="s">
        <v>863</v>
      </c>
      <c r="AH145" s="79"/>
      <c r="AI145" s="82" t="s">
        <v>851</v>
      </c>
      <c r="AJ145" s="79" t="b">
        <v>0</v>
      </c>
      <c r="AK145" s="79">
        <v>3</v>
      </c>
      <c r="AL145" s="82" t="s">
        <v>723</v>
      </c>
      <c r="AM145" s="79" t="s">
        <v>868</v>
      </c>
      <c r="AN145" s="79" t="b">
        <v>0</v>
      </c>
      <c r="AO145" s="82" t="s">
        <v>723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228</v>
      </c>
      <c r="B146" s="64" t="s">
        <v>291</v>
      </c>
      <c r="C146" s="65" t="s">
        <v>2353</v>
      </c>
      <c r="D146" s="66">
        <v>3</v>
      </c>
      <c r="E146" s="67" t="s">
        <v>132</v>
      </c>
      <c r="F146" s="68">
        <v>32</v>
      </c>
      <c r="G146" s="65"/>
      <c r="H146" s="69"/>
      <c r="I146" s="70"/>
      <c r="J146" s="70"/>
      <c r="K146" s="34" t="s">
        <v>65</v>
      </c>
      <c r="L146" s="77">
        <v>146</v>
      </c>
      <c r="M146" s="77"/>
      <c r="N146" s="72"/>
      <c r="O146" s="79" t="s">
        <v>302</v>
      </c>
      <c r="P146" s="81">
        <v>43543.42159722222</v>
      </c>
      <c r="Q146" s="79" t="s">
        <v>320</v>
      </c>
      <c r="R146" s="84" t="s">
        <v>439</v>
      </c>
      <c r="S146" s="79" t="s">
        <v>468</v>
      </c>
      <c r="T146" s="79" t="s">
        <v>482</v>
      </c>
      <c r="U146" s="84" t="s">
        <v>506</v>
      </c>
      <c r="V146" s="84" t="s">
        <v>506</v>
      </c>
      <c r="W146" s="81">
        <v>43543.42159722222</v>
      </c>
      <c r="X146" s="84" t="s">
        <v>582</v>
      </c>
      <c r="Y146" s="79"/>
      <c r="Z146" s="79"/>
      <c r="AA146" s="82" t="s">
        <v>723</v>
      </c>
      <c r="AB146" s="79"/>
      <c r="AC146" s="79" t="b">
        <v>0</v>
      </c>
      <c r="AD146" s="79">
        <v>0</v>
      </c>
      <c r="AE146" s="82" t="s">
        <v>851</v>
      </c>
      <c r="AF146" s="79" t="b">
        <v>0</v>
      </c>
      <c r="AG146" s="79" t="s">
        <v>863</v>
      </c>
      <c r="AH146" s="79"/>
      <c r="AI146" s="82" t="s">
        <v>851</v>
      </c>
      <c r="AJ146" s="79" t="b">
        <v>0</v>
      </c>
      <c r="AK146" s="79">
        <v>3</v>
      </c>
      <c r="AL146" s="82" t="s">
        <v>851</v>
      </c>
      <c r="AM146" s="79" t="s">
        <v>873</v>
      </c>
      <c r="AN146" s="79" t="b">
        <v>0</v>
      </c>
      <c r="AO146" s="82" t="s">
        <v>723</v>
      </c>
      <c r="AP146" s="79" t="s">
        <v>881</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236</v>
      </c>
      <c r="B147" s="64" t="s">
        <v>291</v>
      </c>
      <c r="C147" s="65" t="s">
        <v>2353</v>
      </c>
      <c r="D147" s="66">
        <v>3</v>
      </c>
      <c r="E147" s="67" t="s">
        <v>132</v>
      </c>
      <c r="F147" s="68">
        <v>32</v>
      </c>
      <c r="G147" s="65"/>
      <c r="H147" s="69"/>
      <c r="I147" s="70"/>
      <c r="J147" s="70"/>
      <c r="K147" s="34" t="s">
        <v>65</v>
      </c>
      <c r="L147" s="77">
        <v>147</v>
      </c>
      <c r="M147" s="77"/>
      <c r="N147" s="72"/>
      <c r="O147" s="79" t="s">
        <v>302</v>
      </c>
      <c r="P147" s="81">
        <v>43545.38130787037</v>
      </c>
      <c r="Q147" s="79" t="s">
        <v>370</v>
      </c>
      <c r="R147" s="79"/>
      <c r="S147" s="79"/>
      <c r="T147" s="79" t="s">
        <v>482</v>
      </c>
      <c r="U147" s="79"/>
      <c r="V147" s="84" t="s">
        <v>546</v>
      </c>
      <c r="W147" s="81">
        <v>43545.38130787037</v>
      </c>
      <c r="X147" s="84" t="s">
        <v>637</v>
      </c>
      <c r="Y147" s="79"/>
      <c r="Z147" s="79"/>
      <c r="AA147" s="82" t="s">
        <v>778</v>
      </c>
      <c r="AB147" s="79"/>
      <c r="AC147" s="79" t="b">
        <v>0</v>
      </c>
      <c r="AD147" s="79">
        <v>0</v>
      </c>
      <c r="AE147" s="82" t="s">
        <v>851</v>
      </c>
      <c r="AF147" s="79" t="b">
        <v>0</v>
      </c>
      <c r="AG147" s="79" t="s">
        <v>863</v>
      </c>
      <c r="AH147" s="79"/>
      <c r="AI147" s="82" t="s">
        <v>851</v>
      </c>
      <c r="AJ147" s="79" t="b">
        <v>0</v>
      </c>
      <c r="AK147" s="79">
        <v>3</v>
      </c>
      <c r="AL147" s="82" t="s">
        <v>723</v>
      </c>
      <c r="AM147" s="79" t="s">
        <v>868</v>
      </c>
      <c r="AN147" s="79" t="b">
        <v>0</v>
      </c>
      <c r="AO147" s="82" t="s">
        <v>723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3</v>
      </c>
      <c r="BD147" s="48"/>
      <c r="BE147" s="49"/>
      <c r="BF147" s="48"/>
      <c r="BG147" s="49"/>
      <c r="BH147" s="48"/>
      <c r="BI147" s="49"/>
      <c r="BJ147" s="48"/>
      <c r="BK147" s="49"/>
      <c r="BL147" s="48"/>
    </row>
    <row r="148" spans="1:64" ht="15">
      <c r="A148" s="64" t="s">
        <v>228</v>
      </c>
      <c r="B148" s="64" t="s">
        <v>292</v>
      </c>
      <c r="C148" s="65" t="s">
        <v>2353</v>
      </c>
      <c r="D148" s="66">
        <v>3</v>
      </c>
      <c r="E148" s="67" t="s">
        <v>132</v>
      </c>
      <c r="F148" s="68">
        <v>32</v>
      </c>
      <c r="G148" s="65"/>
      <c r="H148" s="69"/>
      <c r="I148" s="70"/>
      <c r="J148" s="70"/>
      <c r="K148" s="34" t="s">
        <v>65</v>
      </c>
      <c r="L148" s="77">
        <v>148</v>
      </c>
      <c r="M148" s="77"/>
      <c r="N148" s="72"/>
      <c r="O148" s="79" t="s">
        <v>302</v>
      </c>
      <c r="P148" s="81">
        <v>43543.42159722222</v>
      </c>
      <c r="Q148" s="79" t="s">
        <v>320</v>
      </c>
      <c r="R148" s="84" t="s">
        <v>439</v>
      </c>
      <c r="S148" s="79" t="s">
        <v>468</v>
      </c>
      <c r="T148" s="79" t="s">
        <v>482</v>
      </c>
      <c r="U148" s="84" t="s">
        <v>506</v>
      </c>
      <c r="V148" s="84" t="s">
        <v>506</v>
      </c>
      <c r="W148" s="81">
        <v>43543.42159722222</v>
      </c>
      <c r="X148" s="84" t="s">
        <v>582</v>
      </c>
      <c r="Y148" s="79"/>
      <c r="Z148" s="79"/>
      <c r="AA148" s="82" t="s">
        <v>723</v>
      </c>
      <c r="AB148" s="79"/>
      <c r="AC148" s="79" t="b">
        <v>0</v>
      </c>
      <c r="AD148" s="79">
        <v>0</v>
      </c>
      <c r="AE148" s="82" t="s">
        <v>851</v>
      </c>
      <c r="AF148" s="79" t="b">
        <v>0</v>
      </c>
      <c r="AG148" s="79" t="s">
        <v>863</v>
      </c>
      <c r="AH148" s="79"/>
      <c r="AI148" s="82" t="s">
        <v>851</v>
      </c>
      <c r="AJ148" s="79" t="b">
        <v>0</v>
      </c>
      <c r="AK148" s="79">
        <v>3</v>
      </c>
      <c r="AL148" s="82" t="s">
        <v>851</v>
      </c>
      <c r="AM148" s="79" t="s">
        <v>873</v>
      </c>
      <c r="AN148" s="79" t="b">
        <v>0</v>
      </c>
      <c r="AO148" s="82" t="s">
        <v>723</v>
      </c>
      <c r="AP148" s="79" t="s">
        <v>881</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236</v>
      </c>
      <c r="B149" s="64" t="s">
        <v>292</v>
      </c>
      <c r="C149" s="65" t="s">
        <v>2353</v>
      </c>
      <c r="D149" s="66">
        <v>3</v>
      </c>
      <c r="E149" s="67" t="s">
        <v>132</v>
      </c>
      <c r="F149" s="68">
        <v>32</v>
      </c>
      <c r="G149" s="65"/>
      <c r="H149" s="69"/>
      <c r="I149" s="70"/>
      <c r="J149" s="70"/>
      <c r="K149" s="34" t="s">
        <v>65</v>
      </c>
      <c r="L149" s="77">
        <v>149</v>
      </c>
      <c r="M149" s="77"/>
      <c r="N149" s="72"/>
      <c r="O149" s="79" t="s">
        <v>302</v>
      </c>
      <c r="P149" s="81">
        <v>43545.38130787037</v>
      </c>
      <c r="Q149" s="79" t="s">
        <v>370</v>
      </c>
      <c r="R149" s="79"/>
      <c r="S149" s="79"/>
      <c r="T149" s="79" t="s">
        <v>482</v>
      </c>
      <c r="U149" s="79"/>
      <c r="V149" s="84" t="s">
        <v>546</v>
      </c>
      <c r="W149" s="81">
        <v>43545.38130787037</v>
      </c>
      <c r="X149" s="84" t="s">
        <v>637</v>
      </c>
      <c r="Y149" s="79"/>
      <c r="Z149" s="79"/>
      <c r="AA149" s="82" t="s">
        <v>778</v>
      </c>
      <c r="AB149" s="79"/>
      <c r="AC149" s="79" t="b">
        <v>0</v>
      </c>
      <c r="AD149" s="79">
        <v>0</v>
      </c>
      <c r="AE149" s="82" t="s">
        <v>851</v>
      </c>
      <c r="AF149" s="79" t="b">
        <v>0</v>
      </c>
      <c r="AG149" s="79" t="s">
        <v>863</v>
      </c>
      <c r="AH149" s="79"/>
      <c r="AI149" s="82" t="s">
        <v>851</v>
      </c>
      <c r="AJ149" s="79" t="b">
        <v>0</v>
      </c>
      <c r="AK149" s="79">
        <v>3</v>
      </c>
      <c r="AL149" s="82" t="s">
        <v>723</v>
      </c>
      <c r="AM149" s="79" t="s">
        <v>868</v>
      </c>
      <c r="AN149" s="79" t="b">
        <v>0</v>
      </c>
      <c r="AO149" s="82" t="s">
        <v>723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3</v>
      </c>
      <c r="BD149" s="48"/>
      <c r="BE149" s="49"/>
      <c r="BF149" s="48"/>
      <c r="BG149" s="49"/>
      <c r="BH149" s="48"/>
      <c r="BI149" s="49"/>
      <c r="BJ149" s="48"/>
      <c r="BK149" s="49"/>
      <c r="BL149" s="48"/>
    </row>
    <row r="150" spans="1:64" ht="15">
      <c r="A150" s="64" t="s">
        <v>228</v>
      </c>
      <c r="B150" s="64" t="s">
        <v>293</v>
      </c>
      <c r="C150" s="65" t="s">
        <v>2353</v>
      </c>
      <c r="D150" s="66">
        <v>3</v>
      </c>
      <c r="E150" s="67" t="s">
        <v>132</v>
      </c>
      <c r="F150" s="68">
        <v>32</v>
      </c>
      <c r="G150" s="65"/>
      <c r="H150" s="69"/>
      <c r="I150" s="70"/>
      <c r="J150" s="70"/>
      <c r="K150" s="34" t="s">
        <v>65</v>
      </c>
      <c r="L150" s="77">
        <v>150</v>
      </c>
      <c r="M150" s="77"/>
      <c r="N150" s="72"/>
      <c r="O150" s="79" t="s">
        <v>302</v>
      </c>
      <c r="P150" s="81">
        <v>43543.42159722222</v>
      </c>
      <c r="Q150" s="79" t="s">
        <v>320</v>
      </c>
      <c r="R150" s="84" t="s">
        <v>439</v>
      </c>
      <c r="S150" s="79" t="s">
        <v>468</v>
      </c>
      <c r="T150" s="79" t="s">
        <v>482</v>
      </c>
      <c r="U150" s="84" t="s">
        <v>506</v>
      </c>
      <c r="V150" s="84" t="s">
        <v>506</v>
      </c>
      <c r="W150" s="81">
        <v>43543.42159722222</v>
      </c>
      <c r="X150" s="84" t="s">
        <v>582</v>
      </c>
      <c r="Y150" s="79"/>
      <c r="Z150" s="79"/>
      <c r="AA150" s="82" t="s">
        <v>723</v>
      </c>
      <c r="AB150" s="79"/>
      <c r="AC150" s="79" t="b">
        <v>0</v>
      </c>
      <c r="AD150" s="79">
        <v>0</v>
      </c>
      <c r="AE150" s="82" t="s">
        <v>851</v>
      </c>
      <c r="AF150" s="79" t="b">
        <v>0</v>
      </c>
      <c r="AG150" s="79" t="s">
        <v>863</v>
      </c>
      <c r="AH150" s="79"/>
      <c r="AI150" s="82" t="s">
        <v>851</v>
      </c>
      <c r="AJ150" s="79" t="b">
        <v>0</v>
      </c>
      <c r="AK150" s="79">
        <v>3</v>
      </c>
      <c r="AL150" s="82" t="s">
        <v>851</v>
      </c>
      <c r="AM150" s="79" t="s">
        <v>873</v>
      </c>
      <c r="AN150" s="79" t="b">
        <v>0</v>
      </c>
      <c r="AO150" s="82" t="s">
        <v>723</v>
      </c>
      <c r="AP150" s="79" t="s">
        <v>881</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v>1</v>
      </c>
      <c r="BE150" s="49">
        <v>4.166666666666667</v>
      </c>
      <c r="BF150" s="48">
        <v>1</v>
      </c>
      <c r="BG150" s="49">
        <v>4.166666666666667</v>
      </c>
      <c r="BH150" s="48">
        <v>0</v>
      </c>
      <c r="BI150" s="49">
        <v>0</v>
      </c>
      <c r="BJ150" s="48">
        <v>22</v>
      </c>
      <c r="BK150" s="49">
        <v>91.66666666666667</v>
      </c>
      <c r="BL150" s="48">
        <v>24</v>
      </c>
    </row>
    <row r="151" spans="1:64" ht="15">
      <c r="A151" s="64" t="s">
        <v>236</v>
      </c>
      <c r="B151" s="64" t="s">
        <v>293</v>
      </c>
      <c r="C151" s="65" t="s">
        <v>2353</v>
      </c>
      <c r="D151" s="66">
        <v>3</v>
      </c>
      <c r="E151" s="67" t="s">
        <v>132</v>
      </c>
      <c r="F151" s="68">
        <v>32</v>
      </c>
      <c r="G151" s="65"/>
      <c r="H151" s="69"/>
      <c r="I151" s="70"/>
      <c r="J151" s="70"/>
      <c r="K151" s="34" t="s">
        <v>65</v>
      </c>
      <c r="L151" s="77">
        <v>151</v>
      </c>
      <c r="M151" s="77"/>
      <c r="N151" s="72"/>
      <c r="O151" s="79" t="s">
        <v>302</v>
      </c>
      <c r="P151" s="81">
        <v>43545.38130787037</v>
      </c>
      <c r="Q151" s="79" t="s">
        <v>370</v>
      </c>
      <c r="R151" s="79"/>
      <c r="S151" s="79"/>
      <c r="T151" s="79" t="s">
        <v>482</v>
      </c>
      <c r="U151" s="79"/>
      <c r="V151" s="84" t="s">
        <v>546</v>
      </c>
      <c r="W151" s="81">
        <v>43545.38130787037</v>
      </c>
      <c r="X151" s="84" t="s">
        <v>637</v>
      </c>
      <c r="Y151" s="79"/>
      <c r="Z151" s="79"/>
      <c r="AA151" s="82" t="s">
        <v>778</v>
      </c>
      <c r="AB151" s="79"/>
      <c r="AC151" s="79" t="b">
        <v>0</v>
      </c>
      <c r="AD151" s="79">
        <v>0</v>
      </c>
      <c r="AE151" s="82" t="s">
        <v>851</v>
      </c>
      <c r="AF151" s="79" t="b">
        <v>0</v>
      </c>
      <c r="AG151" s="79" t="s">
        <v>863</v>
      </c>
      <c r="AH151" s="79"/>
      <c r="AI151" s="82" t="s">
        <v>851</v>
      </c>
      <c r="AJ151" s="79" t="b">
        <v>0</v>
      </c>
      <c r="AK151" s="79">
        <v>3</v>
      </c>
      <c r="AL151" s="82" t="s">
        <v>723</v>
      </c>
      <c r="AM151" s="79" t="s">
        <v>868</v>
      </c>
      <c r="AN151" s="79" t="b">
        <v>0</v>
      </c>
      <c r="AO151" s="82" t="s">
        <v>723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3</v>
      </c>
      <c r="BD151" s="48">
        <v>1</v>
      </c>
      <c r="BE151" s="49">
        <v>4.761904761904762</v>
      </c>
      <c r="BF151" s="48">
        <v>1</v>
      </c>
      <c r="BG151" s="49">
        <v>4.761904761904762</v>
      </c>
      <c r="BH151" s="48">
        <v>0</v>
      </c>
      <c r="BI151" s="49">
        <v>0</v>
      </c>
      <c r="BJ151" s="48">
        <v>19</v>
      </c>
      <c r="BK151" s="49">
        <v>90.47619047619048</v>
      </c>
      <c r="BL151" s="48">
        <v>21</v>
      </c>
    </row>
    <row r="152" spans="1:64" ht="15">
      <c r="A152" s="64" t="s">
        <v>228</v>
      </c>
      <c r="B152" s="64" t="s">
        <v>236</v>
      </c>
      <c r="C152" s="65" t="s">
        <v>2353</v>
      </c>
      <c r="D152" s="66">
        <v>3</v>
      </c>
      <c r="E152" s="67" t="s">
        <v>132</v>
      </c>
      <c r="F152" s="68">
        <v>32</v>
      </c>
      <c r="G152" s="65"/>
      <c r="H152" s="69"/>
      <c r="I152" s="70"/>
      <c r="J152" s="70"/>
      <c r="K152" s="34" t="s">
        <v>66</v>
      </c>
      <c r="L152" s="77">
        <v>152</v>
      </c>
      <c r="M152" s="77"/>
      <c r="N152" s="72"/>
      <c r="O152" s="79" t="s">
        <v>302</v>
      </c>
      <c r="P152" s="81">
        <v>43545.38177083333</v>
      </c>
      <c r="Q152" s="79" t="s">
        <v>367</v>
      </c>
      <c r="R152" s="79"/>
      <c r="S152" s="79"/>
      <c r="T152" s="79"/>
      <c r="U152" s="79"/>
      <c r="V152" s="84" t="s">
        <v>553</v>
      </c>
      <c r="W152" s="81">
        <v>43545.38177083333</v>
      </c>
      <c r="X152" s="84" t="s">
        <v>634</v>
      </c>
      <c r="Y152" s="79"/>
      <c r="Z152" s="79"/>
      <c r="AA152" s="82" t="s">
        <v>775</v>
      </c>
      <c r="AB152" s="82" t="s">
        <v>776</v>
      </c>
      <c r="AC152" s="79" t="b">
        <v>0</v>
      </c>
      <c r="AD152" s="79">
        <v>2</v>
      </c>
      <c r="AE152" s="82" t="s">
        <v>859</v>
      </c>
      <c r="AF152" s="79" t="b">
        <v>0</v>
      </c>
      <c r="AG152" s="79" t="s">
        <v>863</v>
      </c>
      <c r="AH152" s="79"/>
      <c r="AI152" s="82" t="s">
        <v>851</v>
      </c>
      <c r="AJ152" s="79" t="b">
        <v>0</v>
      </c>
      <c r="AK152" s="79">
        <v>0</v>
      </c>
      <c r="AL152" s="82" t="s">
        <v>851</v>
      </c>
      <c r="AM152" s="79" t="s">
        <v>872</v>
      </c>
      <c r="AN152" s="79" t="b">
        <v>0</v>
      </c>
      <c r="AO152" s="82" t="s">
        <v>776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1</v>
      </c>
      <c r="BD152" s="48"/>
      <c r="BE152" s="49"/>
      <c r="BF152" s="48"/>
      <c r="BG152" s="49"/>
      <c r="BH152" s="48"/>
      <c r="BI152" s="49"/>
      <c r="BJ152" s="48"/>
      <c r="BK152" s="49"/>
      <c r="BL152" s="48"/>
    </row>
    <row r="153" spans="1:64" ht="15">
      <c r="A153" s="64" t="s">
        <v>236</v>
      </c>
      <c r="B153" s="64" t="s">
        <v>228</v>
      </c>
      <c r="C153" s="65" t="s">
        <v>2353</v>
      </c>
      <c r="D153" s="66">
        <v>3</v>
      </c>
      <c r="E153" s="67" t="s">
        <v>132</v>
      </c>
      <c r="F153" s="68">
        <v>32</v>
      </c>
      <c r="G153" s="65"/>
      <c r="H153" s="69"/>
      <c r="I153" s="70"/>
      <c r="J153" s="70"/>
      <c r="K153" s="34" t="s">
        <v>66</v>
      </c>
      <c r="L153" s="77">
        <v>153</v>
      </c>
      <c r="M153" s="77"/>
      <c r="N153" s="72"/>
      <c r="O153" s="79" t="s">
        <v>302</v>
      </c>
      <c r="P153" s="81">
        <v>43545.38130787037</v>
      </c>
      <c r="Q153" s="79" t="s">
        <v>370</v>
      </c>
      <c r="R153" s="79"/>
      <c r="S153" s="79"/>
      <c r="T153" s="79" t="s">
        <v>482</v>
      </c>
      <c r="U153" s="79"/>
      <c r="V153" s="84" t="s">
        <v>546</v>
      </c>
      <c r="W153" s="81">
        <v>43545.38130787037</v>
      </c>
      <c r="X153" s="84" t="s">
        <v>637</v>
      </c>
      <c r="Y153" s="79"/>
      <c r="Z153" s="79"/>
      <c r="AA153" s="82" t="s">
        <v>778</v>
      </c>
      <c r="AB153" s="79"/>
      <c r="AC153" s="79" t="b">
        <v>0</v>
      </c>
      <c r="AD153" s="79">
        <v>0</v>
      </c>
      <c r="AE153" s="82" t="s">
        <v>851</v>
      </c>
      <c r="AF153" s="79" t="b">
        <v>0</v>
      </c>
      <c r="AG153" s="79" t="s">
        <v>863</v>
      </c>
      <c r="AH153" s="79"/>
      <c r="AI153" s="82" t="s">
        <v>851</v>
      </c>
      <c r="AJ153" s="79" t="b">
        <v>0</v>
      </c>
      <c r="AK153" s="79">
        <v>3</v>
      </c>
      <c r="AL153" s="82" t="s">
        <v>723</v>
      </c>
      <c r="AM153" s="79" t="s">
        <v>868</v>
      </c>
      <c r="AN153" s="79" t="b">
        <v>0</v>
      </c>
      <c r="AO153" s="82" t="s">
        <v>723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3</v>
      </c>
      <c r="BD153" s="48"/>
      <c r="BE153" s="49"/>
      <c r="BF153" s="48"/>
      <c r="BG153" s="49"/>
      <c r="BH153" s="48"/>
      <c r="BI153" s="49"/>
      <c r="BJ153" s="48"/>
      <c r="BK153" s="49"/>
      <c r="BL153" s="48"/>
    </row>
    <row r="154" spans="1:64" ht="15">
      <c r="A154" s="64" t="s">
        <v>236</v>
      </c>
      <c r="B154" s="64" t="s">
        <v>294</v>
      </c>
      <c r="C154" s="65" t="s">
        <v>2353</v>
      </c>
      <c r="D154" s="66">
        <v>3</v>
      </c>
      <c r="E154" s="67" t="s">
        <v>132</v>
      </c>
      <c r="F154" s="68">
        <v>32</v>
      </c>
      <c r="G154" s="65"/>
      <c r="H154" s="69"/>
      <c r="I154" s="70"/>
      <c r="J154" s="70"/>
      <c r="K154" s="34" t="s">
        <v>65</v>
      </c>
      <c r="L154" s="77">
        <v>154</v>
      </c>
      <c r="M154" s="77"/>
      <c r="N154" s="72"/>
      <c r="O154" s="79" t="s">
        <v>302</v>
      </c>
      <c r="P154" s="81">
        <v>43545.44537037037</v>
      </c>
      <c r="Q154" s="79" t="s">
        <v>371</v>
      </c>
      <c r="R154" s="79"/>
      <c r="S154" s="79"/>
      <c r="T154" s="79"/>
      <c r="U154" s="79"/>
      <c r="V154" s="84" t="s">
        <v>546</v>
      </c>
      <c r="W154" s="81">
        <v>43545.44537037037</v>
      </c>
      <c r="X154" s="84" t="s">
        <v>638</v>
      </c>
      <c r="Y154" s="79"/>
      <c r="Z154" s="79"/>
      <c r="AA154" s="82" t="s">
        <v>779</v>
      </c>
      <c r="AB154" s="79"/>
      <c r="AC154" s="79" t="b">
        <v>0</v>
      </c>
      <c r="AD154" s="79">
        <v>0</v>
      </c>
      <c r="AE154" s="82" t="s">
        <v>851</v>
      </c>
      <c r="AF154" s="79" t="b">
        <v>0</v>
      </c>
      <c r="AG154" s="79" t="s">
        <v>863</v>
      </c>
      <c r="AH154" s="79"/>
      <c r="AI154" s="82" t="s">
        <v>851</v>
      </c>
      <c r="AJ154" s="79" t="b">
        <v>0</v>
      </c>
      <c r="AK154" s="79">
        <v>60</v>
      </c>
      <c r="AL154" s="82" t="s">
        <v>709</v>
      </c>
      <c r="AM154" s="79" t="s">
        <v>868</v>
      </c>
      <c r="AN154" s="79" t="b">
        <v>0</v>
      </c>
      <c r="AO154" s="82" t="s">
        <v>709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2</v>
      </c>
      <c r="BE154" s="49">
        <v>9.090909090909092</v>
      </c>
      <c r="BF154" s="48">
        <v>0</v>
      </c>
      <c r="BG154" s="49">
        <v>0</v>
      </c>
      <c r="BH154" s="48">
        <v>0</v>
      </c>
      <c r="BI154" s="49">
        <v>0</v>
      </c>
      <c r="BJ154" s="48">
        <v>20</v>
      </c>
      <c r="BK154" s="49">
        <v>90.9090909090909</v>
      </c>
      <c r="BL154" s="48">
        <v>22</v>
      </c>
    </row>
    <row r="155" spans="1:64" ht="15">
      <c r="A155" s="64" t="s">
        <v>249</v>
      </c>
      <c r="B155" s="64" t="s">
        <v>295</v>
      </c>
      <c r="C155" s="65" t="s">
        <v>2353</v>
      </c>
      <c r="D155" s="66">
        <v>3</v>
      </c>
      <c r="E155" s="67" t="s">
        <v>132</v>
      </c>
      <c r="F155" s="68">
        <v>32</v>
      </c>
      <c r="G155" s="65"/>
      <c r="H155" s="69"/>
      <c r="I155" s="70"/>
      <c r="J155" s="70"/>
      <c r="K155" s="34" t="s">
        <v>65</v>
      </c>
      <c r="L155" s="77">
        <v>155</v>
      </c>
      <c r="M155" s="77"/>
      <c r="N155" s="72"/>
      <c r="O155" s="79" t="s">
        <v>302</v>
      </c>
      <c r="P155" s="81">
        <v>43545.58820601852</v>
      </c>
      <c r="Q155" s="79" t="s">
        <v>372</v>
      </c>
      <c r="R155" s="79"/>
      <c r="S155" s="79"/>
      <c r="T155" s="79" t="s">
        <v>493</v>
      </c>
      <c r="U155" s="84" t="s">
        <v>517</v>
      </c>
      <c r="V155" s="84" t="s">
        <v>517</v>
      </c>
      <c r="W155" s="81">
        <v>43545.58820601852</v>
      </c>
      <c r="X155" s="84" t="s">
        <v>639</v>
      </c>
      <c r="Y155" s="79"/>
      <c r="Z155" s="79"/>
      <c r="AA155" s="82" t="s">
        <v>780</v>
      </c>
      <c r="AB155" s="79"/>
      <c r="AC155" s="79" t="b">
        <v>0</v>
      </c>
      <c r="AD155" s="79">
        <v>4</v>
      </c>
      <c r="AE155" s="82" t="s">
        <v>851</v>
      </c>
      <c r="AF155" s="79" t="b">
        <v>0</v>
      </c>
      <c r="AG155" s="79" t="s">
        <v>863</v>
      </c>
      <c r="AH155" s="79"/>
      <c r="AI155" s="82" t="s">
        <v>851</v>
      </c>
      <c r="AJ155" s="79" t="b">
        <v>0</v>
      </c>
      <c r="AK155" s="79">
        <v>3</v>
      </c>
      <c r="AL155" s="82" t="s">
        <v>851</v>
      </c>
      <c r="AM155" s="79" t="s">
        <v>879</v>
      </c>
      <c r="AN155" s="79" t="b">
        <v>0</v>
      </c>
      <c r="AO155" s="82" t="s">
        <v>780</v>
      </c>
      <c r="AP155" s="79" t="s">
        <v>881</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236</v>
      </c>
      <c r="B156" s="64" t="s">
        <v>295</v>
      </c>
      <c r="C156" s="65" t="s">
        <v>2353</v>
      </c>
      <c r="D156" s="66">
        <v>3</v>
      </c>
      <c r="E156" s="67" t="s">
        <v>132</v>
      </c>
      <c r="F156" s="68">
        <v>32</v>
      </c>
      <c r="G156" s="65"/>
      <c r="H156" s="69"/>
      <c r="I156" s="70"/>
      <c r="J156" s="70"/>
      <c r="K156" s="34" t="s">
        <v>65</v>
      </c>
      <c r="L156" s="77">
        <v>156</v>
      </c>
      <c r="M156" s="77"/>
      <c r="N156" s="72"/>
      <c r="O156" s="79" t="s">
        <v>302</v>
      </c>
      <c r="P156" s="81">
        <v>43545.59165509259</v>
      </c>
      <c r="Q156" s="79" t="s">
        <v>373</v>
      </c>
      <c r="R156" s="79"/>
      <c r="S156" s="79"/>
      <c r="T156" s="79"/>
      <c r="U156" s="79"/>
      <c r="V156" s="84" t="s">
        <v>546</v>
      </c>
      <c r="W156" s="81">
        <v>43545.59165509259</v>
      </c>
      <c r="X156" s="84" t="s">
        <v>640</v>
      </c>
      <c r="Y156" s="79"/>
      <c r="Z156" s="79"/>
      <c r="AA156" s="82" t="s">
        <v>781</v>
      </c>
      <c r="AB156" s="79"/>
      <c r="AC156" s="79" t="b">
        <v>0</v>
      </c>
      <c r="AD156" s="79">
        <v>0</v>
      </c>
      <c r="AE156" s="82" t="s">
        <v>851</v>
      </c>
      <c r="AF156" s="79" t="b">
        <v>0</v>
      </c>
      <c r="AG156" s="79" t="s">
        <v>863</v>
      </c>
      <c r="AH156" s="79"/>
      <c r="AI156" s="82" t="s">
        <v>851</v>
      </c>
      <c r="AJ156" s="79" t="b">
        <v>0</v>
      </c>
      <c r="AK156" s="79">
        <v>3</v>
      </c>
      <c r="AL156" s="82" t="s">
        <v>780</v>
      </c>
      <c r="AM156" s="79" t="s">
        <v>868</v>
      </c>
      <c r="AN156" s="79" t="b">
        <v>0</v>
      </c>
      <c r="AO156" s="82" t="s">
        <v>780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4.545454545454546</v>
      </c>
      <c r="BF156" s="48">
        <v>0</v>
      </c>
      <c r="BG156" s="49">
        <v>0</v>
      </c>
      <c r="BH156" s="48">
        <v>0</v>
      </c>
      <c r="BI156" s="49">
        <v>0</v>
      </c>
      <c r="BJ156" s="48">
        <v>21</v>
      </c>
      <c r="BK156" s="49">
        <v>95.45454545454545</v>
      </c>
      <c r="BL156" s="48">
        <v>22</v>
      </c>
    </row>
    <row r="157" spans="1:64" ht="15">
      <c r="A157" s="64" t="s">
        <v>214</v>
      </c>
      <c r="B157" s="64" t="s">
        <v>214</v>
      </c>
      <c r="C157" s="65" t="s">
        <v>2352</v>
      </c>
      <c r="D157" s="66">
        <v>6.5</v>
      </c>
      <c r="E157" s="67" t="s">
        <v>136</v>
      </c>
      <c r="F157" s="68">
        <v>27.666666666666668</v>
      </c>
      <c r="G157" s="65"/>
      <c r="H157" s="69"/>
      <c r="I157" s="70"/>
      <c r="J157" s="70"/>
      <c r="K157" s="34" t="s">
        <v>65</v>
      </c>
      <c r="L157" s="77">
        <v>157</v>
      </c>
      <c r="M157" s="77"/>
      <c r="N157" s="72"/>
      <c r="O157" s="79" t="s">
        <v>176</v>
      </c>
      <c r="P157" s="81">
        <v>43542.67361111111</v>
      </c>
      <c r="Q157" s="79" t="s">
        <v>374</v>
      </c>
      <c r="R157" s="79"/>
      <c r="S157" s="79"/>
      <c r="T157" s="79"/>
      <c r="U157" s="84" t="s">
        <v>518</v>
      </c>
      <c r="V157" s="84" t="s">
        <v>518</v>
      </c>
      <c r="W157" s="81">
        <v>43542.67361111111</v>
      </c>
      <c r="X157" s="84" t="s">
        <v>641</v>
      </c>
      <c r="Y157" s="79"/>
      <c r="Z157" s="79"/>
      <c r="AA157" s="82" t="s">
        <v>782</v>
      </c>
      <c r="AB157" s="79"/>
      <c r="AC157" s="79" t="b">
        <v>0</v>
      </c>
      <c r="AD157" s="79">
        <v>14</v>
      </c>
      <c r="AE157" s="82" t="s">
        <v>851</v>
      </c>
      <c r="AF157" s="79" t="b">
        <v>0</v>
      </c>
      <c r="AG157" s="79" t="s">
        <v>863</v>
      </c>
      <c r="AH157" s="79"/>
      <c r="AI157" s="82" t="s">
        <v>851</v>
      </c>
      <c r="AJ157" s="79" t="b">
        <v>0</v>
      </c>
      <c r="AK157" s="79">
        <v>6</v>
      </c>
      <c r="AL157" s="82" t="s">
        <v>851</v>
      </c>
      <c r="AM157" s="79" t="s">
        <v>869</v>
      </c>
      <c r="AN157" s="79" t="b">
        <v>0</v>
      </c>
      <c r="AO157" s="82" t="s">
        <v>782</v>
      </c>
      <c r="AP157" s="79" t="s">
        <v>881</v>
      </c>
      <c r="AQ157" s="79">
        <v>0</v>
      </c>
      <c r="AR157" s="79">
        <v>0</v>
      </c>
      <c r="AS157" s="79"/>
      <c r="AT157" s="79"/>
      <c r="AU157" s="79"/>
      <c r="AV157" s="79"/>
      <c r="AW157" s="79"/>
      <c r="AX157" s="79"/>
      <c r="AY157" s="79"/>
      <c r="AZ157" s="79"/>
      <c r="BA157">
        <v>2</v>
      </c>
      <c r="BB157" s="78" t="str">
        <f>REPLACE(INDEX(GroupVertices[Group],MATCH(Edges[[#This Row],[Vertex 1]],GroupVertices[Vertex],0)),1,1,"")</f>
        <v>6</v>
      </c>
      <c r="BC157" s="78" t="str">
        <f>REPLACE(INDEX(GroupVertices[Group],MATCH(Edges[[#This Row],[Vertex 2]],GroupVertices[Vertex],0)),1,1,"")</f>
        <v>6</v>
      </c>
      <c r="BD157" s="48">
        <v>0</v>
      </c>
      <c r="BE157" s="49">
        <v>0</v>
      </c>
      <c r="BF157" s="48">
        <v>1</v>
      </c>
      <c r="BG157" s="49">
        <v>2.4390243902439024</v>
      </c>
      <c r="BH157" s="48">
        <v>0</v>
      </c>
      <c r="BI157" s="49">
        <v>0</v>
      </c>
      <c r="BJ157" s="48">
        <v>40</v>
      </c>
      <c r="BK157" s="49">
        <v>97.5609756097561</v>
      </c>
      <c r="BL157" s="48">
        <v>41</v>
      </c>
    </row>
    <row r="158" spans="1:64" ht="15">
      <c r="A158" s="64" t="s">
        <v>214</v>
      </c>
      <c r="B158" s="64" t="s">
        <v>214</v>
      </c>
      <c r="C158" s="65" t="s">
        <v>2352</v>
      </c>
      <c r="D158" s="66">
        <v>6.5</v>
      </c>
      <c r="E158" s="67" t="s">
        <v>136</v>
      </c>
      <c r="F158" s="68">
        <v>27.666666666666668</v>
      </c>
      <c r="G158" s="65"/>
      <c r="H158" s="69"/>
      <c r="I158" s="70"/>
      <c r="J158" s="70"/>
      <c r="K158" s="34" t="s">
        <v>65</v>
      </c>
      <c r="L158" s="77">
        <v>158</v>
      </c>
      <c r="M158" s="77"/>
      <c r="N158" s="72"/>
      <c r="O158" s="79" t="s">
        <v>176</v>
      </c>
      <c r="P158" s="81">
        <v>43545.427511574075</v>
      </c>
      <c r="Q158" s="79" t="s">
        <v>375</v>
      </c>
      <c r="R158" s="79"/>
      <c r="S158" s="79"/>
      <c r="T158" s="79" t="s">
        <v>494</v>
      </c>
      <c r="U158" s="84" t="s">
        <v>519</v>
      </c>
      <c r="V158" s="84" t="s">
        <v>519</v>
      </c>
      <c r="W158" s="81">
        <v>43545.427511574075</v>
      </c>
      <c r="X158" s="84" t="s">
        <v>642</v>
      </c>
      <c r="Y158" s="79"/>
      <c r="Z158" s="79"/>
      <c r="AA158" s="82" t="s">
        <v>783</v>
      </c>
      <c r="AB158" s="79"/>
      <c r="AC158" s="79" t="b">
        <v>0</v>
      </c>
      <c r="AD158" s="79">
        <v>45</v>
      </c>
      <c r="AE158" s="82" t="s">
        <v>851</v>
      </c>
      <c r="AF158" s="79" t="b">
        <v>0</v>
      </c>
      <c r="AG158" s="79" t="s">
        <v>863</v>
      </c>
      <c r="AH158" s="79"/>
      <c r="AI158" s="82" t="s">
        <v>851</v>
      </c>
      <c r="AJ158" s="79" t="b">
        <v>0</v>
      </c>
      <c r="AK158" s="79">
        <v>13</v>
      </c>
      <c r="AL158" s="82" t="s">
        <v>851</v>
      </c>
      <c r="AM158" s="79" t="s">
        <v>869</v>
      </c>
      <c r="AN158" s="79" t="b">
        <v>0</v>
      </c>
      <c r="AO158" s="82" t="s">
        <v>783</v>
      </c>
      <c r="AP158" s="79" t="s">
        <v>881</v>
      </c>
      <c r="AQ158" s="79">
        <v>0</v>
      </c>
      <c r="AR158" s="79">
        <v>0</v>
      </c>
      <c r="AS158" s="79"/>
      <c r="AT158" s="79"/>
      <c r="AU158" s="79"/>
      <c r="AV158" s="79"/>
      <c r="AW158" s="79"/>
      <c r="AX158" s="79"/>
      <c r="AY158" s="79"/>
      <c r="AZ158" s="79"/>
      <c r="BA158">
        <v>2</v>
      </c>
      <c r="BB158" s="78" t="str">
        <f>REPLACE(INDEX(GroupVertices[Group],MATCH(Edges[[#This Row],[Vertex 1]],GroupVertices[Vertex],0)),1,1,"")</f>
        <v>6</v>
      </c>
      <c r="BC158" s="78" t="str">
        <f>REPLACE(INDEX(GroupVertices[Group],MATCH(Edges[[#This Row],[Vertex 2]],GroupVertices[Vertex],0)),1,1,"")</f>
        <v>6</v>
      </c>
      <c r="BD158" s="48">
        <v>1</v>
      </c>
      <c r="BE158" s="49">
        <v>3.3333333333333335</v>
      </c>
      <c r="BF158" s="48">
        <v>0</v>
      </c>
      <c r="BG158" s="49">
        <v>0</v>
      </c>
      <c r="BH158" s="48">
        <v>0</v>
      </c>
      <c r="BI158" s="49">
        <v>0</v>
      </c>
      <c r="BJ158" s="48">
        <v>29</v>
      </c>
      <c r="BK158" s="49">
        <v>96.66666666666667</v>
      </c>
      <c r="BL158" s="48">
        <v>30</v>
      </c>
    </row>
    <row r="159" spans="1:64" ht="15">
      <c r="A159" s="64" t="s">
        <v>236</v>
      </c>
      <c r="B159" s="64" t="s">
        <v>214</v>
      </c>
      <c r="C159" s="65" t="s">
        <v>2356</v>
      </c>
      <c r="D159" s="66">
        <v>10</v>
      </c>
      <c r="E159" s="67" t="s">
        <v>136</v>
      </c>
      <c r="F159" s="68">
        <v>6</v>
      </c>
      <c r="G159" s="65"/>
      <c r="H159" s="69"/>
      <c r="I159" s="70"/>
      <c r="J159" s="70"/>
      <c r="K159" s="34" t="s">
        <v>65</v>
      </c>
      <c r="L159" s="77">
        <v>159</v>
      </c>
      <c r="M159" s="77"/>
      <c r="N159" s="72"/>
      <c r="O159" s="79" t="s">
        <v>302</v>
      </c>
      <c r="P159" s="81">
        <v>43538.38195601852</v>
      </c>
      <c r="Q159" s="79" t="s">
        <v>312</v>
      </c>
      <c r="R159" s="79"/>
      <c r="S159" s="79"/>
      <c r="T159" s="79"/>
      <c r="U159" s="79"/>
      <c r="V159" s="84" t="s">
        <v>546</v>
      </c>
      <c r="W159" s="81">
        <v>43538.38195601852</v>
      </c>
      <c r="X159" s="84" t="s">
        <v>596</v>
      </c>
      <c r="Y159" s="79"/>
      <c r="Z159" s="79"/>
      <c r="AA159" s="82" t="s">
        <v>737</v>
      </c>
      <c r="AB159" s="79"/>
      <c r="AC159" s="79" t="b">
        <v>0</v>
      </c>
      <c r="AD159" s="79">
        <v>0</v>
      </c>
      <c r="AE159" s="82" t="s">
        <v>851</v>
      </c>
      <c r="AF159" s="79" t="b">
        <v>0</v>
      </c>
      <c r="AG159" s="79" t="s">
        <v>863</v>
      </c>
      <c r="AH159" s="79"/>
      <c r="AI159" s="82" t="s">
        <v>851</v>
      </c>
      <c r="AJ159" s="79" t="b">
        <v>0</v>
      </c>
      <c r="AK159" s="79">
        <v>2</v>
      </c>
      <c r="AL159" s="82" t="s">
        <v>736</v>
      </c>
      <c r="AM159" s="79" t="s">
        <v>868</v>
      </c>
      <c r="AN159" s="79" t="b">
        <v>0</v>
      </c>
      <c r="AO159" s="82" t="s">
        <v>736</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1</v>
      </c>
      <c r="BC159" s="78" t="str">
        <f>REPLACE(INDEX(GroupVertices[Group],MATCH(Edges[[#This Row],[Vertex 2]],GroupVertices[Vertex],0)),1,1,"")</f>
        <v>6</v>
      </c>
      <c r="BD159" s="48"/>
      <c r="BE159" s="49"/>
      <c r="BF159" s="48"/>
      <c r="BG159" s="49"/>
      <c r="BH159" s="48"/>
      <c r="BI159" s="49"/>
      <c r="BJ159" s="48"/>
      <c r="BK159" s="49"/>
      <c r="BL159" s="48"/>
    </row>
    <row r="160" spans="1:64" ht="15">
      <c r="A160" s="64" t="s">
        <v>236</v>
      </c>
      <c r="B160" s="64" t="s">
        <v>214</v>
      </c>
      <c r="C160" s="65" t="s">
        <v>2356</v>
      </c>
      <c r="D160" s="66">
        <v>10</v>
      </c>
      <c r="E160" s="67" t="s">
        <v>136</v>
      </c>
      <c r="F160" s="68">
        <v>6</v>
      </c>
      <c r="G160" s="65"/>
      <c r="H160" s="69"/>
      <c r="I160" s="70"/>
      <c r="J160" s="70"/>
      <c r="K160" s="34" t="s">
        <v>65</v>
      </c>
      <c r="L160" s="77">
        <v>160</v>
      </c>
      <c r="M160" s="77"/>
      <c r="N160" s="72"/>
      <c r="O160" s="79" t="s">
        <v>302</v>
      </c>
      <c r="P160" s="81">
        <v>43543.50109953704</v>
      </c>
      <c r="Q160" s="79" t="s">
        <v>348</v>
      </c>
      <c r="R160" s="79"/>
      <c r="S160" s="79"/>
      <c r="T160" s="79" t="s">
        <v>487</v>
      </c>
      <c r="U160" s="79"/>
      <c r="V160" s="84" t="s">
        <v>546</v>
      </c>
      <c r="W160" s="81">
        <v>43543.50109953704</v>
      </c>
      <c r="X160" s="84" t="s">
        <v>615</v>
      </c>
      <c r="Y160" s="79"/>
      <c r="Z160" s="79"/>
      <c r="AA160" s="82" t="s">
        <v>756</v>
      </c>
      <c r="AB160" s="79"/>
      <c r="AC160" s="79" t="b">
        <v>0</v>
      </c>
      <c r="AD160" s="79">
        <v>0</v>
      </c>
      <c r="AE160" s="82" t="s">
        <v>851</v>
      </c>
      <c r="AF160" s="79" t="b">
        <v>0</v>
      </c>
      <c r="AG160" s="79" t="s">
        <v>863</v>
      </c>
      <c r="AH160" s="79"/>
      <c r="AI160" s="82" t="s">
        <v>851</v>
      </c>
      <c r="AJ160" s="79" t="b">
        <v>0</v>
      </c>
      <c r="AK160" s="79">
        <v>2</v>
      </c>
      <c r="AL160" s="82" t="s">
        <v>755</v>
      </c>
      <c r="AM160" s="79" t="s">
        <v>868</v>
      </c>
      <c r="AN160" s="79" t="b">
        <v>0</v>
      </c>
      <c r="AO160" s="82" t="s">
        <v>755</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6</v>
      </c>
      <c r="BD160" s="48"/>
      <c r="BE160" s="49"/>
      <c r="BF160" s="48"/>
      <c r="BG160" s="49"/>
      <c r="BH160" s="48"/>
      <c r="BI160" s="49"/>
      <c r="BJ160" s="48"/>
      <c r="BK160" s="49"/>
      <c r="BL160" s="48"/>
    </row>
    <row r="161" spans="1:64" ht="15">
      <c r="A161" s="64" t="s">
        <v>236</v>
      </c>
      <c r="B161" s="64" t="s">
        <v>214</v>
      </c>
      <c r="C161" s="65" t="s">
        <v>2356</v>
      </c>
      <c r="D161" s="66">
        <v>10</v>
      </c>
      <c r="E161" s="67" t="s">
        <v>136</v>
      </c>
      <c r="F161" s="68">
        <v>6</v>
      </c>
      <c r="G161" s="65"/>
      <c r="H161" s="69"/>
      <c r="I161" s="70"/>
      <c r="J161" s="70"/>
      <c r="K161" s="34" t="s">
        <v>65</v>
      </c>
      <c r="L161" s="77">
        <v>161</v>
      </c>
      <c r="M161" s="77"/>
      <c r="N161" s="72"/>
      <c r="O161" s="79" t="s">
        <v>302</v>
      </c>
      <c r="P161" s="81">
        <v>43543.501388888886</v>
      </c>
      <c r="Q161" s="79" t="s">
        <v>376</v>
      </c>
      <c r="R161" s="79"/>
      <c r="S161" s="79"/>
      <c r="T161" s="79"/>
      <c r="U161" s="79"/>
      <c r="V161" s="84" t="s">
        <v>546</v>
      </c>
      <c r="W161" s="81">
        <v>43543.501388888886</v>
      </c>
      <c r="X161" s="84" t="s">
        <v>643</v>
      </c>
      <c r="Y161" s="79"/>
      <c r="Z161" s="79"/>
      <c r="AA161" s="82" t="s">
        <v>784</v>
      </c>
      <c r="AB161" s="79"/>
      <c r="AC161" s="79" t="b">
        <v>0</v>
      </c>
      <c r="AD161" s="79">
        <v>0</v>
      </c>
      <c r="AE161" s="82" t="s">
        <v>851</v>
      </c>
      <c r="AF161" s="79" t="b">
        <v>0</v>
      </c>
      <c r="AG161" s="79" t="s">
        <v>863</v>
      </c>
      <c r="AH161" s="79"/>
      <c r="AI161" s="82" t="s">
        <v>851</v>
      </c>
      <c r="AJ161" s="79" t="b">
        <v>0</v>
      </c>
      <c r="AK161" s="79">
        <v>6</v>
      </c>
      <c r="AL161" s="82" t="s">
        <v>782</v>
      </c>
      <c r="AM161" s="79" t="s">
        <v>868</v>
      </c>
      <c r="AN161" s="79" t="b">
        <v>0</v>
      </c>
      <c r="AO161" s="82" t="s">
        <v>782</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1</v>
      </c>
      <c r="BC161" s="78" t="str">
        <f>REPLACE(INDEX(GroupVertices[Group],MATCH(Edges[[#This Row],[Vertex 2]],GroupVertices[Vertex],0)),1,1,"")</f>
        <v>6</v>
      </c>
      <c r="BD161" s="48">
        <v>0</v>
      </c>
      <c r="BE161" s="49">
        <v>0</v>
      </c>
      <c r="BF161" s="48">
        <v>1</v>
      </c>
      <c r="BG161" s="49">
        <v>3.3333333333333335</v>
      </c>
      <c r="BH161" s="48">
        <v>0</v>
      </c>
      <c r="BI161" s="49">
        <v>0</v>
      </c>
      <c r="BJ161" s="48">
        <v>29</v>
      </c>
      <c r="BK161" s="49">
        <v>96.66666666666667</v>
      </c>
      <c r="BL161" s="48">
        <v>30</v>
      </c>
    </row>
    <row r="162" spans="1:64" ht="15">
      <c r="A162" s="64" t="s">
        <v>236</v>
      </c>
      <c r="B162" s="64" t="s">
        <v>214</v>
      </c>
      <c r="C162" s="65" t="s">
        <v>2356</v>
      </c>
      <c r="D162" s="66">
        <v>10</v>
      </c>
      <c r="E162" s="67" t="s">
        <v>136</v>
      </c>
      <c r="F162" s="68">
        <v>6</v>
      </c>
      <c r="G162" s="65"/>
      <c r="H162" s="69"/>
      <c r="I162" s="70"/>
      <c r="J162" s="70"/>
      <c r="K162" s="34" t="s">
        <v>65</v>
      </c>
      <c r="L162" s="77">
        <v>162</v>
      </c>
      <c r="M162" s="77"/>
      <c r="N162" s="72"/>
      <c r="O162" s="79" t="s">
        <v>302</v>
      </c>
      <c r="P162" s="81">
        <v>43544.44565972222</v>
      </c>
      <c r="Q162" s="79" t="s">
        <v>377</v>
      </c>
      <c r="R162" s="84" t="s">
        <v>450</v>
      </c>
      <c r="S162" s="79" t="s">
        <v>469</v>
      </c>
      <c r="T162" s="79" t="s">
        <v>495</v>
      </c>
      <c r="U162" s="79"/>
      <c r="V162" s="84" t="s">
        <v>546</v>
      </c>
      <c r="W162" s="81">
        <v>43544.44565972222</v>
      </c>
      <c r="X162" s="84" t="s">
        <v>644</v>
      </c>
      <c r="Y162" s="79"/>
      <c r="Z162" s="79"/>
      <c r="AA162" s="82" t="s">
        <v>785</v>
      </c>
      <c r="AB162" s="79"/>
      <c r="AC162" s="79" t="b">
        <v>0</v>
      </c>
      <c r="AD162" s="79">
        <v>0</v>
      </c>
      <c r="AE162" s="82" t="s">
        <v>851</v>
      </c>
      <c r="AF162" s="79" t="b">
        <v>0</v>
      </c>
      <c r="AG162" s="79" t="s">
        <v>863</v>
      </c>
      <c r="AH162" s="79"/>
      <c r="AI162" s="82" t="s">
        <v>851</v>
      </c>
      <c r="AJ162" s="79" t="b">
        <v>0</v>
      </c>
      <c r="AK162" s="79">
        <v>1</v>
      </c>
      <c r="AL162" s="82" t="s">
        <v>851</v>
      </c>
      <c r="AM162" s="79" t="s">
        <v>868</v>
      </c>
      <c r="AN162" s="79" t="b">
        <v>0</v>
      </c>
      <c r="AO162" s="82" t="s">
        <v>785</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1</v>
      </c>
      <c r="BC162" s="78" t="str">
        <f>REPLACE(INDEX(GroupVertices[Group],MATCH(Edges[[#This Row],[Vertex 2]],GroupVertices[Vertex],0)),1,1,"")</f>
        <v>6</v>
      </c>
      <c r="BD162" s="48">
        <v>0</v>
      </c>
      <c r="BE162" s="49">
        <v>0</v>
      </c>
      <c r="BF162" s="48">
        <v>0</v>
      </c>
      <c r="BG162" s="49">
        <v>0</v>
      </c>
      <c r="BH162" s="48">
        <v>0</v>
      </c>
      <c r="BI162" s="49">
        <v>0</v>
      </c>
      <c r="BJ162" s="48">
        <v>27</v>
      </c>
      <c r="BK162" s="49">
        <v>100</v>
      </c>
      <c r="BL162" s="48">
        <v>27</v>
      </c>
    </row>
    <row r="163" spans="1:64" ht="15">
      <c r="A163" s="64" t="s">
        <v>236</v>
      </c>
      <c r="B163" s="64" t="s">
        <v>214</v>
      </c>
      <c r="C163" s="65" t="s">
        <v>2356</v>
      </c>
      <c r="D163" s="66">
        <v>10</v>
      </c>
      <c r="E163" s="67" t="s">
        <v>136</v>
      </c>
      <c r="F163" s="68">
        <v>6</v>
      </c>
      <c r="G163" s="65"/>
      <c r="H163" s="69"/>
      <c r="I163" s="70"/>
      <c r="J163" s="70"/>
      <c r="K163" s="34" t="s">
        <v>65</v>
      </c>
      <c r="L163" s="77">
        <v>163</v>
      </c>
      <c r="M163" s="77"/>
      <c r="N163" s="72"/>
      <c r="O163" s="79" t="s">
        <v>302</v>
      </c>
      <c r="P163" s="81">
        <v>43544.458333333336</v>
      </c>
      <c r="Q163" s="79" t="s">
        <v>357</v>
      </c>
      <c r="R163" s="79"/>
      <c r="S163" s="79"/>
      <c r="T163" s="79" t="s">
        <v>487</v>
      </c>
      <c r="U163" s="79"/>
      <c r="V163" s="84" t="s">
        <v>546</v>
      </c>
      <c r="W163" s="81">
        <v>43544.458333333336</v>
      </c>
      <c r="X163" s="84" t="s">
        <v>624</v>
      </c>
      <c r="Y163" s="79"/>
      <c r="Z163" s="79"/>
      <c r="AA163" s="82" t="s">
        <v>765</v>
      </c>
      <c r="AB163" s="79"/>
      <c r="AC163" s="79" t="b">
        <v>0</v>
      </c>
      <c r="AD163" s="79">
        <v>0</v>
      </c>
      <c r="AE163" s="82" t="s">
        <v>851</v>
      </c>
      <c r="AF163" s="79" t="b">
        <v>0</v>
      </c>
      <c r="AG163" s="79" t="s">
        <v>863</v>
      </c>
      <c r="AH163" s="79"/>
      <c r="AI163" s="82" t="s">
        <v>851</v>
      </c>
      <c r="AJ163" s="79" t="b">
        <v>0</v>
      </c>
      <c r="AK163" s="79">
        <v>11</v>
      </c>
      <c r="AL163" s="82" t="s">
        <v>764</v>
      </c>
      <c r="AM163" s="79" t="s">
        <v>868</v>
      </c>
      <c r="AN163" s="79" t="b">
        <v>0</v>
      </c>
      <c r="AO163" s="82" t="s">
        <v>764</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1</v>
      </c>
      <c r="BC163" s="78" t="str">
        <f>REPLACE(INDEX(GroupVertices[Group],MATCH(Edges[[#This Row],[Vertex 2]],GroupVertices[Vertex],0)),1,1,"")</f>
        <v>6</v>
      </c>
      <c r="BD163" s="48"/>
      <c r="BE163" s="49"/>
      <c r="BF163" s="48"/>
      <c r="BG163" s="49"/>
      <c r="BH163" s="48"/>
      <c r="BI163" s="49"/>
      <c r="BJ163" s="48"/>
      <c r="BK163" s="49"/>
      <c r="BL163" s="48"/>
    </row>
    <row r="164" spans="1:64" ht="15">
      <c r="A164" s="64" t="s">
        <v>236</v>
      </c>
      <c r="B164" s="64" t="s">
        <v>214</v>
      </c>
      <c r="C164" s="65" t="s">
        <v>2356</v>
      </c>
      <c r="D164" s="66">
        <v>10</v>
      </c>
      <c r="E164" s="67" t="s">
        <v>136</v>
      </c>
      <c r="F164" s="68">
        <v>6</v>
      </c>
      <c r="G164" s="65"/>
      <c r="H164" s="69"/>
      <c r="I164" s="70"/>
      <c r="J164" s="70"/>
      <c r="K164" s="34" t="s">
        <v>65</v>
      </c>
      <c r="L164" s="77">
        <v>164</v>
      </c>
      <c r="M164" s="77"/>
      <c r="N164" s="72"/>
      <c r="O164" s="79" t="s">
        <v>302</v>
      </c>
      <c r="P164" s="81">
        <v>43545.44537037037</v>
      </c>
      <c r="Q164" s="79" t="s">
        <v>371</v>
      </c>
      <c r="R164" s="79"/>
      <c r="S164" s="79"/>
      <c r="T164" s="79"/>
      <c r="U164" s="79"/>
      <c r="V164" s="84" t="s">
        <v>546</v>
      </c>
      <c r="W164" s="81">
        <v>43545.44537037037</v>
      </c>
      <c r="X164" s="84" t="s">
        <v>638</v>
      </c>
      <c r="Y164" s="79"/>
      <c r="Z164" s="79"/>
      <c r="AA164" s="82" t="s">
        <v>779</v>
      </c>
      <c r="AB164" s="79"/>
      <c r="AC164" s="79" t="b">
        <v>0</v>
      </c>
      <c r="AD164" s="79">
        <v>0</v>
      </c>
      <c r="AE164" s="82" t="s">
        <v>851</v>
      </c>
      <c r="AF164" s="79" t="b">
        <v>0</v>
      </c>
      <c r="AG164" s="79" t="s">
        <v>863</v>
      </c>
      <c r="AH164" s="79"/>
      <c r="AI164" s="82" t="s">
        <v>851</v>
      </c>
      <c r="AJ164" s="79" t="b">
        <v>0</v>
      </c>
      <c r="AK164" s="79">
        <v>60</v>
      </c>
      <c r="AL164" s="82" t="s">
        <v>709</v>
      </c>
      <c r="AM164" s="79" t="s">
        <v>868</v>
      </c>
      <c r="AN164" s="79" t="b">
        <v>0</v>
      </c>
      <c r="AO164" s="82" t="s">
        <v>709</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1</v>
      </c>
      <c r="BC164" s="78" t="str">
        <f>REPLACE(INDEX(GroupVertices[Group],MATCH(Edges[[#This Row],[Vertex 2]],GroupVertices[Vertex],0)),1,1,"")</f>
        <v>6</v>
      </c>
      <c r="BD164" s="48"/>
      <c r="BE164" s="49"/>
      <c r="BF164" s="48"/>
      <c r="BG164" s="49"/>
      <c r="BH164" s="48"/>
      <c r="BI164" s="49"/>
      <c r="BJ164" s="48"/>
      <c r="BK164" s="49"/>
      <c r="BL164" s="48"/>
    </row>
    <row r="165" spans="1:64" ht="15">
      <c r="A165" s="64" t="s">
        <v>236</v>
      </c>
      <c r="B165" s="64" t="s">
        <v>214</v>
      </c>
      <c r="C165" s="65" t="s">
        <v>2356</v>
      </c>
      <c r="D165" s="66">
        <v>10</v>
      </c>
      <c r="E165" s="67" t="s">
        <v>136</v>
      </c>
      <c r="F165" s="68">
        <v>6</v>
      </c>
      <c r="G165" s="65"/>
      <c r="H165" s="69"/>
      <c r="I165" s="70"/>
      <c r="J165" s="70"/>
      <c r="K165" s="34" t="s">
        <v>65</v>
      </c>
      <c r="L165" s="77">
        <v>165</v>
      </c>
      <c r="M165" s="77"/>
      <c r="N165" s="72"/>
      <c r="O165" s="79" t="s">
        <v>302</v>
      </c>
      <c r="P165" s="81">
        <v>43545.62238425926</v>
      </c>
      <c r="Q165" s="79" t="s">
        <v>378</v>
      </c>
      <c r="R165" s="79"/>
      <c r="S165" s="79"/>
      <c r="T165" s="79"/>
      <c r="U165" s="79"/>
      <c r="V165" s="84" t="s">
        <v>546</v>
      </c>
      <c r="W165" s="81">
        <v>43545.62238425926</v>
      </c>
      <c r="X165" s="84" t="s">
        <v>645</v>
      </c>
      <c r="Y165" s="79"/>
      <c r="Z165" s="79"/>
      <c r="AA165" s="82" t="s">
        <v>786</v>
      </c>
      <c r="AB165" s="79"/>
      <c r="AC165" s="79" t="b">
        <v>0</v>
      </c>
      <c r="AD165" s="79">
        <v>0</v>
      </c>
      <c r="AE165" s="82" t="s">
        <v>851</v>
      </c>
      <c r="AF165" s="79" t="b">
        <v>0</v>
      </c>
      <c r="AG165" s="79" t="s">
        <v>863</v>
      </c>
      <c r="AH165" s="79"/>
      <c r="AI165" s="82" t="s">
        <v>851</v>
      </c>
      <c r="AJ165" s="79" t="b">
        <v>0</v>
      </c>
      <c r="AK165" s="79">
        <v>13</v>
      </c>
      <c r="AL165" s="82" t="s">
        <v>783</v>
      </c>
      <c r="AM165" s="79" t="s">
        <v>879</v>
      </c>
      <c r="AN165" s="79" t="b">
        <v>0</v>
      </c>
      <c r="AO165" s="82" t="s">
        <v>783</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1</v>
      </c>
      <c r="BC165" s="78" t="str">
        <f>REPLACE(INDEX(GroupVertices[Group],MATCH(Edges[[#This Row],[Vertex 2]],GroupVertices[Vertex],0)),1,1,"")</f>
        <v>6</v>
      </c>
      <c r="BD165" s="48">
        <v>1</v>
      </c>
      <c r="BE165" s="49">
        <v>4</v>
      </c>
      <c r="BF165" s="48">
        <v>0</v>
      </c>
      <c r="BG165" s="49">
        <v>0</v>
      </c>
      <c r="BH165" s="48">
        <v>0</v>
      </c>
      <c r="BI165" s="49">
        <v>0</v>
      </c>
      <c r="BJ165" s="48">
        <v>24</v>
      </c>
      <c r="BK165" s="49">
        <v>96</v>
      </c>
      <c r="BL165" s="48">
        <v>25</v>
      </c>
    </row>
    <row r="166" spans="1:64" ht="15">
      <c r="A166" s="64" t="s">
        <v>249</v>
      </c>
      <c r="B166" s="64" t="s">
        <v>296</v>
      </c>
      <c r="C166" s="65" t="s">
        <v>2354</v>
      </c>
      <c r="D166" s="66">
        <v>10</v>
      </c>
      <c r="E166" s="67" t="s">
        <v>136</v>
      </c>
      <c r="F166" s="68">
        <v>23.333333333333336</v>
      </c>
      <c r="G166" s="65"/>
      <c r="H166" s="69"/>
      <c r="I166" s="70"/>
      <c r="J166" s="70"/>
      <c r="K166" s="34" t="s">
        <v>65</v>
      </c>
      <c r="L166" s="77">
        <v>166</v>
      </c>
      <c r="M166" s="77"/>
      <c r="N166" s="72"/>
      <c r="O166" s="79" t="s">
        <v>302</v>
      </c>
      <c r="P166" s="81">
        <v>43545.43519675926</v>
      </c>
      <c r="Q166" s="79" t="s">
        <v>379</v>
      </c>
      <c r="R166" s="79"/>
      <c r="S166" s="79"/>
      <c r="T166" s="79" t="s">
        <v>493</v>
      </c>
      <c r="U166" s="79"/>
      <c r="V166" s="84" t="s">
        <v>554</v>
      </c>
      <c r="W166" s="81">
        <v>43545.43519675926</v>
      </c>
      <c r="X166" s="84" t="s">
        <v>646</v>
      </c>
      <c r="Y166" s="79"/>
      <c r="Z166" s="79"/>
      <c r="AA166" s="82" t="s">
        <v>787</v>
      </c>
      <c r="AB166" s="79"/>
      <c r="AC166" s="79" t="b">
        <v>0</v>
      </c>
      <c r="AD166" s="79">
        <v>3</v>
      </c>
      <c r="AE166" s="82" t="s">
        <v>851</v>
      </c>
      <c r="AF166" s="79" t="b">
        <v>0</v>
      </c>
      <c r="AG166" s="79" t="s">
        <v>863</v>
      </c>
      <c r="AH166" s="79"/>
      <c r="AI166" s="82" t="s">
        <v>851</v>
      </c>
      <c r="AJ166" s="79" t="b">
        <v>0</v>
      </c>
      <c r="AK166" s="79">
        <v>2</v>
      </c>
      <c r="AL166" s="82" t="s">
        <v>851</v>
      </c>
      <c r="AM166" s="79" t="s">
        <v>879</v>
      </c>
      <c r="AN166" s="79" t="b">
        <v>0</v>
      </c>
      <c r="AO166" s="82" t="s">
        <v>787</v>
      </c>
      <c r="AP166" s="79" t="s">
        <v>881</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1</v>
      </c>
      <c r="BE166" s="49">
        <v>3.3333333333333335</v>
      </c>
      <c r="BF166" s="48">
        <v>0</v>
      </c>
      <c r="BG166" s="49">
        <v>0</v>
      </c>
      <c r="BH166" s="48">
        <v>0</v>
      </c>
      <c r="BI166" s="49">
        <v>0</v>
      </c>
      <c r="BJ166" s="48">
        <v>29</v>
      </c>
      <c r="BK166" s="49">
        <v>96.66666666666667</v>
      </c>
      <c r="BL166" s="48">
        <v>30</v>
      </c>
    </row>
    <row r="167" spans="1:64" ht="15">
      <c r="A167" s="64" t="s">
        <v>249</v>
      </c>
      <c r="B167" s="64" t="s">
        <v>296</v>
      </c>
      <c r="C167" s="65" t="s">
        <v>2354</v>
      </c>
      <c r="D167" s="66">
        <v>10</v>
      </c>
      <c r="E167" s="67" t="s">
        <v>136</v>
      </c>
      <c r="F167" s="68">
        <v>23.333333333333336</v>
      </c>
      <c r="G167" s="65"/>
      <c r="H167" s="69"/>
      <c r="I167" s="70"/>
      <c r="J167" s="70"/>
      <c r="K167" s="34" t="s">
        <v>65</v>
      </c>
      <c r="L167" s="77">
        <v>167</v>
      </c>
      <c r="M167" s="77"/>
      <c r="N167" s="72"/>
      <c r="O167" s="79" t="s">
        <v>302</v>
      </c>
      <c r="P167" s="81">
        <v>43545.58820601852</v>
      </c>
      <c r="Q167" s="79" t="s">
        <v>372</v>
      </c>
      <c r="R167" s="79"/>
      <c r="S167" s="79"/>
      <c r="T167" s="79" t="s">
        <v>493</v>
      </c>
      <c r="U167" s="84" t="s">
        <v>517</v>
      </c>
      <c r="V167" s="84" t="s">
        <v>517</v>
      </c>
      <c r="W167" s="81">
        <v>43545.58820601852</v>
      </c>
      <c r="X167" s="84" t="s">
        <v>639</v>
      </c>
      <c r="Y167" s="79"/>
      <c r="Z167" s="79"/>
      <c r="AA167" s="82" t="s">
        <v>780</v>
      </c>
      <c r="AB167" s="79"/>
      <c r="AC167" s="79" t="b">
        <v>0</v>
      </c>
      <c r="AD167" s="79">
        <v>4</v>
      </c>
      <c r="AE167" s="82" t="s">
        <v>851</v>
      </c>
      <c r="AF167" s="79" t="b">
        <v>0</v>
      </c>
      <c r="AG167" s="79" t="s">
        <v>863</v>
      </c>
      <c r="AH167" s="79"/>
      <c r="AI167" s="82" t="s">
        <v>851</v>
      </c>
      <c r="AJ167" s="79" t="b">
        <v>0</v>
      </c>
      <c r="AK167" s="79">
        <v>3</v>
      </c>
      <c r="AL167" s="82" t="s">
        <v>851</v>
      </c>
      <c r="AM167" s="79" t="s">
        <v>879</v>
      </c>
      <c r="AN167" s="79" t="b">
        <v>0</v>
      </c>
      <c r="AO167" s="82" t="s">
        <v>780</v>
      </c>
      <c r="AP167" s="79" t="s">
        <v>881</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1</v>
      </c>
      <c r="BD167" s="48">
        <v>1</v>
      </c>
      <c r="BE167" s="49">
        <v>2.857142857142857</v>
      </c>
      <c r="BF167" s="48">
        <v>0</v>
      </c>
      <c r="BG167" s="49">
        <v>0</v>
      </c>
      <c r="BH167" s="48">
        <v>0</v>
      </c>
      <c r="BI167" s="49">
        <v>0</v>
      </c>
      <c r="BJ167" s="48">
        <v>34</v>
      </c>
      <c r="BK167" s="49">
        <v>97.14285714285714</v>
      </c>
      <c r="BL167" s="48">
        <v>35</v>
      </c>
    </row>
    <row r="168" spans="1:64" ht="15">
      <c r="A168" s="64" t="s">
        <v>249</v>
      </c>
      <c r="B168" s="64" t="s">
        <v>296</v>
      </c>
      <c r="C168" s="65" t="s">
        <v>2354</v>
      </c>
      <c r="D168" s="66">
        <v>10</v>
      </c>
      <c r="E168" s="67" t="s">
        <v>136</v>
      </c>
      <c r="F168" s="68">
        <v>23.333333333333336</v>
      </c>
      <c r="G168" s="65"/>
      <c r="H168" s="69"/>
      <c r="I168" s="70"/>
      <c r="J168" s="70"/>
      <c r="K168" s="34" t="s">
        <v>65</v>
      </c>
      <c r="L168" s="77">
        <v>168</v>
      </c>
      <c r="M168" s="77"/>
      <c r="N168" s="72"/>
      <c r="O168" s="79" t="s">
        <v>302</v>
      </c>
      <c r="P168" s="81">
        <v>43545.618113425924</v>
      </c>
      <c r="Q168" s="79" t="s">
        <v>380</v>
      </c>
      <c r="R168" s="79"/>
      <c r="S168" s="79"/>
      <c r="T168" s="79" t="s">
        <v>493</v>
      </c>
      <c r="U168" s="79"/>
      <c r="V168" s="84" t="s">
        <v>554</v>
      </c>
      <c r="W168" s="81">
        <v>43545.618113425924</v>
      </c>
      <c r="X168" s="84" t="s">
        <v>647</v>
      </c>
      <c r="Y168" s="79"/>
      <c r="Z168" s="79"/>
      <c r="AA168" s="82" t="s">
        <v>788</v>
      </c>
      <c r="AB168" s="79"/>
      <c r="AC168" s="79" t="b">
        <v>0</v>
      </c>
      <c r="AD168" s="79">
        <v>0</v>
      </c>
      <c r="AE168" s="82" t="s">
        <v>851</v>
      </c>
      <c r="AF168" s="79" t="b">
        <v>0</v>
      </c>
      <c r="AG168" s="79" t="s">
        <v>863</v>
      </c>
      <c r="AH168" s="79"/>
      <c r="AI168" s="82" t="s">
        <v>851</v>
      </c>
      <c r="AJ168" s="79" t="b">
        <v>0</v>
      </c>
      <c r="AK168" s="79">
        <v>1</v>
      </c>
      <c r="AL168" s="82" t="s">
        <v>851</v>
      </c>
      <c r="AM168" s="79" t="s">
        <v>879</v>
      </c>
      <c r="AN168" s="79" t="b">
        <v>0</v>
      </c>
      <c r="AO168" s="82" t="s">
        <v>788</v>
      </c>
      <c r="AP168" s="79" t="s">
        <v>881</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14</v>
      </c>
      <c r="BK168" s="49">
        <v>100</v>
      </c>
      <c r="BL168" s="48">
        <v>14</v>
      </c>
    </row>
    <row r="169" spans="1:64" ht="15">
      <c r="A169" s="64" t="s">
        <v>236</v>
      </c>
      <c r="B169" s="64" t="s">
        <v>296</v>
      </c>
      <c r="C169" s="65" t="s">
        <v>2353</v>
      </c>
      <c r="D169" s="66">
        <v>3</v>
      </c>
      <c r="E169" s="67" t="s">
        <v>132</v>
      </c>
      <c r="F169" s="68">
        <v>32</v>
      </c>
      <c r="G169" s="65"/>
      <c r="H169" s="69"/>
      <c r="I169" s="70"/>
      <c r="J169" s="70"/>
      <c r="K169" s="34" t="s">
        <v>65</v>
      </c>
      <c r="L169" s="77">
        <v>169</v>
      </c>
      <c r="M169" s="77"/>
      <c r="N169" s="72"/>
      <c r="O169" s="79" t="s">
        <v>302</v>
      </c>
      <c r="P169" s="81">
        <v>43545.62273148148</v>
      </c>
      <c r="Q169" s="79" t="s">
        <v>381</v>
      </c>
      <c r="R169" s="79"/>
      <c r="S169" s="79"/>
      <c r="T169" s="79" t="s">
        <v>493</v>
      </c>
      <c r="U169" s="79"/>
      <c r="V169" s="84" t="s">
        <v>546</v>
      </c>
      <c r="W169" s="81">
        <v>43545.62273148148</v>
      </c>
      <c r="X169" s="84" t="s">
        <v>648</v>
      </c>
      <c r="Y169" s="79"/>
      <c r="Z169" s="79"/>
      <c r="AA169" s="82" t="s">
        <v>789</v>
      </c>
      <c r="AB169" s="79"/>
      <c r="AC169" s="79" t="b">
        <v>0</v>
      </c>
      <c r="AD169" s="79">
        <v>0</v>
      </c>
      <c r="AE169" s="82" t="s">
        <v>851</v>
      </c>
      <c r="AF169" s="79" t="b">
        <v>0</v>
      </c>
      <c r="AG169" s="79" t="s">
        <v>863</v>
      </c>
      <c r="AH169" s="79"/>
      <c r="AI169" s="82" t="s">
        <v>851</v>
      </c>
      <c r="AJ169" s="79" t="b">
        <v>0</v>
      </c>
      <c r="AK169" s="79">
        <v>1</v>
      </c>
      <c r="AL169" s="82" t="s">
        <v>788</v>
      </c>
      <c r="AM169" s="79" t="s">
        <v>879</v>
      </c>
      <c r="AN169" s="79" t="b">
        <v>0</v>
      </c>
      <c r="AO169" s="82" t="s">
        <v>788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16</v>
      </c>
      <c r="BK169" s="49">
        <v>100</v>
      </c>
      <c r="BL169" s="48">
        <v>16</v>
      </c>
    </row>
    <row r="170" spans="1:64" ht="15">
      <c r="A170" s="64" t="s">
        <v>236</v>
      </c>
      <c r="B170" s="64" t="s">
        <v>249</v>
      </c>
      <c r="C170" s="65" t="s">
        <v>2354</v>
      </c>
      <c r="D170" s="66">
        <v>10</v>
      </c>
      <c r="E170" s="67" t="s">
        <v>136</v>
      </c>
      <c r="F170" s="68">
        <v>23.333333333333336</v>
      </c>
      <c r="G170" s="65"/>
      <c r="H170" s="69"/>
      <c r="I170" s="70"/>
      <c r="J170" s="70"/>
      <c r="K170" s="34" t="s">
        <v>65</v>
      </c>
      <c r="L170" s="77">
        <v>170</v>
      </c>
      <c r="M170" s="77"/>
      <c r="N170" s="72"/>
      <c r="O170" s="79" t="s">
        <v>302</v>
      </c>
      <c r="P170" s="81">
        <v>43545.441458333335</v>
      </c>
      <c r="Q170" s="79" t="s">
        <v>382</v>
      </c>
      <c r="R170" s="79"/>
      <c r="S170" s="79"/>
      <c r="T170" s="79"/>
      <c r="U170" s="79"/>
      <c r="V170" s="84" t="s">
        <v>546</v>
      </c>
      <c r="W170" s="81">
        <v>43545.441458333335</v>
      </c>
      <c r="X170" s="84" t="s">
        <v>649</v>
      </c>
      <c r="Y170" s="79"/>
      <c r="Z170" s="79"/>
      <c r="AA170" s="82" t="s">
        <v>790</v>
      </c>
      <c r="AB170" s="79"/>
      <c r="AC170" s="79" t="b">
        <v>0</v>
      </c>
      <c r="AD170" s="79">
        <v>0</v>
      </c>
      <c r="AE170" s="82" t="s">
        <v>851</v>
      </c>
      <c r="AF170" s="79" t="b">
        <v>0</v>
      </c>
      <c r="AG170" s="79" t="s">
        <v>863</v>
      </c>
      <c r="AH170" s="79"/>
      <c r="AI170" s="82" t="s">
        <v>851</v>
      </c>
      <c r="AJ170" s="79" t="b">
        <v>0</v>
      </c>
      <c r="AK170" s="79">
        <v>2</v>
      </c>
      <c r="AL170" s="82" t="s">
        <v>787</v>
      </c>
      <c r="AM170" s="79" t="s">
        <v>868</v>
      </c>
      <c r="AN170" s="79" t="b">
        <v>0</v>
      </c>
      <c r="AO170" s="82" t="s">
        <v>787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1</v>
      </c>
      <c r="BE170" s="49">
        <v>4.761904761904762</v>
      </c>
      <c r="BF170" s="48">
        <v>0</v>
      </c>
      <c r="BG170" s="49">
        <v>0</v>
      </c>
      <c r="BH170" s="48">
        <v>0</v>
      </c>
      <c r="BI170" s="49">
        <v>0</v>
      </c>
      <c r="BJ170" s="48">
        <v>20</v>
      </c>
      <c r="BK170" s="49">
        <v>95.23809523809524</v>
      </c>
      <c r="BL170" s="48">
        <v>21</v>
      </c>
    </row>
    <row r="171" spans="1:64" ht="15">
      <c r="A171" s="64" t="s">
        <v>236</v>
      </c>
      <c r="B171" s="64" t="s">
        <v>249</v>
      </c>
      <c r="C171" s="65" t="s">
        <v>2354</v>
      </c>
      <c r="D171" s="66">
        <v>10</v>
      </c>
      <c r="E171" s="67" t="s">
        <v>136</v>
      </c>
      <c r="F171" s="68">
        <v>23.333333333333336</v>
      </c>
      <c r="G171" s="65"/>
      <c r="H171" s="69"/>
      <c r="I171" s="70"/>
      <c r="J171" s="70"/>
      <c r="K171" s="34" t="s">
        <v>65</v>
      </c>
      <c r="L171" s="77">
        <v>171</v>
      </c>
      <c r="M171" s="77"/>
      <c r="N171" s="72"/>
      <c r="O171" s="79" t="s">
        <v>302</v>
      </c>
      <c r="P171" s="81">
        <v>43545.59165509259</v>
      </c>
      <c r="Q171" s="79" t="s">
        <v>373</v>
      </c>
      <c r="R171" s="79"/>
      <c r="S171" s="79"/>
      <c r="T171" s="79"/>
      <c r="U171" s="79"/>
      <c r="V171" s="84" t="s">
        <v>546</v>
      </c>
      <c r="W171" s="81">
        <v>43545.59165509259</v>
      </c>
      <c r="X171" s="84" t="s">
        <v>640</v>
      </c>
      <c r="Y171" s="79"/>
      <c r="Z171" s="79"/>
      <c r="AA171" s="82" t="s">
        <v>781</v>
      </c>
      <c r="AB171" s="79"/>
      <c r="AC171" s="79" t="b">
        <v>0</v>
      </c>
      <c r="AD171" s="79">
        <v>0</v>
      </c>
      <c r="AE171" s="82" t="s">
        <v>851</v>
      </c>
      <c r="AF171" s="79" t="b">
        <v>0</v>
      </c>
      <c r="AG171" s="79" t="s">
        <v>863</v>
      </c>
      <c r="AH171" s="79"/>
      <c r="AI171" s="82" t="s">
        <v>851</v>
      </c>
      <c r="AJ171" s="79" t="b">
        <v>0</v>
      </c>
      <c r="AK171" s="79">
        <v>3</v>
      </c>
      <c r="AL171" s="82" t="s">
        <v>780</v>
      </c>
      <c r="AM171" s="79" t="s">
        <v>868</v>
      </c>
      <c r="AN171" s="79" t="b">
        <v>0</v>
      </c>
      <c r="AO171" s="82" t="s">
        <v>780</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236</v>
      </c>
      <c r="B172" s="64" t="s">
        <v>249</v>
      </c>
      <c r="C172" s="65" t="s">
        <v>2354</v>
      </c>
      <c r="D172" s="66">
        <v>10</v>
      </c>
      <c r="E172" s="67" t="s">
        <v>136</v>
      </c>
      <c r="F172" s="68">
        <v>23.333333333333336</v>
      </c>
      <c r="G172" s="65"/>
      <c r="H172" s="69"/>
      <c r="I172" s="70"/>
      <c r="J172" s="70"/>
      <c r="K172" s="34" t="s">
        <v>65</v>
      </c>
      <c r="L172" s="77">
        <v>172</v>
      </c>
      <c r="M172" s="77"/>
      <c r="N172" s="72"/>
      <c r="O172" s="79" t="s">
        <v>302</v>
      </c>
      <c r="P172" s="81">
        <v>43545.62273148148</v>
      </c>
      <c r="Q172" s="79" t="s">
        <v>381</v>
      </c>
      <c r="R172" s="79"/>
      <c r="S172" s="79"/>
      <c r="T172" s="79" t="s">
        <v>493</v>
      </c>
      <c r="U172" s="79"/>
      <c r="V172" s="84" t="s">
        <v>546</v>
      </c>
      <c r="W172" s="81">
        <v>43545.62273148148</v>
      </c>
      <c r="X172" s="84" t="s">
        <v>648</v>
      </c>
      <c r="Y172" s="79"/>
      <c r="Z172" s="79"/>
      <c r="AA172" s="82" t="s">
        <v>789</v>
      </c>
      <c r="AB172" s="79"/>
      <c r="AC172" s="79" t="b">
        <v>0</v>
      </c>
      <c r="AD172" s="79">
        <v>0</v>
      </c>
      <c r="AE172" s="82" t="s">
        <v>851</v>
      </c>
      <c r="AF172" s="79" t="b">
        <v>0</v>
      </c>
      <c r="AG172" s="79" t="s">
        <v>863</v>
      </c>
      <c r="AH172" s="79"/>
      <c r="AI172" s="82" t="s">
        <v>851</v>
      </c>
      <c r="AJ172" s="79" t="b">
        <v>0</v>
      </c>
      <c r="AK172" s="79">
        <v>1</v>
      </c>
      <c r="AL172" s="82" t="s">
        <v>788</v>
      </c>
      <c r="AM172" s="79" t="s">
        <v>879</v>
      </c>
      <c r="AN172" s="79" t="b">
        <v>0</v>
      </c>
      <c r="AO172" s="82" t="s">
        <v>788</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241</v>
      </c>
      <c r="B173" s="64" t="s">
        <v>246</v>
      </c>
      <c r="C173" s="65" t="s">
        <v>2353</v>
      </c>
      <c r="D173" s="66">
        <v>3</v>
      </c>
      <c r="E173" s="67" t="s">
        <v>132</v>
      </c>
      <c r="F173" s="68">
        <v>32</v>
      </c>
      <c r="G173" s="65"/>
      <c r="H173" s="69"/>
      <c r="I173" s="70"/>
      <c r="J173" s="70"/>
      <c r="K173" s="34" t="s">
        <v>65</v>
      </c>
      <c r="L173" s="77">
        <v>173</v>
      </c>
      <c r="M173" s="77"/>
      <c r="N173" s="72"/>
      <c r="O173" s="79" t="s">
        <v>302</v>
      </c>
      <c r="P173" s="81">
        <v>43544.67076388889</v>
      </c>
      <c r="Q173" s="79" t="s">
        <v>383</v>
      </c>
      <c r="R173" s="79"/>
      <c r="S173" s="79"/>
      <c r="T173" s="79"/>
      <c r="U173" s="79"/>
      <c r="V173" s="84" t="s">
        <v>555</v>
      </c>
      <c r="W173" s="81">
        <v>43544.67076388889</v>
      </c>
      <c r="X173" s="84" t="s">
        <v>650</v>
      </c>
      <c r="Y173" s="79"/>
      <c r="Z173" s="79"/>
      <c r="AA173" s="82" t="s">
        <v>791</v>
      </c>
      <c r="AB173" s="79"/>
      <c r="AC173" s="79" t="b">
        <v>0</v>
      </c>
      <c r="AD173" s="79">
        <v>0</v>
      </c>
      <c r="AE173" s="82" t="s">
        <v>851</v>
      </c>
      <c r="AF173" s="79" t="b">
        <v>0</v>
      </c>
      <c r="AG173" s="79" t="s">
        <v>863</v>
      </c>
      <c r="AH173" s="79"/>
      <c r="AI173" s="82" t="s">
        <v>851</v>
      </c>
      <c r="AJ173" s="79" t="b">
        <v>0</v>
      </c>
      <c r="AK173" s="79">
        <v>1</v>
      </c>
      <c r="AL173" s="82" t="s">
        <v>769</v>
      </c>
      <c r="AM173" s="79" t="s">
        <v>878</v>
      </c>
      <c r="AN173" s="79" t="b">
        <v>0</v>
      </c>
      <c r="AO173" s="82" t="s">
        <v>769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2</v>
      </c>
      <c r="BD173" s="48"/>
      <c r="BE173" s="49"/>
      <c r="BF173" s="48"/>
      <c r="BG173" s="49"/>
      <c r="BH173" s="48"/>
      <c r="BI173" s="49"/>
      <c r="BJ173" s="48"/>
      <c r="BK173" s="49"/>
      <c r="BL173" s="48"/>
    </row>
    <row r="174" spans="1:64" ht="15">
      <c r="A174" s="64" t="s">
        <v>233</v>
      </c>
      <c r="B174" s="64" t="s">
        <v>246</v>
      </c>
      <c r="C174" s="65" t="s">
        <v>2353</v>
      </c>
      <c r="D174" s="66">
        <v>3</v>
      </c>
      <c r="E174" s="67" t="s">
        <v>132</v>
      </c>
      <c r="F174" s="68">
        <v>32</v>
      </c>
      <c r="G174" s="65"/>
      <c r="H174" s="69"/>
      <c r="I174" s="70"/>
      <c r="J174" s="70"/>
      <c r="K174" s="34" t="s">
        <v>66</v>
      </c>
      <c r="L174" s="77">
        <v>174</v>
      </c>
      <c r="M174" s="77"/>
      <c r="N174" s="72"/>
      <c r="O174" s="79" t="s">
        <v>302</v>
      </c>
      <c r="P174" s="81">
        <v>43544.63103009259</v>
      </c>
      <c r="Q174" s="79" t="s">
        <v>361</v>
      </c>
      <c r="R174" s="79"/>
      <c r="S174" s="79"/>
      <c r="T174" s="79" t="s">
        <v>491</v>
      </c>
      <c r="U174" s="79"/>
      <c r="V174" s="84" t="s">
        <v>543</v>
      </c>
      <c r="W174" s="81">
        <v>43544.63103009259</v>
      </c>
      <c r="X174" s="84" t="s">
        <v>628</v>
      </c>
      <c r="Y174" s="79"/>
      <c r="Z174" s="79"/>
      <c r="AA174" s="82" t="s">
        <v>769</v>
      </c>
      <c r="AB174" s="82" t="s">
        <v>850</v>
      </c>
      <c r="AC174" s="79" t="b">
        <v>0</v>
      </c>
      <c r="AD174" s="79">
        <v>5</v>
      </c>
      <c r="AE174" s="82" t="s">
        <v>857</v>
      </c>
      <c r="AF174" s="79" t="b">
        <v>0</v>
      </c>
      <c r="AG174" s="79" t="s">
        <v>863</v>
      </c>
      <c r="AH174" s="79"/>
      <c r="AI174" s="82" t="s">
        <v>851</v>
      </c>
      <c r="AJ174" s="79" t="b">
        <v>0</v>
      </c>
      <c r="AK174" s="79">
        <v>1</v>
      </c>
      <c r="AL174" s="82" t="s">
        <v>851</v>
      </c>
      <c r="AM174" s="79" t="s">
        <v>868</v>
      </c>
      <c r="AN174" s="79" t="b">
        <v>0</v>
      </c>
      <c r="AO174" s="82" t="s">
        <v>850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250</v>
      </c>
      <c r="B175" s="64" t="s">
        <v>246</v>
      </c>
      <c r="C175" s="65" t="s">
        <v>2353</v>
      </c>
      <c r="D175" s="66">
        <v>3</v>
      </c>
      <c r="E175" s="67" t="s">
        <v>132</v>
      </c>
      <c r="F175" s="68">
        <v>32</v>
      </c>
      <c r="G175" s="65"/>
      <c r="H175" s="69"/>
      <c r="I175" s="70"/>
      <c r="J175" s="70"/>
      <c r="K175" s="34" t="s">
        <v>66</v>
      </c>
      <c r="L175" s="77">
        <v>175</v>
      </c>
      <c r="M175" s="77"/>
      <c r="N175" s="72"/>
      <c r="O175" s="79" t="s">
        <v>302</v>
      </c>
      <c r="P175" s="81">
        <v>43546.41638888889</v>
      </c>
      <c r="Q175" s="79" t="s">
        <v>384</v>
      </c>
      <c r="R175" s="79"/>
      <c r="S175" s="79"/>
      <c r="T175" s="79" t="s">
        <v>491</v>
      </c>
      <c r="U175" s="79"/>
      <c r="V175" s="84" t="s">
        <v>556</v>
      </c>
      <c r="W175" s="81">
        <v>43546.41638888889</v>
      </c>
      <c r="X175" s="84" t="s">
        <v>651</v>
      </c>
      <c r="Y175" s="79"/>
      <c r="Z175" s="79"/>
      <c r="AA175" s="82" t="s">
        <v>792</v>
      </c>
      <c r="AB175" s="79"/>
      <c r="AC175" s="79" t="b">
        <v>0</v>
      </c>
      <c r="AD175" s="79">
        <v>4</v>
      </c>
      <c r="AE175" s="82" t="s">
        <v>851</v>
      </c>
      <c r="AF175" s="79" t="b">
        <v>0</v>
      </c>
      <c r="AG175" s="79" t="s">
        <v>863</v>
      </c>
      <c r="AH175" s="79"/>
      <c r="AI175" s="82" t="s">
        <v>851</v>
      </c>
      <c r="AJ175" s="79" t="b">
        <v>0</v>
      </c>
      <c r="AK175" s="79">
        <v>1</v>
      </c>
      <c r="AL175" s="82" t="s">
        <v>851</v>
      </c>
      <c r="AM175" s="79" t="s">
        <v>874</v>
      </c>
      <c r="AN175" s="79" t="b">
        <v>0</v>
      </c>
      <c r="AO175" s="82" t="s">
        <v>792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246</v>
      </c>
      <c r="B176" s="64" t="s">
        <v>236</v>
      </c>
      <c r="C176" s="65" t="s">
        <v>2352</v>
      </c>
      <c r="D176" s="66">
        <v>6.5</v>
      </c>
      <c r="E176" s="67" t="s">
        <v>136</v>
      </c>
      <c r="F176" s="68">
        <v>27.666666666666668</v>
      </c>
      <c r="G176" s="65"/>
      <c r="H176" s="69"/>
      <c r="I176" s="70"/>
      <c r="J176" s="70"/>
      <c r="K176" s="34" t="s">
        <v>66</v>
      </c>
      <c r="L176" s="77">
        <v>176</v>
      </c>
      <c r="M176" s="77"/>
      <c r="N176" s="72"/>
      <c r="O176" s="79" t="s">
        <v>302</v>
      </c>
      <c r="P176" s="81">
        <v>43544.63196759259</v>
      </c>
      <c r="Q176" s="79" t="s">
        <v>362</v>
      </c>
      <c r="R176" s="79"/>
      <c r="S176" s="79"/>
      <c r="T176" s="79"/>
      <c r="U176" s="79"/>
      <c r="V176" s="84" t="s">
        <v>551</v>
      </c>
      <c r="W176" s="81">
        <v>43544.63196759259</v>
      </c>
      <c r="X176" s="84" t="s">
        <v>629</v>
      </c>
      <c r="Y176" s="79"/>
      <c r="Z176" s="79"/>
      <c r="AA176" s="82" t="s">
        <v>770</v>
      </c>
      <c r="AB176" s="82" t="s">
        <v>769</v>
      </c>
      <c r="AC176" s="79" t="b">
        <v>0</v>
      </c>
      <c r="AD176" s="79">
        <v>0</v>
      </c>
      <c r="AE176" s="82" t="s">
        <v>858</v>
      </c>
      <c r="AF176" s="79" t="b">
        <v>0</v>
      </c>
      <c r="AG176" s="79" t="s">
        <v>863</v>
      </c>
      <c r="AH176" s="79"/>
      <c r="AI176" s="82" t="s">
        <v>851</v>
      </c>
      <c r="AJ176" s="79" t="b">
        <v>0</v>
      </c>
      <c r="AK176" s="79">
        <v>0</v>
      </c>
      <c r="AL176" s="82" t="s">
        <v>851</v>
      </c>
      <c r="AM176" s="79" t="s">
        <v>874</v>
      </c>
      <c r="AN176" s="79" t="b">
        <v>0</v>
      </c>
      <c r="AO176" s="82" t="s">
        <v>769</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246</v>
      </c>
      <c r="B177" s="64" t="s">
        <v>247</v>
      </c>
      <c r="C177" s="65" t="s">
        <v>2353</v>
      </c>
      <c r="D177" s="66">
        <v>3</v>
      </c>
      <c r="E177" s="67" t="s">
        <v>132</v>
      </c>
      <c r="F177" s="68">
        <v>32</v>
      </c>
      <c r="G177" s="65"/>
      <c r="H177" s="69"/>
      <c r="I177" s="70"/>
      <c r="J177" s="70"/>
      <c r="K177" s="34" t="s">
        <v>66</v>
      </c>
      <c r="L177" s="77">
        <v>177</v>
      </c>
      <c r="M177" s="77"/>
      <c r="N177" s="72"/>
      <c r="O177" s="79" t="s">
        <v>302</v>
      </c>
      <c r="P177" s="81">
        <v>43544.63196759259</v>
      </c>
      <c r="Q177" s="79" t="s">
        <v>362</v>
      </c>
      <c r="R177" s="79"/>
      <c r="S177" s="79"/>
      <c r="T177" s="79"/>
      <c r="U177" s="79"/>
      <c r="V177" s="84" t="s">
        <v>551</v>
      </c>
      <c r="W177" s="81">
        <v>43544.63196759259</v>
      </c>
      <c r="X177" s="84" t="s">
        <v>629</v>
      </c>
      <c r="Y177" s="79"/>
      <c r="Z177" s="79"/>
      <c r="AA177" s="82" t="s">
        <v>770</v>
      </c>
      <c r="AB177" s="82" t="s">
        <v>769</v>
      </c>
      <c r="AC177" s="79" t="b">
        <v>0</v>
      </c>
      <c r="AD177" s="79">
        <v>0</v>
      </c>
      <c r="AE177" s="82" t="s">
        <v>858</v>
      </c>
      <c r="AF177" s="79" t="b">
        <v>0</v>
      </c>
      <c r="AG177" s="79" t="s">
        <v>863</v>
      </c>
      <c r="AH177" s="79"/>
      <c r="AI177" s="82" t="s">
        <v>851</v>
      </c>
      <c r="AJ177" s="79" t="b">
        <v>0</v>
      </c>
      <c r="AK177" s="79">
        <v>0</v>
      </c>
      <c r="AL177" s="82" t="s">
        <v>851</v>
      </c>
      <c r="AM177" s="79" t="s">
        <v>874</v>
      </c>
      <c r="AN177" s="79" t="b">
        <v>0</v>
      </c>
      <c r="AO177" s="82" t="s">
        <v>769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246</v>
      </c>
      <c r="B178" s="64" t="s">
        <v>250</v>
      </c>
      <c r="C178" s="65" t="s">
        <v>2353</v>
      </c>
      <c r="D178" s="66">
        <v>3</v>
      </c>
      <c r="E178" s="67" t="s">
        <v>132</v>
      </c>
      <c r="F178" s="68">
        <v>32</v>
      </c>
      <c r="G178" s="65"/>
      <c r="H178" s="69"/>
      <c r="I178" s="70"/>
      <c r="J178" s="70"/>
      <c r="K178" s="34" t="s">
        <v>66</v>
      </c>
      <c r="L178" s="77">
        <v>178</v>
      </c>
      <c r="M178" s="77"/>
      <c r="N178" s="72"/>
      <c r="O178" s="79" t="s">
        <v>302</v>
      </c>
      <c r="P178" s="81">
        <v>43544.63196759259</v>
      </c>
      <c r="Q178" s="79" t="s">
        <v>362</v>
      </c>
      <c r="R178" s="79"/>
      <c r="S178" s="79"/>
      <c r="T178" s="79"/>
      <c r="U178" s="79"/>
      <c r="V178" s="84" t="s">
        <v>551</v>
      </c>
      <c r="W178" s="81">
        <v>43544.63196759259</v>
      </c>
      <c r="X178" s="84" t="s">
        <v>629</v>
      </c>
      <c r="Y178" s="79"/>
      <c r="Z178" s="79"/>
      <c r="AA178" s="82" t="s">
        <v>770</v>
      </c>
      <c r="AB178" s="82" t="s">
        <v>769</v>
      </c>
      <c r="AC178" s="79" t="b">
        <v>0</v>
      </c>
      <c r="AD178" s="79">
        <v>0</v>
      </c>
      <c r="AE178" s="82" t="s">
        <v>858</v>
      </c>
      <c r="AF178" s="79" t="b">
        <v>0</v>
      </c>
      <c r="AG178" s="79" t="s">
        <v>863</v>
      </c>
      <c r="AH178" s="79"/>
      <c r="AI178" s="82" t="s">
        <v>851</v>
      </c>
      <c r="AJ178" s="79" t="b">
        <v>0</v>
      </c>
      <c r="AK178" s="79">
        <v>0</v>
      </c>
      <c r="AL178" s="82" t="s">
        <v>851</v>
      </c>
      <c r="AM178" s="79" t="s">
        <v>874</v>
      </c>
      <c r="AN178" s="79" t="b">
        <v>0</v>
      </c>
      <c r="AO178" s="82" t="s">
        <v>769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246</v>
      </c>
      <c r="B179" s="64" t="s">
        <v>233</v>
      </c>
      <c r="C179" s="65" t="s">
        <v>2353</v>
      </c>
      <c r="D179" s="66">
        <v>3</v>
      </c>
      <c r="E179" s="67" t="s">
        <v>132</v>
      </c>
      <c r="F179" s="68">
        <v>32</v>
      </c>
      <c r="G179" s="65"/>
      <c r="H179" s="69"/>
      <c r="I179" s="70"/>
      <c r="J179" s="70"/>
      <c r="K179" s="34" t="s">
        <v>66</v>
      </c>
      <c r="L179" s="77">
        <v>179</v>
      </c>
      <c r="M179" s="77"/>
      <c r="N179" s="72"/>
      <c r="O179" s="79" t="s">
        <v>303</v>
      </c>
      <c r="P179" s="81">
        <v>43544.63196759259</v>
      </c>
      <c r="Q179" s="79" t="s">
        <v>362</v>
      </c>
      <c r="R179" s="79"/>
      <c r="S179" s="79"/>
      <c r="T179" s="79"/>
      <c r="U179" s="79"/>
      <c r="V179" s="84" t="s">
        <v>551</v>
      </c>
      <c r="W179" s="81">
        <v>43544.63196759259</v>
      </c>
      <c r="X179" s="84" t="s">
        <v>629</v>
      </c>
      <c r="Y179" s="79"/>
      <c r="Z179" s="79"/>
      <c r="AA179" s="82" t="s">
        <v>770</v>
      </c>
      <c r="AB179" s="82" t="s">
        <v>769</v>
      </c>
      <c r="AC179" s="79" t="b">
        <v>0</v>
      </c>
      <c r="AD179" s="79">
        <v>0</v>
      </c>
      <c r="AE179" s="82" t="s">
        <v>858</v>
      </c>
      <c r="AF179" s="79" t="b">
        <v>0</v>
      </c>
      <c r="AG179" s="79" t="s">
        <v>863</v>
      </c>
      <c r="AH179" s="79"/>
      <c r="AI179" s="82" t="s">
        <v>851</v>
      </c>
      <c r="AJ179" s="79" t="b">
        <v>0</v>
      </c>
      <c r="AK179" s="79">
        <v>0</v>
      </c>
      <c r="AL179" s="82" t="s">
        <v>851</v>
      </c>
      <c r="AM179" s="79" t="s">
        <v>874</v>
      </c>
      <c r="AN179" s="79" t="b">
        <v>0</v>
      </c>
      <c r="AO179" s="82" t="s">
        <v>769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246</v>
      </c>
      <c r="B180" s="64" t="s">
        <v>236</v>
      </c>
      <c r="C180" s="65" t="s">
        <v>2352</v>
      </c>
      <c r="D180" s="66">
        <v>6.5</v>
      </c>
      <c r="E180" s="67" t="s">
        <v>136</v>
      </c>
      <c r="F180" s="68">
        <v>27.666666666666668</v>
      </c>
      <c r="G180" s="65"/>
      <c r="H180" s="69"/>
      <c r="I180" s="70"/>
      <c r="J180" s="70"/>
      <c r="K180" s="34" t="s">
        <v>66</v>
      </c>
      <c r="L180" s="77">
        <v>180</v>
      </c>
      <c r="M180" s="77"/>
      <c r="N180" s="72"/>
      <c r="O180" s="79" t="s">
        <v>302</v>
      </c>
      <c r="P180" s="81">
        <v>43546.41825231481</v>
      </c>
      <c r="Q180" s="79" t="s">
        <v>385</v>
      </c>
      <c r="R180" s="84" t="s">
        <v>451</v>
      </c>
      <c r="S180" s="79" t="s">
        <v>473</v>
      </c>
      <c r="T180" s="79" t="s">
        <v>491</v>
      </c>
      <c r="U180" s="79"/>
      <c r="V180" s="84" t="s">
        <v>551</v>
      </c>
      <c r="W180" s="81">
        <v>43546.41825231481</v>
      </c>
      <c r="X180" s="84" t="s">
        <v>652</v>
      </c>
      <c r="Y180" s="79"/>
      <c r="Z180" s="79"/>
      <c r="AA180" s="82" t="s">
        <v>793</v>
      </c>
      <c r="AB180" s="82" t="s">
        <v>792</v>
      </c>
      <c r="AC180" s="79" t="b">
        <v>0</v>
      </c>
      <c r="AD180" s="79">
        <v>3</v>
      </c>
      <c r="AE180" s="82" t="s">
        <v>857</v>
      </c>
      <c r="AF180" s="79" t="b">
        <v>0</v>
      </c>
      <c r="AG180" s="79" t="s">
        <v>863</v>
      </c>
      <c r="AH180" s="79"/>
      <c r="AI180" s="82" t="s">
        <v>851</v>
      </c>
      <c r="AJ180" s="79" t="b">
        <v>0</v>
      </c>
      <c r="AK180" s="79">
        <v>1</v>
      </c>
      <c r="AL180" s="82" t="s">
        <v>851</v>
      </c>
      <c r="AM180" s="79" t="s">
        <v>874</v>
      </c>
      <c r="AN180" s="79" t="b">
        <v>0</v>
      </c>
      <c r="AO180" s="82" t="s">
        <v>792</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2</v>
      </c>
      <c r="BC180" s="78" t="str">
        <f>REPLACE(INDEX(GroupVertices[Group],MATCH(Edges[[#This Row],[Vertex 2]],GroupVertices[Vertex],0)),1,1,"")</f>
        <v>1</v>
      </c>
      <c r="BD180" s="48"/>
      <c r="BE180" s="49"/>
      <c r="BF180" s="48"/>
      <c r="BG180" s="49"/>
      <c r="BH180" s="48"/>
      <c r="BI180" s="49"/>
      <c r="BJ180" s="48"/>
      <c r="BK180" s="49"/>
      <c r="BL180" s="48"/>
    </row>
    <row r="181" spans="1:64" ht="15">
      <c r="A181" s="64" t="s">
        <v>246</v>
      </c>
      <c r="B181" s="64" t="s">
        <v>233</v>
      </c>
      <c r="C181" s="65" t="s">
        <v>2353</v>
      </c>
      <c r="D181" s="66">
        <v>3</v>
      </c>
      <c r="E181" s="67" t="s">
        <v>132</v>
      </c>
      <c r="F181" s="68">
        <v>32</v>
      </c>
      <c r="G181" s="65"/>
      <c r="H181" s="69"/>
      <c r="I181" s="70"/>
      <c r="J181" s="70"/>
      <c r="K181" s="34" t="s">
        <v>66</v>
      </c>
      <c r="L181" s="77">
        <v>181</v>
      </c>
      <c r="M181" s="77"/>
      <c r="N181" s="72"/>
      <c r="O181" s="79" t="s">
        <v>302</v>
      </c>
      <c r="P181" s="81">
        <v>43546.41825231481</v>
      </c>
      <c r="Q181" s="79" t="s">
        <v>385</v>
      </c>
      <c r="R181" s="84" t="s">
        <v>451</v>
      </c>
      <c r="S181" s="79" t="s">
        <v>473</v>
      </c>
      <c r="T181" s="79" t="s">
        <v>491</v>
      </c>
      <c r="U181" s="79"/>
      <c r="V181" s="84" t="s">
        <v>551</v>
      </c>
      <c r="W181" s="81">
        <v>43546.41825231481</v>
      </c>
      <c r="X181" s="84" t="s">
        <v>652</v>
      </c>
      <c r="Y181" s="79"/>
      <c r="Z181" s="79"/>
      <c r="AA181" s="82" t="s">
        <v>793</v>
      </c>
      <c r="AB181" s="82" t="s">
        <v>792</v>
      </c>
      <c r="AC181" s="79" t="b">
        <v>0</v>
      </c>
      <c r="AD181" s="79">
        <v>3</v>
      </c>
      <c r="AE181" s="82" t="s">
        <v>857</v>
      </c>
      <c r="AF181" s="79" t="b">
        <v>0</v>
      </c>
      <c r="AG181" s="79" t="s">
        <v>863</v>
      </c>
      <c r="AH181" s="79"/>
      <c r="AI181" s="82" t="s">
        <v>851</v>
      </c>
      <c r="AJ181" s="79" t="b">
        <v>0</v>
      </c>
      <c r="AK181" s="79">
        <v>1</v>
      </c>
      <c r="AL181" s="82" t="s">
        <v>851</v>
      </c>
      <c r="AM181" s="79" t="s">
        <v>874</v>
      </c>
      <c r="AN181" s="79" t="b">
        <v>0</v>
      </c>
      <c r="AO181" s="82" t="s">
        <v>792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246</v>
      </c>
      <c r="B182" s="64" t="s">
        <v>250</v>
      </c>
      <c r="C182" s="65" t="s">
        <v>2353</v>
      </c>
      <c r="D182" s="66">
        <v>3</v>
      </c>
      <c r="E182" s="67" t="s">
        <v>132</v>
      </c>
      <c r="F182" s="68">
        <v>32</v>
      </c>
      <c r="G182" s="65"/>
      <c r="H182" s="69"/>
      <c r="I182" s="70"/>
      <c r="J182" s="70"/>
      <c r="K182" s="34" t="s">
        <v>66</v>
      </c>
      <c r="L182" s="77">
        <v>182</v>
      </c>
      <c r="M182" s="77"/>
      <c r="N182" s="72"/>
      <c r="O182" s="79" t="s">
        <v>303</v>
      </c>
      <c r="P182" s="81">
        <v>43546.41825231481</v>
      </c>
      <c r="Q182" s="79" t="s">
        <v>385</v>
      </c>
      <c r="R182" s="84" t="s">
        <v>451</v>
      </c>
      <c r="S182" s="79" t="s">
        <v>473</v>
      </c>
      <c r="T182" s="79" t="s">
        <v>491</v>
      </c>
      <c r="U182" s="79"/>
      <c r="V182" s="84" t="s">
        <v>551</v>
      </c>
      <c r="W182" s="81">
        <v>43546.41825231481</v>
      </c>
      <c r="X182" s="84" t="s">
        <v>652</v>
      </c>
      <c r="Y182" s="79"/>
      <c r="Z182" s="79"/>
      <c r="AA182" s="82" t="s">
        <v>793</v>
      </c>
      <c r="AB182" s="82" t="s">
        <v>792</v>
      </c>
      <c r="AC182" s="79" t="b">
        <v>0</v>
      </c>
      <c r="AD182" s="79">
        <v>3</v>
      </c>
      <c r="AE182" s="82" t="s">
        <v>857</v>
      </c>
      <c r="AF182" s="79" t="b">
        <v>0</v>
      </c>
      <c r="AG182" s="79" t="s">
        <v>863</v>
      </c>
      <c r="AH182" s="79"/>
      <c r="AI182" s="82" t="s">
        <v>851</v>
      </c>
      <c r="AJ182" s="79" t="b">
        <v>0</v>
      </c>
      <c r="AK182" s="79">
        <v>1</v>
      </c>
      <c r="AL182" s="82" t="s">
        <v>851</v>
      </c>
      <c r="AM182" s="79" t="s">
        <v>874</v>
      </c>
      <c r="AN182" s="79" t="b">
        <v>0</v>
      </c>
      <c r="AO182" s="82" t="s">
        <v>792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1</v>
      </c>
      <c r="BE182" s="49">
        <v>3.7037037037037037</v>
      </c>
      <c r="BF182" s="48">
        <v>0</v>
      </c>
      <c r="BG182" s="49">
        <v>0</v>
      </c>
      <c r="BH182" s="48">
        <v>0</v>
      </c>
      <c r="BI182" s="49">
        <v>0</v>
      </c>
      <c r="BJ182" s="48">
        <v>26</v>
      </c>
      <c r="BK182" s="49">
        <v>96.29629629629629</v>
      </c>
      <c r="BL182" s="48">
        <v>27</v>
      </c>
    </row>
    <row r="183" spans="1:64" ht="15">
      <c r="A183" s="64" t="s">
        <v>247</v>
      </c>
      <c r="B183" s="64" t="s">
        <v>246</v>
      </c>
      <c r="C183" s="65" t="s">
        <v>2353</v>
      </c>
      <c r="D183" s="66">
        <v>3</v>
      </c>
      <c r="E183" s="67" t="s">
        <v>132</v>
      </c>
      <c r="F183" s="68">
        <v>32</v>
      </c>
      <c r="G183" s="65"/>
      <c r="H183" s="69"/>
      <c r="I183" s="70"/>
      <c r="J183" s="70"/>
      <c r="K183" s="34" t="s">
        <v>66</v>
      </c>
      <c r="L183" s="77">
        <v>183</v>
      </c>
      <c r="M183" s="77"/>
      <c r="N183" s="72"/>
      <c r="O183" s="79" t="s">
        <v>302</v>
      </c>
      <c r="P183" s="81">
        <v>43544.63630787037</v>
      </c>
      <c r="Q183" s="79" t="s">
        <v>363</v>
      </c>
      <c r="R183" s="79"/>
      <c r="S183" s="79"/>
      <c r="T183" s="79"/>
      <c r="U183" s="79"/>
      <c r="V183" s="84" t="s">
        <v>552</v>
      </c>
      <c r="W183" s="81">
        <v>43544.63630787037</v>
      </c>
      <c r="X183" s="84" t="s">
        <v>630</v>
      </c>
      <c r="Y183" s="79"/>
      <c r="Z183" s="79"/>
      <c r="AA183" s="82" t="s">
        <v>771</v>
      </c>
      <c r="AB183" s="82" t="s">
        <v>769</v>
      </c>
      <c r="AC183" s="79" t="b">
        <v>0</v>
      </c>
      <c r="AD183" s="79">
        <v>1</v>
      </c>
      <c r="AE183" s="82" t="s">
        <v>858</v>
      </c>
      <c r="AF183" s="79" t="b">
        <v>0</v>
      </c>
      <c r="AG183" s="79" t="s">
        <v>863</v>
      </c>
      <c r="AH183" s="79"/>
      <c r="AI183" s="82" t="s">
        <v>851</v>
      </c>
      <c r="AJ183" s="79" t="b">
        <v>0</v>
      </c>
      <c r="AK183" s="79">
        <v>0</v>
      </c>
      <c r="AL183" s="82" t="s">
        <v>851</v>
      </c>
      <c r="AM183" s="79" t="s">
        <v>878</v>
      </c>
      <c r="AN183" s="79" t="b">
        <v>0</v>
      </c>
      <c r="AO183" s="82" t="s">
        <v>769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236</v>
      </c>
      <c r="B184" s="64" t="s">
        <v>246</v>
      </c>
      <c r="C184" s="65" t="s">
        <v>2353</v>
      </c>
      <c r="D184" s="66">
        <v>3</v>
      </c>
      <c r="E184" s="67" t="s">
        <v>132</v>
      </c>
      <c r="F184" s="68">
        <v>32</v>
      </c>
      <c r="G184" s="65"/>
      <c r="H184" s="69"/>
      <c r="I184" s="70"/>
      <c r="J184" s="70"/>
      <c r="K184" s="34" t="s">
        <v>66</v>
      </c>
      <c r="L184" s="77">
        <v>184</v>
      </c>
      <c r="M184" s="77"/>
      <c r="N184" s="72"/>
      <c r="O184" s="79" t="s">
        <v>302</v>
      </c>
      <c r="P184" s="81">
        <v>43546.46092592592</v>
      </c>
      <c r="Q184" s="79" t="s">
        <v>386</v>
      </c>
      <c r="R184" s="79"/>
      <c r="S184" s="79"/>
      <c r="T184" s="79"/>
      <c r="U184" s="79"/>
      <c r="V184" s="84" t="s">
        <v>546</v>
      </c>
      <c r="W184" s="81">
        <v>43546.46092592592</v>
      </c>
      <c r="X184" s="84" t="s">
        <v>653</v>
      </c>
      <c r="Y184" s="79"/>
      <c r="Z184" s="79"/>
      <c r="AA184" s="82" t="s">
        <v>794</v>
      </c>
      <c r="AB184" s="79"/>
      <c r="AC184" s="79" t="b">
        <v>0</v>
      </c>
      <c r="AD184" s="79">
        <v>0</v>
      </c>
      <c r="AE184" s="82" t="s">
        <v>851</v>
      </c>
      <c r="AF184" s="79" t="b">
        <v>0</v>
      </c>
      <c r="AG184" s="79" t="s">
        <v>863</v>
      </c>
      <c r="AH184" s="79"/>
      <c r="AI184" s="82" t="s">
        <v>851</v>
      </c>
      <c r="AJ184" s="79" t="b">
        <v>0</v>
      </c>
      <c r="AK184" s="79">
        <v>1</v>
      </c>
      <c r="AL184" s="82" t="s">
        <v>792</v>
      </c>
      <c r="AM184" s="79" t="s">
        <v>868</v>
      </c>
      <c r="AN184" s="79" t="b">
        <v>0</v>
      </c>
      <c r="AO184" s="82" t="s">
        <v>792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2</v>
      </c>
      <c r="BD184" s="48"/>
      <c r="BE184" s="49"/>
      <c r="BF184" s="48"/>
      <c r="BG184" s="49"/>
      <c r="BH184" s="48"/>
      <c r="BI184" s="49"/>
      <c r="BJ184" s="48"/>
      <c r="BK184" s="49"/>
      <c r="BL184" s="48"/>
    </row>
    <row r="185" spans="1:64" ht="15">
      <c r="A185" s="64" t="s">
        <v>241</v>
      </c>
      <c r="B185" s="64" t="s">
        <v>250</v>
      </c>
      <c r="C185" s="65" t="s">
        <v>2353</v>
      </c>
      <c r="D185" s="66">
        <v>3</v>
      </c>
      <c r="E185" s="67" t="s">
        <v>132</v>
      </c>
      <c r="F185" s="68">
        <v>32</v>
      </c>
      <c r="G185" s="65"/>
      <c r="H185" s="69"/>
      <c r="I185" s="70"/>
      <c r="J185" s="70"/>
      <c r="K185" s="34" t="s">
        <v>65</v>
      </c>
      <c r="L185" s="77">
        <v>185</v>
      </c>
      <c r="M185" s="77"/>
      <c r="N185" s="72"/>
      <c r="O185" s="79" t="s">
        <v>302</v>
      </c>
      <c r="P185" s="81">
        <v>43544.67076388889</v>
      </c>
      <c r="Q185" s="79" t="s">
        <v>383</v>
      </c>
      <c r="R185" s="79"/>
      <c r="S185" s="79"/>
      <c r="T185" s="79"/>
      <c r="U185" s="79"/>
      <c r="V185" s="84" t="s">
        <v>555</v>
      </c>
      <c r="W185" s="81">
        <v>43544.67076388889</v>
      </c>
      <c r="X185" s="84" t="s">
        <v>650</v>
      </c>
      <c r="Y185" s="79"/>
      <c r="Z185" s="79"/>
      <c r="AA185" s="82" t="s">
        <v>791</v>
      </c>
      <c r="AB185" s="79"/>
      <c r="AC185" s="79" t="b">
        <v>0</v>
      </c>
      <c r="AD185" s="79">
        <v>0</v>
      </c>
      <c r="AE185" s="82" t="s">
        <v>851</v>
      </c>
      <c r="AF185" s="79" t="b">
        <v>0</v>
      </c>
      <c r="AG185" s="79" t="s">
        <v>863</v>
      </c>
      <c r="AH185" s="79"/>
      <c r="AI185" s="82" t="s">
        <v>851</v>
      </c>
      <c r="AJ185" s="79" t="b">
        <v>0</v>
      </c>
      <c r="AK185" s="79">
        <v>1</v>
      </c>
      <c r="AL185" s="82" t="s">
        <v>769</v>
      </c>
      <c r="AM185" s="79" t="s">
        <v>878</v>
      </c>
      <c r="AN185" s="79" t="b">
        <v>0</v>
      </c>
      <c r="AO185" s="82" t="s">
        <v>769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2</v>
      </c>
      <c r="BD185" s="48">
        <v>0</v>
      </c>
      <c r="BE185" s="49">
        <v>0</v>
      </c>
      <c r="BF185" s="48">
        <v>0</v>
      </c>
      <c r="BG185" s="49">
        <v>0</v>
      </c>
      <c r="BH185" s="48">
        <v>0</v>
      </c>
      <c r="BI185" s="49">
        <v>0</v>
      </c>
      <c r="BJ185" s="48">
        <v>21</v>
      </c>
      <c r="BK185" s="49">
        <v>100</v>
      </c>
      <c r="BL185" s="48">
        <v>21</v>
      </c>
    </row>
    <row r="186" spans="1:64" ht="15">
      <c r="A186" s="64" t="s">
        <v>233</v>
      </c>
      <c r="B186" s="64" t="s">
        <v>250</v>
      </c>
      <c r="C186" s="65" t="s">
        <v>2353</v>
      </c>
      <c r="D186" s="66">
        <v>3</v>
      </c>
      <c r="E186" s="67" t="s">
        <v>132</v>
      </c>
      <c r="F186" s="68">
        <v>32</v>
      </c>
      <c r="G186" s="65"/>
      <c r="H186" s="69"/>
      <c r="I186" s="70"/>
      <c r="J186" s="70"/>
      <c r="K186" s="34" t="s">
        <v>66</v>
      </c>
      <c r="L186" s="77">
        <v>186</v>
      </c>
      <c r="M186" s="77"/>
      <c r="N186" s="72"/>
      <c r="O186" s="79" t="s">
        <v>303</v>
      </c>
      <c r="P186" s="81">
        <v>43544.63103009259</v>
      </c>
      <c r="Q186" s="79" t="s">
        <v>361</v>
      </c>
      <c r="R186" s="79"/>
      <c r="S186" s="79"/>
      <c r="T186" s="79" t="s">
        <v>491</v>
      </c>
      <c r="U186" s="79"/>
      <c r="V186" s="84" t="s">
        <v>543</v>
      </c>
      <c r="W186" s="81">
        <v>43544.63103009259</v>
      </c>
      <c r="X186" s="84" t="s">
        <v>628</v>
      </c>
      <c r="Y186" s="79"/>
      <c r="Z186" s="79"/>
      <c r="AA186" s="82" t="s">
        <v>769</v>
      </c>
      <c r="AB186" s="82" t="s">
        <v>850</v>
      </c>
      <c r="AC186" s="79" t="b">
        <v>0</v>
      </c>
      <c r="AD186" s="79">
        <v>5</v>
      </c>
      <c r="AE186" s="82" t="s">
        <v>857</v>
      </c>
      <c r="AF186" s="79" t="b">
        <v>0</v>
      </c>
      <c r="AG186" s="79" t="s">
        <v>863</v>
      </c>
      <c r="AH186" s="79"/>
      <c r="AI186" s="82" t="s">
        <v>851</v>
      </c>
      <c r="AJ186" s="79" t="b">
        <v>0</v>
      </c>
      <c r="AK186" s="79">
        <v>1</v>
      </c>
      <c r="AL186" s="82" t="s">
        <v>851</v>
      </c>
      <c r="AM186" s="79" t="s">
        <v>868</v>
      </c>
      <c r="AN186" s="79" t="b">
        <v>0</v>
      </c>
      <c r="AO186" s="82" t="s">
        <v>850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250</v>
      </c>
      <c r="B187" s="64" t="s">
        <v>236</v>
      </c>
      <c r="C187" s="65" t="s">
        <v>2353</v>
      </c>
      <c r="D187" s="66">
        <v>3</v>
      </c>
      <c r="E187" s="67" t="s">
        <v>132</v>
      </c>
      <c r="F187" s="68">
        <v>32</v>
      </c>
      <c r="G187" s="65"/>
      <c r="H187" s="69"/>
      <c r="I187" s="70"/>
      <c r="J187" s="70"/>
      <c r="K187" s="34" t="s">
        <v>66</v>
      </c>
      <c r="L187" s="77">
        <v>187</v>
      </c>
      <c r="M187" s="77"/>
      <c r="N187" s="72"/>
      <c r="O187" s="79" t="s">
        <v>302</v>
      </c>
      <c r="P187" s="81">
        <v>43546.41638888889</v>
      </c>
      <c r="Q187" s="79" t="s">
        <v>384</v>
      </c>
      <c r="R187" s="79"/>
      <c r="S187" s="79"/>
      <c r="T187" s="79" t="s">
        <v>491</v>
      </c>
      <c r="U187" s="79"/>
      <c r="V187" s="84" t="s">
        <v>556</v>
      </c>
      <c r="W187" s="81">
        <v>43546.41638888889</v>
      </c>
      <c r="X187" s="84" t="s">
        <v>651</v>
      </c>
      <c r="Y187" s="79"/>
      <c r="Z187" s="79"/>
      <c r="AA187" s="82" t="s">
        <v>792</v>
      </c>
      <c r="AB187" s="79"/>
      <c r="AC187" s="79" t="b">
        <v>0</v>
      </c>
      <c r="AD187" s="79">
        <v>4</v>
      </c>
      <c r="AE187" s="82" t="s">
        <v>851</v>
      </c>
      <c r="AF187" s="79" t="b">
        <v>0</v>
      </c>
      <c r="AG187" s="79" t="s">
        <v>863</v>
      </c>
      <c r="AH187" s="79"/>
      <c r="AI187" s="82" t="s">
        <v>851</v>
      </c>
      <c r="AJ187" s="79" t="b">
        <v>0</v>
      </c>
      <c r="AK187" s="79">
        <v>1</v>
      </c>
      <c r="AL187" s="82" t="s">
        <v>851</v>
      </c>
      <c r="AM187" s="79" t="s">
        <v>874</v>
      </c>
      <c r="AN187" s="79" t="b">
        <v>0</v>
      </c>
      <c r="AO187" s="82" t="s">
        <v>792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1</v>
      </c>
      <c r="BD187" s="48"/>
      <c r="BE187" s="49"/>
      <c r="BF187" s="48"/>
      <c r="BG187" s="49"/>
      <c r="BH187" s="48"/>
      <c r="BI187" s="49"/>
      <c r="BJ187" s="48"/>
      <c r="BK187" s="49"/>
      <c r="BL187" s="48"/>
    </row>
    <row r="188" spans="1:64" ht="15">
      <c r="A188" s="64" t="s">
        <v>250</v>
      </c>
      <c r="B188" s="64" t="s">
        <v>233</v>
      </c>
      <c r="C188" s="65" t="s">
        <v>2353</v>
      </c>
      <c r="D188" s="66">
        <v>3</v>
      </c>
      <c r="E188" s="67" t="s">
        <v>132</v>
      </c>
      <c r="F188" s="68">
        <v>32</v>
      </c>
      <c r="G188" s="65"/>
      <c r="H188" s="69"/>
      <c r="I188" s="70"/>
      <c r="J188" s="70"/>
      <c r="K188" s="34" t="s">
        <v>66</v>
      </c>
      <c r="L188" s="77">
        <v>188</v>
      </c>
      <c r="M188" s="77"/>
      <c r="N188" s="72"/>
      <c r="O188" s="79" t="s">
        <v>302</v>
      </c>
      <c r="P188" s="81">
        <v>43546.41638888889</v>
      </c>
      <c r="Q188" s="79" t="s">
        <v>384</v>
      </c>
      <c r="R188" s="79"/>
      <c r="S188" s="79"/>
      <c r="T188" s="79" t="s">
        <v>491</v>
      </c>
      <c r="U188" s="79"/>
      <c r="V188" s="84" t="s">
        <v>556</v>
      </c>
      <c r="W188" s="81">
        <v>43546.41638888889</v>
      </c>
      <c r="X188" s="84" t="s">
        <v>651</v>
      </c>
      <c r="Y188" s="79"/>
      <c r="Z188" s="79"/>
      <c r="AA188" s="82" t="s">
        <v>792</v>
      </c>
      <c r="AB188" s="79"/>
      <c r="AC188" s="79" t="b">
        <v>0</v>
      </c>
      <c r="AD188" s="79">
        <v>4</v>
      </c>
      <c r="AE188" s="82" t="s">
        <v>851</v>
      </c>
      <c r="AF188" s="79" t="b">
        <v>0</v>
      </c>
      <c r="AG188" s="79" t="s">
        <v>863</v>
      </c>
      <c r="AH188" s="79"/>
      <c r="AI188" s="82" t="s">
        <v>851</v>
      </c>
      <c r="AJ188" s="79" t="b">
        <v>0</v>
      </c>
      <c r="AK188" s="79">
        <v>1</v>
      </c>
      <c r="AL188" s="82" t="s">
        <v>851</v>
      </c>
      <c r="AM188" s="79" t="s">
        <v>874</v>
      </c>
      <c r="AN188" s="79" t="b">
        <v>0</v>
      </c>
      <c r="AO188" s="82" t="s">
        <v>792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2</v>
      </c>
      <c r="BE188" s="49">
        <v>9.090909090909092</v>
      </c>
      <c r="BF188" s="48">
        <v>1</v>
      </c>
      <c r="BG188" s="49">
        <v>4.545454545454546</v>
      </c>
      <c r="BH188" s="48">
        <v>0</v>
      </c>
      <c r="BI188" s="49">
        <v>0</v>
      </c>
      <c r="BJ188" s="48">
        <v>19</v>
      </c>
      <c r="BK188" s="49">
        <v>86.36363636363636</v>
      </c>
      <c r="BL188" s="48">
        <v>22</v>
      </c>
    </row>
    <row r="189" spans="1:64" ht="15">
      <c r="A189" s="64" t="s">
        <v>247</v>
      </c>
      <c r="B189" s="64" t="s">
        <v>250</v>
      </c>
      <c r="C189" s="65" t="s">
        <v>2353</v>
      </c>
      <c r="D189" s="66">
        <v>3</v>
      </c>
      <c r="E189" s="67" t="s">
        <v>132</v>
      </c>
      <c r="F189" s="68">
        <v>32</v>
      </c>
      <c r="G189" s="65"/>
      <c r="H189" s="69"/>
      <c r="I189" s="70"/>
      <c r="J189" s="70"/>
      <c r="K189" s="34" t="s">
        <v>65</v>
      </c>
      <c r="L189" s="77">
        <v>189</v>
      </c>
      <c r="M189" s="77"/>
      <c r="N189" s="72"/>
      <c r="O189" s="79" t="s">
        <v>302</v>
      </c>
      <c r="P189" s="81">
        <v>43544.63630787037</v>
      </c>
      <c r="Q189" s="79" t="s">
        <v>363</v>
      </c>
      <c r="R189" s="79"/>
      <c r="S189" s="79"/>
      <c r="T189" s="79"/>
      <c r="U189" s="79"/>
      <c r="V189" s="84" t="s">
        <v>552</v>
      </c>
      <c r="W189" s="81">
        <v>43544.63630787037</v>
      </c>
      <c r="X189" s="84" t="s">
        <v>630</v>
      </c>
      <c r="Y189" s="79"/>
      <c r="Z189" s="79"/>
      <c r="AA189" s="82" t="s">
        <v>771</v>
      </c>
      <c r="AB189" s="82" t="s">
        <v>769</v>
      </c>
      <c r="AC189" s="79" t="b">
        <v>0</v>
      </c>
      <c r="AD189" s="79">
        <v>1</v>
      </c>
      <c r="AE189" s="82" t="s">
        <v>858</v>
      </c>
      <c r="AF189" s="79" t="b">
        <v>0</v>
      </c>
      <c r="AG189" s="79" t="s">
        <v>863</v>
      </c>
      <c r="AH189" s="79"/>
      <c r="AI189" s="82" t="s">
        <v>851</v>
      </c>
      <c r="AJ189" s="79" t="b">
        <v>0</v>
      </c>
      <c r="AK189" s="79">
        <v>0</v>
      </c>
      <c r="AL189" s="82" t="s">
        <v>851</v>
      </c>
      <c r="AM189" s="79" t="s">
        <v>878</v>
      </c>
      <c r="AN189" s="79" t="b">
        <v>0</v>
      </c>
      <c r="AO189" s="82" t="s">
        <v>769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236</v>
      </c>
      <c r="B190" s="64" t="s">
        <v>250</v>
      </c>
      <c r="C190" s="65" t="s">
        <v>2353</v>
      </c>
      <c r="D190" s="66">
        <v>3</v>
      </c>
      <c r="E190" s="67" t="s">
        <v>132</v>
      </c>
      <c r="F190" s="68">
        <v>32</v>
      </c>
      <c r="G190" s="65"/>
      <c r="H190" s="69"/>
      <c r="I190" s="70"/>
      <c r="J190" s="70"/>
      <c r="K190" s="34" t="s">
        <v>66</v>
      </c>
      <c r="L190" s="77">
        <v>190</v>
      </c>
      <c r="M190" s="77"/>
      <c r="N190" s="72"/>
      <c r="O190" s="79" t="s">
        <v>302</v>
      </c>
      <c r="P190" s="81">
        <v>43546.46092592592</v>
      </c>
      <c r="Q190" s="79" t="s">
        <v>386</v>
      </c>
      <c r="R190" s="79"/>
      <c r="S190" s="79"/>
      <c r="T190" s="79"/>
      <c r="U190" s="79"/>
      <c r="V190" s="84" t="s">
        <v>546</v>
      </c>
      <c r="W190" s="81">
        <v>43546.46092592592</v>
      </c>
      <c r="X190" s="84" t="s">
        <v>653</v>
      </c>
      <c r="Y190" s="79"/>
      <c r="Z190" s="79"/>
      <c r="AA190" s="82" t="s">
        <v>794</v>
      </c>
      <c r="AB190" s="79"/>
      <c r="AC190" s="79" t="b">
        <v>0</v>
      </c>
      <c r="AD190" s="79">
        <v>0</v>
      </c>
      <c r="AE190" s="82" t="s">
        <v>851</v>
      </c>
      <c r="AF190" s="79" t="b">
        <v>0</v>
      </c>
      <c r="AG190" s="79" t="s">
        <v>863</v>
      </c>
      <c r="AH190" s="79"/>
      <c r="AI190" s="82" t="s">
        <v>851</v>
      </c>
      <c r="AJ190" s="79" t="b">
        <v>0</v>
      </c>
      <c r="AK190" s="79">
        <v>1</v>
      </c>
      <c r="AL190" s="82" t="s">
        <v>792</v>
      </c>
      <c r="AM190" s="79" t="s">
        <v>868</v>
      </c>
      <c r="AN190" s="79" t="b">
        <v>0</v>
      </c>
      <c r="AO190" s="82" t="s">
        <v>792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v>2</v>
      </c>
      <c r="BE190" s="49">
        <v>9.523809523809524</v>
      </c>
      <c r="BF190" s="48">
        <v>1</v>
      </c>
      <c r="BG190" s="49">
        <v>4.761904761904762</v>
      </c>
      <c r="BH190" s="48">
        <v>0</v>
      </c>
      <c r="BI190" s="49">
        <v>0</v>
      </c>
      <c r="BJ190" s="48">
        <v>18</v>
      </c>
      <c r="BK190" s="49">
        <v>85.71428571428571</v>
      </c>
      <c r="BL190" s="48">
        <v>21</v>
      </c>
    </row>
    <row r="191" spans="1:64" ht="15">
      <c r="A191" s="64" t="s">
        <v>251</v>
      </c>
      <c r="B191" s="64" t="s">
        <v>236</v>
      </c>
      <c r="C191" s="65" t="s">
        <v>2353</v>
      </c>
      <c r="D191" s="66">
        <v>3</v>
      </c>
      <c r="E191" s="67" t="s">
        <v>132</v>
      </c>
      <c r="F191" s="68">
        <v>32</v>
      </c>
      <c r="G191" s="65"/>
      <c r="H191" s="69"/>
      <c r="I191" s="70"/>
      <c r="J191" s="70"/>
      <c r="K191" s="34" t="s">
        <v>66</v>
      </c>
      <c r="L191" s="77">
        <v>191</v>
      </c>
      <c r="M191" s="77"/>
      <c r="N191" s="72"/>
      <c r="O191" s="79" t="s">
        <v>302</v>
      </c>
      <c r="P191" s="81">
        <v>43546.46267361111</v>
      </c>
      <c r="Q191" s="79" t="s">
        <v>387</v>
      </c>
      <c r="R191" s="79"/>
      <c r="S191" s="79"/>
      <c r="T191" s="79"/>
      <c r="U191" s="79"/>
      <c r="V191" s="84" t="s">
        <v>557</v>
      </c>
      <c r="W191" s="81">
        <v>43546.46267361111</v>
      </c>
      <c r="X191" s="84" t="s">
        <v>654</v>
      </c>
      <c r="Y191" s="79"/>
      <c r="Z191" s="79"/>
      <c r="AA191" s="82" t="s">
        <v>795</v>
      </c>
      <c r="AB191" s="79"/>
      <c r="AC191" s="79" t="b">
        <v>0</v>
      </c>
      <c r="AD191" s="79">
        <v>0</v>
      </c>
      <c r="AE191" s="82" t="s">
        <v>851</v>
      </c>
      <c r="AF191" s="79" t="b">
        <v>0</v>
      </c>
      <c r="AG191" s="79" t="s">
        <v>863</v>
      </c>
      <c r="AH191" s="79"/>
      <c r="AI191" s="82" t="s">
        <v>851</v>
      </c>
      <c r="AJ191" s="79" t="b">
        <v>0</v>
      </c>
      <c r="AK191" s="79">
        <v>2</v>
      </c>
      <c r="AL191" s="82" t="s">
        <v>831</v>
      </c>
      <c r="AM191" s="79" t="s">
        <v>868</v>
      </c>
      <c r="AN191" s="79" t="b">
        <v>0</v>
      </c>
      <c r="AO191" s="82" t="s">
        <v>831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251</v>
      </c>
      <c r="B192" s="64" t="s">
        <v>233</v>
      </c>
      <c r="C192" s="65" t="s">
        <v>2353</v>
      </c>
      <c r="D192" s="66">
        <v>3</v>
      </c>
      <c r="E192" s="67" t="s">
        <v>132</v>
      </c>
      <c r="F192" s="68">
        <v>32</v>
      </c>
      <c r="G192" s="65"/>
      <c r="H192" s="69"/>
      <c r="I192" s="70"/>
      <c r="J192" s="70"/>
      <c r="K192" s="34" t="s">
        <v>65</v>
      </c>
      <c r="L192" s="77">
        <v>192</v>
      </c>
      <c r="M192" s="77"/>
      <c r="N192" s="72"/>
      <c r="O192" s="79" t="s">
        <v>302</v>
      </c>
      <c r="P192" s="81">
        <v>43546.46267361111</v>
      </c>
      <c r="Q192" s="79" t="s">
        <v>387</v>
      </c>
      <c r="R192" s="79"/>
      <c r="S192" s="79"/>
      <c r="T192" s="79"/>
      <c r="U192" s="79"/>
      <c r="V192" s="84" t="s">
        <v>557</v>
      </c>
      <c r="W192" s="81">
        <v>43546.46267361111</v>
      </c>
      <c r="X192" s="84" t="s">
        <v>654</v>
      </c>
      <c r="Y192" s="79"/>
      <c r="Z192" s="79"/>
      <c r="AA192" s="82" t="s">
        <v>795</v>
      </c>
      <c r="AB192" s="79"/>
      <c r="AC192" s="79" t="b">
        <v>0</v>
      </c>
      <c r="AD192" s="79">
        <v>0</v>
      </c>
      <c r="AE192" s="82" t="s">
        <v>851</v>
      </c>
      <c r="AF192" s="79" t="b">
        <v>0</v>
      </c>
      <c r="AG192" s="79" t="s">
        <v>863</v>
      </c>
      <c r="AH192" s="79"/>
      <c r="AI192" s="82" t="s">
        <v>851</v>
      </c>
      <c r="AJ192" s="79" t="b">
        <v>0</v>
      </c>
      <c r="AK192" s="79">
        <v>2</v>
      </c>
      <c r="AL192" s="82" t="s">
        <v>831</v>
      </c>
      <c r="AM192" s="79" t="s">
        <v>868</v>
      </c>
      <c r="AN192" s="79" t="b">
        <v>0</v>
      </c>
      <c r="AO192" s="82" t="s">
        <v>831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251</v>
      </c>
      <c r="B193" s="64" t="s">
        <v>247</v>
      </c>
      <c r="C193" s="65" t="s">
        <v>2353</v>
      </c>
      <c r="D193" s="66">
        <v>3</v>
      </c>
      <c r="E193" s="67" t="s">
        <v>132</v>
      </c>
      <c r="F193" s="68">
        <v>32</v>
      </c>
      <c r="G193" s="65"/>
      <c r="H193" s="69"/>
      <c r="I193" s="70"/>
      <c r="J193" s="70"/>
      <c r="K193" s="34" t="s">
        <v>66</v>
      </c>
      <c r="L193" s="77">
        <v>193</v>
      </c>
      <c r="M193" s="77"/>
      <c r="N193" s="72"/>
      <c r="O193" s="79" t="s">
        <v>302</v>
      </c>
      <c r="P193" s="81">
        <v>43546.46267361111</v>
      </c>
      <c r="Q193" s="79" t="s">
        <v>387</v>
      </c>
      <c r="R193" s="79"/>
      <c r="S193" s="79"/>
      <c r="T193" s="79"/>
      <c r="U193" s="79"/>
      <c r="V193" s="84" t="s">
        <v>557</v>
      </c>
      <c r="W193" s="81">
        <v>43546.46267361111</v>
      </c>
      <c r="X193" s="84" t="s">
        <v>654</v>
      </c>
      <c r="Y193" s="79"/>
      <c r="Z193" s="79"/>
      <c r="AA193" s="82" t="s">
        <v>795</v>
      </c>
      <c r="AB193" s="79"/>
      <c r="AC193" s="79" t="b">
        <v>0</v>
      </c>
      <c r="AD193" s="79">
        <v>0</v>
      </c>
      <c r="AE193" s="82" t="s">
        <v>851</v>
      </c>
      <c r="AF193" s="79" t="b">
        <v>0</v>
      </c>
      <c r="AG193" s="79" t="s">
        <v>863</v>
      </c>
      <c r="AH193" s="79"/>
      <c r="AI193" s="82" t="s">
        <v>851</v>
      </c>
      <c r="AJ193" s="79" t="b">
        <v>0</v>
      </c>
      <c r="AK193" s="79">
        <v>2</v>
      </c>
      <c r="AL193" s="82" t="s">
        <v>831</v>
      </c>
      <c r="AM193" s="79" t="s">
        <v>868</v>
      </c>
      <c r="AN193" s="79" t="b">
        <v>0</v>
      </c>
      <c r="AO193" s="82" t="s">
        <v>831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1</v>
      </c>
      <c r="BE193" s="49">
        <v>5.2631578947368425</v>
      </c>
      <c r="BF193" s="48">
        <v>0</v>
      </c>
      <c r="BG193" s="49">
        <v>0</v>
      </c>
      <c r="BH193" s="48">
        <v>0</v>
      </c>
      <c r="BI193" s="49">
        <v>0</v>
      </c>
      <c r="BJ193" s="48">
        <v>18</v>
      </c>
      <c r="BK193" s="49">
        <v>94.73684210526316</v>
      </c>
      <c r="BL193" s="48">
        <v>19</v>
      </c>
    </row>
    <row r="194" spans="1:64" ht="15">
      <c r="A194" s="64" t="s">
        <v>252</v>
      </c>
      <c r="B194" s="64" t="s">
        <v>251</v>
      </c>
      <c r="C194" s="65" t="s">
        <v>2353</v>
      </c>
      <c r="D194" s="66">
        <v>3</v>
      </c>
      <c r="E194" s="67" t="s">
        <v>132</v>
      </c>
      <c r="F194" s="68">
        <v>32</v>
      </c>
      <c r="G194" s="65"/>
      <c r="H194" s="69"/>
      <c r="I194" s="70"/>
      <c r="J194" s="70"/>
      <c r="K194" s="34" t="s">
        <v>65</v>
      </c>
      <c r="L194" s="77">
        <v>194</v>
      </c>
      <c r="M194" s="77"/>
      <c r="N194" s="72"/>
      <c r="O194" s="79" t="s">
        <v>302</v>
      </c>
      <c r="P194" s="81">
        <v>43546.49626157407</v>
      </c>
      <c r="Q194" s="79" t="s">
        <v>388</v>
      </c>
      <c r="R194" s="79"/>
      <c r="S194" s="79"/>
      <c r="T194" s="79"/>
      <c r="U194" s="79"/>
      <c r="V194" s="84" t="s">
        <v>558</v>
      </c>
      <c r="W194" s="81">
        <v>43546.49626157407</v>
      </c>
      <c r="X194" s="84" t="s">
        <v>655</v>
      </c>
      <c r="Y194" s="79"/>
      <c r="Z194" s="79"/>
      <c r="AA194" s="82" t="s">
        <v>796</v>
      </c>
      <c r="AB194" s="82" t="s">
        <v>831</v>
      </c>
      <c r="AC194" s="79" t="b">
        <v>0</v>
      </c>
      <c r="AD194" s="79">
        <v>8</v>
      </c>
      <c r="AE194" s="82" t="s">
        <v>853</v>
      </c>
      <c r="AF194" s="79" t="b">
        <v>0</v>
      </c>
      <c r="AG194" s="79" t="s">
        <v>863</v>
      </c>
      <c r="AH194" s="79"/>
      <c r="AI194" s="82" t="s">
        <v>851</v>
      </c>
      <c r="AJ194" s="79" t="b">
        <v>0</v>
      </c>
      <c r="AK194" s="79">
        <v>2</v>
      </c>
      <c r="AL194" s="82" t="s">
        <v>851</v>
      </c>
      <c r="AM194" s="79" t="s">
        <v>870</v>
      </c>
      <c r="AN194" s="79" t="b">
        <v>0</v>
      </c>
      <c r="AO194" s="82" t="s">
        <v>831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247</v>
      </c>
      <c r="B195" s="64" t="s">
        <v>251</v>
      </c>
      <c r="C195" s="65" t="s">
        <v>2353</v>
      </c>
      <c r="D195" s="66">
        <v>3</v>
      </c>
      <c r="E195" s="67" t="s">
        <v>132</v>
      </c>
      <c r="F195" s="68">
        <v>32</v>
      </c>
      <c r="G195" s="65"/>
      <c r="H195" s="69"/>
      <c r="I195" s="70"/>
      <c r="J195" s="70"/>
      <c r="K195" s="34" t="s">
        <v>66</v>
      </c>
      <c r="L195" s="77">
        <v>195</v>
      </c>
      <c r="M195" s="77"/>
      <c r="N195" s="72"/>
      <c r="O195" s="79" t="s">
        <v>302</v>
      </c>
      <c r="P195" s="81">
        <v>43546.49815972222</v>
      </c>
      <c r="Q195" s="79" t="s">
        <v>389</v>
      </c>
      <c r="R195" s="79"/>
      <c r="S195" s="79"/>
      <c r="T195" s="79"/>
      <c r="U195" s="79"/>
      <c r="V195" s="84" t="s">
        <v>552</v>
      </c>
      <c r="W195" s="81">
        <v>43546.49815972222</v>
      </c>
      <c r="X195" s="84" t="s">
        <v>656</v>
      </c>
      <c r="Y195" s="79"/>
      <c r="Z195" s="79"/>
      <c r="AA195" s="82" t="s">
        <v>797</v>
      </c>
      <c r="AB195" s="79"/>
      <c r="AC195" s="79" t="b">
        <v>0</v>
      </c>
      <c r="AD195" s="79">
        <v>0</v>
      </c>
      <c r="AE195" s="82" t="s">
        <v>851</v>
      </c>
      <c r="AF195" s="79" t="b">
        <v>0</v>
      </c>
      <c r="AG195" s="79" t="s">
        <v>863</v>
      </c>
      <c r="AH195" s="79"/>
      <c r="AI195" s="82" t="s">
        <v>851</v>
      </c>
      <c r="AJ195" s="79" t="b">
        <v>0</v>
      </c>
      <c r="AK195" s="79">
        <v>2</v>
      </c>
      <c r="AL195" s="82" t="s">
        <v>796</v>
      </c>
      <c r="AM195" s="79" t="s">
        <v>878</v>
      </c>
      <c r="AN195" s="79" t="b">
        <v>0</v>
      </c>
      <c r="AO195" s="82" t="s">
        <v>796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236</v>
      </c>
      <c r="B196" s="64" t="s">
        <v>251</v>
      </c>
      <c r="C196" s="65" t="s">
        <v>2353</v>
      </c>
      <c r="D196" s="66">
        <v>3</v>
      </c>
      <c r="E196" s="67" t="s">
        <v>132</v>
      </c>
      <c r="F196" s="68">
        <v>32</v>
      </c>
      <c r="G196" s="65"/>
      <c r="H196" s="69"/>
      <c r="I196" s="70"/>
      <c r="J196" s="70"/>
      <c r="K196" s="34" t="s">
        <v>66</v>
      </c>
      <c r="L196" s="77">
        <v>196</v>
      </c>
      <c r="M196" s="77"/>
      <c r="N196" s="72"/>
      <c r="O196" s="79" t="s">
        <v>302</v>
      </c>
      <c r="P196" s="81">
        <v>43546.521875</v>
      </c>
      <c r="Q196" s="79" t="s">
        <v>389</v>
      </c>
      <c r="R196" s="79"/>
      <c r="S196" s="79"/>
      <c r="T196" s="79"/>
      <c r="U196" s="79"/>
      <c r="V196" s="84" t="s">
        <v>546</v>
      </c>
      <c r="W196" s="81">
        <v>43546.521875</v>
      </c>
      <c r="X196" s="84" t="s">
        <v>657</v>
      </c>
      <c r="Y196" s="79"/>
      <c r="Z196" s="79"/>
      <c r="AA196" s="82" t="s">
        <v>798</v>
      </c>
      <c r="AB196" s="79"/>
      <c r="AC196" s="79" t="b">
        <v>0</v>
      </c>
      <c r="AD196" s="79">
        <v>0</v>
      </c>
      <c r="AE196" s="82" t="s">
        <v>851</v>
      </c>
      <c r="AF196" s="79" t="b">
        <v>0</v>
      </c>
      <c r="AG196" s="79" t="s">
        <v>863</v>
      </c>
      <c r="AH196" s="79"/>
      <c r="AI196" s="82" t="s">
        <v>851</v>
      </c>
      <c r="AJ196" s="79" t="b">
        <v>0</v>
      </c>
      <c r="AK196" s="79">
        <v>2</v>
      </c>
      <c r="AL196" s="82" t="s">
        <v>796</v>
      </c>
      <c r="AM196" s="79" t="s">
        <v>868</v>
      </c>
      <c r="AN196" s="79" t="b">
        <v>0</v>
      </c>
      <c r="AO196" s="82" t="s">
        <v>796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c r="BE196" s="49"/>
      <c r="BF196" s="48"/>
      <c r="BG196" s="49"/>
      <c r="BH196" s="48"/>
      <c r="BI196" s="49"/>
      <c r="BJ196" s="48"/>
      <c r="BK196" s="49"/>
      <c r="BL196" s="48"/>
    </row>
    <row r="197" spans="1:64" ht="15">
      <c r="A197" s="64" t="s">
        <v>252</v>
      </c>
      <c r="B197" s="64" t="s">
        <v>236</v>
      </c>
      <c r="C197" s="65" t="s">
        <v>2353</v>
      </c>
      <c r="D197" s="66">
        <v>3</v>
      </c>
      <c r="E197" s="67" t="s">
        <v>132</v>
      </c>
      <c r="F197" s="68">
        <v>32</v>
      </c>
      <c r="G197" s="65"/>
      <c r="H197" s="69"/>
      <c r="I197" s="70"/>
      <c r="J197" s="70"/>
      <c r="K197" s="34" t="s">
        <v>66</v>
      </c>
      <c r="L197" s="77">
        <v>197</v>
      </c>
      <c r="M197" s="77"/>
      <c r="N197" s="72"/>
      <c r="O197" s="79" t="s">
        <v>302</v>
      </c>
      <c r="P197" s="81">
        <v>43546.49626157407</v>
      </c>
      <c r="Q197" s="79" t="s">
        <v>388</v>
      </c>
      <c r="R197" s="79"/>
      <c r="S197" s="79"/>
      <c r="T197" s="79"/>
      <c r="U197" s="79"/>
      <c r="V197" s="84" t="s">
        <v>558</v>
      </c>
      <c r="W197" s="81">
        <v>43546.49626157407</v>
      </c>
      <c r="X197" s="84" t="s">
        <v>655</v>
      </c>
      <c r="Y197" s="79"/>
      <c r="Z197" s="79"/>
      <c r="AA197" s="82" t="s">
        <v>796</v>
      </c>
      <c r="AB197" s="82" t="s">
        <v>831</v>
      </c>
      <c r="AC197" s="79" t="b">
        <v>0</v>
      </c>
      <c r="AD197" s="79">
        <v>8</v>
      </c>
      <c r="AE197" s="82" t="s">
        <v>853</v>
      </c>
      <c r="AF197" s="79" t="b">
        <v>0</v>
      </c>
      <c r="AG197" s="79" t="s">
        <v>863</v>
      </c>
      <c r="AH197" s="79"/>
      <c r="AI197" s="82" t="s">
        <v>851</v>
      </c>
      <c r="AJ197" s="79" t="b">
        <v>0</v>
      </c>
      <c r="AK197" s="79">
        <v>2</v>
      </c>
      <c r="AL197" s="82" t="s">
        <v>851</v>
      </c>
      <c r="AM197" s="79" t="s">
        <v>870</v>
      </c>
      <c r="AN197" s="79" t="b">
        <v>0</v>
      </c>
      <c r="AO197" s="82" t="s">
        <v>831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1</v>
      </c>
      <c r="BD197" s="48"/>
      <c r="BE197" s="49"/>
      <c r="BF197" s="48"/>
      <c r="BG197" s="49"/>
      <c r="BH197" s="48"/>
      <c r="BI197" s="49"/>
      <c r="BJ197" s="48"/>
      <c r="BK197" s="49"/>
      <c r="BL197" s="48"/>
    </row>
    <row r="198" spans="1:64" ht="15">
      <c r="A198" s="64" t="s">
        <v>252</v>
      </c>
      <c r="B198" s="64" t="s">
        <v>233</v>
      </c>
      <c r="C198" s="65" t="s">
        <v>2353</v>
      </c>
      <c r="D198" s="66">
        <v>3</v>
      </c>
      <c r="E198" s="67" t="s">
        <v>132</v>
      </c>
      <c r="F198" s="68">
        <v>32</v>
      </c>
      <c r="G198" s="65"/>
      <c r="H198" s="69"/>
      <c r="I198" s="70"/>
      <c r="J198" s="70"/>
      <c r="K198" s="34" t="s">
        <v>65</v>
      </c>
      <c r="L198" s="77">
        <v>198</v>
      </c>
      <c r="M198" s="77"/>
      <c r="N198" s="72"/>
      <c r="O198" s="79" t="s">
        <v>302</v>
      </c>
      <c r="P198" s="81">
        <v>43546.49626157407</v>
      </c>
      <c r="Q198" s="79" t="s">
        <v>388</v>
      </c>
      <c r="R198" s="79"/>
      <c r="S198" s="79"/>
      <c r="T198" s="79"/>
      <c r="U198" s="79"/>
      <c r="V198" s="84" t="s">
        <v>558</v>
      </c>
      <c r="W198" s="81">
        <v>43546.49626157407</v>
      </c>
      <c r="X198" s="84" t="s">
        <v>655</v>
      </c>
      <c r="Y198" s="79"/>
      <c r="Z198" s="79"/>
      <c r="AA198" s="82" t="s">
        <v>796</v>
      </c>
      <c r="AB198" s="82" t="s">
        <v>831</v>
      </c>
      <c r="AC198" s="79" t="b">
        <v>0</v>
      </c>
      <c r="AD198" s="79">
        <v>8</v>
      </c>
      <c r="AE198" s="82" t="s">
        <v>853</v>
      </c>
      <c r="AF198" s="79" t="b">
        <v>0</v>
      </c>
      <c r="AG198" s="79" t="s">
        <v>863</v>
      </c>
      <c r="AH198" s="79"/>
      <c r="AI198" s="82" t="s">
        <v>851</v>
      </c>
      <c r="AJ198" s="79" t="b">
        <v>0</v>
      </c>
      <c r="AK198" s="79">
        <v>2</v>
      </c>
      <c r="AL198" s="82" t="s">
        <v>851</v>
      </c>
      <c r="AM198" s="79" t="s">
        <v>870</v>
      </c>
      <c r="AN198" s="79" t="b">
        <v>0</v>
      </c>
      <c r="AO198" s="82" t="s">
        <v>831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252</v>
      </c>
      <c r="B199" s="64" t="s">
        <v>247</v>
      </c>
      <c r="C199" s="65" t="s">
        <v>2353</v>
      </c>
      <c r="D199" s="66">
        <v>3</v>
      </c>
      <c r="E199" s="67" t="s">
        <v>132</v>
      </c>
      <c r="F199" s="68">
        <v>32</v>
      </c>
      <c r="G199" s="65"/>
      <c r="H199" s="69"/>
      <c r="I199" s="70"/>
      <c r="J199" s="70"/>
      <c r="K199" s="34" t="s">
        <v>66</v>
      </c>
      <c r="L199" s="77">
        <v>199</v>
      </c>
      <c r="M199" s="77"/>
      <c r="N199" s="72"/>
      <c r="O199" s="79" t="s">
        <v>303</v>
      </c>
      <c r="P199" s="81">
        <v>43546.49626157407</v>
      </c>
      <c r="Q199" s="79" t="s">
        <v>388</v>
      </c>
      <c r="R199" s="79"/>
      <c r="S199" s="79"/>
      <c r="T199" s="79"/>
      <c r="U199" s="79"/>
      <c r="V199" s="84" t="s">
        <v>558</v>
      </c>
      <c r="W199" s="81">
        <v>43546.49626157407</v>
      </c>
      <c r="X199" s="84" t="s">
        <v>655</v>
      </c>
      <c r="Y199" s="79"/>
      <c r="Z199" s="79"/>
      <c r="AA199" s="82" t="s">
        <v>796</v>
      </c>
      <c r="AB199" s="82" t="s">
        <v>831</v>
      </c>
      <c r="AC199" s="79" t="b">
        <v>0</v>
      </c>
      <c r="AD199" s="79">
        <v>8</v>
      </c>
      <c r="AE199" s="82" t="s">
        <v>853</v>
      </c>
      <c r="AF199" s="79" t="b">
        <v>0</v>
      </c>
      <c r="AG199" s="79" t="s">
        <v>863</v>
      </c>
      <c r="AH199" s="79"/>
      <c r="AI199" s="82" t="s">
        <v>851</v>
      </c>
      <c r="AJ199" s="79" t="b">
        <v>0</v>
      </c>
      <c r="AK199" s="79">
        <v>2</v>
      </c>
      <c r="AL199" s="82" t="s">
        <v>851</v>
      </c>
      <c r="AM199" s="79" t="s">
        <v>870</v>
      </c>
      <c r="AN199" s="79" t="b">
        <v>0</v>
      </c>
      <c r="AO199" s="82" t="s">
        <v>831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3</v>
      </c>
      <c r="BE199" s="49">
        <v>5.769230769230769</v>
      </c>
      <c r="BF199" s="48">
        <v>1</v>
      </c>
      <c r="BG199" s="49">
        <v>1.9230769230769231</v>
      </c>
      <c r="BH199" s="48">
        <v>0</v>
      </c>
      <c r="BI199" s="49">
        <v>0</v>
      </c>
      <c r="BJ199" s="48">
        <v>48</v>
      </c>
      <c r="BK199" s="49">
        <v>92.3076923076923</v>
      </c>
      <c r="BL199" s="48">
        <v>52</v>
      </c>
    </row>
    <row r="200" spans="1:64" ht="15">
      <c r="A200" s="64" t="s">
        <v>247</v>
      </c>
      <c r="B200" s="64" t="s">
        <v>252</v>
      </c>
      <c r="C200" s="65" t="s">
        <v>2353</v>
      </c>
      <c r="D200" s="66">
        <v>3</v>
      </c>
      <c r="E200" s="67" t="s">
        <v>132</v>
      </c>
      <c r="F200" s="68">
        <v>32</v>
      </c>
      <c r="G200" s="65"/>
      <c r="H200" s="69"/>
      <c r="I200" s="70"/>
      <c r="J200" s="70"/>
      <c r="K200" s="34" t="s">
        <v>66</v>
      </c>
      <c r="L200" s="77">
        <v>200</v>
      </c>
      <c r="M200" s="77"/>
      <c r="N200" s="72"/>
      <c r="O200" s="79" t="s">
        <v>302</v>
      </c>
      <c r="P200" s="81">
        <v>43546.49815972222</v>
      </c>
      <c r="Q200" s="79" t="s">
        <v>389</v>
      </c>
      <c r="R200" s="79"/>
      <c r="S200" s="79"/>
      <c r="T200" s="79"/>
      <c r="U200" s="79"/>
      <c r="V200" s="84" t="s">
        <v>552</v>
      </c>
      <c r="W200" s="81">
        <v>43546.49815972222</v>
      </c>
      <c r="X200" s="84" t="s">
        <v>656</v>
      </c>
      <c r="Y200" s="79"/>
      <c r="Z200" s="79"/>
      <c r="AA200" s="82" t="s">
        <v>797</v>
      </c>
      <c r="AB200" s="79"/>
      <c r="AC200" s="79" t="b">
        <v>0</v>
      </c>
      <c r="AD200" s="79">
        <v>0</v>
      </c>
      <c r="AE200" s="82" t="s">
        <v>851</v>
      </c>
      <c r="AF200" s="79" t="b">
        <v>0</v>
      </c>
      <c r="AG200" s="79" t="s">
        <v>863</v>
      </c>
      <c r="AH200" s="79"/>
      <c r="AI200" s="82" t="s">
        <v>851</v>
      </c>
      <c r="AJ200" s="79" t="b">
        <v>0</v>
      </c>
      <c r="AK200" s="79">
        <v>2</v>
      </c>
      <c r="AL200" s="82" t="s">
        <v>796</v>
      </c>
      <c r="AM200" s="79" t="s">
        <v>878</v>
      </c>
      <c r="AN200" s="79" t="b">
        <v>0</v>
      </c>
      <c r="AO200" s="82" t="s">
        <v>796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1</v>
      </c>
      <c r="BE200" s="49">
        <v>5.882352941176471</v>
      </c>
      <c r="BF200" s="48">
        <v>0</v>
      </c>
      <c r="BG200" s="49">
        <v>0</v>
      </c>
      <c r="BH200" s="48">
        <v>0</v>
      </c>
      <c r="BI200" s="49">
        <v>0</v>
      </c>
      <c r="BJ200" s="48">
        <v>16</v>
      </c>
      <c r="BK200" s="49">
        <v>94.11764705882354</v>
      </c>
      <c r="BL200" s="48">
        <v>17</v>
      </c>
    </row>
    <row r="201" spans="1:64" ht="15">
      <c r="A201" s="64" t="s">
        <v>236</v>
      </c>
      <c r="B201" s="64" t="s">
        <v>252</v>
      </c>
      <c r="C201" s="65" t="s">
        <v>2353</v>
      </c>
      <c r="D201" s="66">
        <v>3</v>
      </c>
      <c r="E201" s="67" t="s">
        <v>132</v>
      </c>
      <c r="F201" s="68">
        <v>32</v>
      </c>
      <c r="G201" s="65"/>
      <c r="H201" s="69"/>
      <c r="I201" s="70"/>
      <c r="J201" s="70"/>
      <c r="K201" s="34" t="s">
        <v>66</v>
      </c>
      <c r="L201" s="77">
        <v>201</v>
      </c>
      <c r="M201" s="77"/>
      <c r="N201" s="72"/>
      <c r="O201" s="79" t="s">
        <v>302</v>
      </c>
      <c r="P201" s="81">
        <v>43546.521875</v>
      </c>
      <c r="Q201" s="79" t="s">
        <v>389</v>
      </c>
      <c r="R201" s="79"/>
      <c r="S201" s="79"/>
      <c r="T201" s="79"/>
      <c r="U201" s="79"/>
      <c r="V201" s="84" t="s">
        <v>546</v>
      </c>
      <c r="W201" s="81">
        <v>43546.521875</v>
      </c>
      <c r="X201" s="84" t="s">
        <v>657</v>
      </c>
      <c r="Y201" s="79"/>
      <c r="Z201" s="79"/>
      <c r="AA201" s="82" t="s">
        <v>798</v>
      </c>
      <c r="AB201" s="79"/>
      <c r="AC201" s="79" t="b">
        <v>0</v>
      </c>
      <c r="AD201" s="79">
        <v>0</v>
      </c>
      <c r="AE201" s="82" t="s">
        <v>851</v>
      </c>
      <c r="AF201" s="79" t="b">
        <v>0</v>
      </c>
      <c r="AG201" s="79" t="s">
        <v>863</v>
      </c>
      <c r="AH201" s="79"/>
      <c r="AI201" s="82" t="s">
        <v>851</v>
      </c>
      <c r="AJ201" s="79" t="b">
        <v>0</v>
      </c>
      <c r="AK201" s="79">
        <v>2</v>
      </c>
      <c r="AL201" s="82" t="s">
        <v>796</v>
      </c>
      <c r="AM201" s="79" t="s">
        <v>868</v>
      </c>
      <c r="AN201" s="79" t="b">
        <v>0</v>
      </c>
      <c r="AO201" s="82" t="s">
        <v>796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2</v>
      </c>
      <c r="BD201" s="48">
        <v>1</v>
      </c>
      <c r="BE201" s="49">
        <v>5.882352941176471</v>
      </c>
      <c r="BF201" s="48">
        <v>0</v>
      </c>
      <c r="BG201" s="49">
        <v>0</v>
      </c>
      <c r="BH201" s="48">
        <v>0</v>
      </c>
      <c r="BI201" s="49">
        <v>0</v>
      </c>
      <c r="BJ201" s="48">
        <v>16</v>
      </c>
      <c r="BK201" s="49">
        <v>94.11764705882354</v>
      </c>
      <c r="BL201" s="48">
        <v>17</v>
      </c>
    </row>
    <row r="202" spans="1:64" ht="15">
      <c r="A202" s="64" t="s">
        <v>253</v>
      </c>
      <c r="B202" s="64" t="s">
        <v>297</v>
      </c>
      <c r="C202" s="65" t="s">
        <v>2353</v>
      </c>
      <c r="D202" s="66">
        <v>3</v>
      </c>
      <c r="E202" s="67" t="s">
        <v>132</v>
      </c>
      <c r="F202" s="68">
        <v>32</v>
      </c>
      <c r="G202" s="65"/>
      <c r="H202" s="69"/>
      <c r="I202" s="70"/>
      <c r="J202" s="70"/>
      <c r="K202" s="34" t="s">
        <v>65</v>
      </c>
      <c r="L202" s="77">
        <v>202</v>
      </c>
      <c r="M202" s="77"/>
      <c r="N202" s="72"/>
      <c r="O202" s="79" t="s">
        <v>302</v>
      </c>
      <c r="P202" s="81">
        <v>43546.58415509259</v>
      </c>
      <c r="Q202" s="79" t="s">
        <v>390</v>
      </c>
      <c r="R202" s="84" t="s">
        <v>452</v>
      </c>
      <c r="S202" s="79" t="s">
        <v>470</v>
      </c>
      <c r="T202" s="79"/>
      <c r="U202" s="79"/>
      <c r="V202" s="84" t="s">
        <v>559</v>
      </c>
      <c r="W202" s="81">
        <v>43546.58415509259</v>
      </c>
      <c r="X202" s="84" t="s">
        <v>658</v>
      </c>
      <c r="Y202" s="79"/>
      <c r="Z202" s="79"/>
      <c r="AA202" s="82" t="s">
        <v>799</v>
      </c>
      <c r="AB202" s="79"/>
      <c r="AC202" s="79" t="b">
        <v>0</v>
      </c>
      <c r="AD202" s="79">
        <v>1</v>
      </c>
      <c r="AE202" s="82" t="s">
        <v>851</v>
      </c>
      <c r="AF202" s="79" t="b">
        <v>1</v>
      </c>
      <c r="AG202" s="79" t="s">
        <v>863</v>
      </c>
      <c r="AH202" s="79"/>
      <c r="AI202" s="82" t="s">
        <v>867</v>
      </c>
      <c r="AJ202" s="79" t="b">
        <v>0</v>
      </c>
      <c r="AK202" s="79">
        <v>1</v>
      </c>
      <c r="AL202" s="82" t="s">
        <v>851</v>
      </c>
      <c r="AM202" s="79" t="s">
        <v>868</v>
      </c>
      <c r="AN202" s="79" t="b">
        <v>0</v>
      </c>
      <c r="AO202" s="82" t="s">
        <v>799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236</v>
      </c>
      <c r="B203" s="64" t="s">
        <v>297</v>
      </c>
      <c r="C203" s="65" t="s">
        <v>2353</v>
      </c>
      <c r="D203" s="66">
        <v>3</v>
      </c>
      <c r="E203" s="67" t="s">
        <v>132</v>
      </c>
      <c r="F203" s="68">
        <v>32</v>
      </c>
      <c r="G203" s="65"/>
      <c r="H203" s="69"/>
      <c r="I203" s="70"/>
      <c r="J203" s="70"/>
      <c r="K203" s="34" t="s">
        <v>65</v>
      </c>
      <c r="L203" s="77">
        <v>203</v>
      </c>
      <c r="M203" s="77"/>
      <c r="N203" s="72"/>
      <c r="O203" s="79" t="s">
        <v>302</v>
      </c>
      <c r="P203" s="81">
        <v>43546.584652777776</v>
      </c>
      <c r="Q203" s="79" t="s">
        <v>391</v>
      </c>
      <c r="R203" s="84" t="s">
        <v>452</v>
      </c>
      <c r="S203" s="79" t="s">
        <v>470</v>
      </c>
      <c r="T203" s="79"/>
      <c r="U203" s="79"/>
      <c r="V203" s="84" t="s">
        <v>546</v>
      </c>
      <c r="W203" s="81">
        <v>43546.584652777776</v>
      </c>
      <c r="X203" s="84" t="s">
        <v>659</v>
      </c>
      <c r="Y203" s="79"/>
      <c r="Z203" s="79"/>
      <c r="AA203" s="82" t="s">
        <v>800</v>
      </c>
      <c r="AB203" s="79"/>
      <c r="AC203" s="79" t="b">
        <v>0</v>
      </c>
      <c r="AD203" s="79">
        <v>0</v>
      </c>
      <c r="AE203" s="82" t="s">
        <v>851</v>
      </c>
      <c r="AF203" s="79" t="b">
        <v>1</v>
      </c>
      <c r="AG203" s="79" t="s">
        <v>863</v>
      </c>
      <c r="AH203" s="79"/>
      <c r="AI203" s="82" t="s">
        <v>867</v>
      </c>
      <c r="AJ203" s="79" t="b">
        <v>0</v>
      </c>
      <c r="AK203" s="79">
        <v>1</v>
      </c>
      <c r="AL203" s="82" t="s">
        <v>799</v>
      </c>
      <c r="AM203" s="79" t="s">
        <v>868</v>
      </c>
      <c r="AN203" s="79" t="b">
        <v>0</v>
      </c>
      <c r="AO203" s="82" t="s">
        <v>799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253</v>
      </c>
      <c r="B204" s="64" t="s">
        <v>298</v>
      </c>
      <c r="C204" s="65" t="s">
        <v>2353</v>
      </c>
      <c r="D204" s="66">
        <v>3</v>
      </c>
      <c r="E204" s="67" t="s">
        <v>132</v>
      </c>
      <c r="F204" s="68">
        <v>32</v>
      </c>
      <c r="G204" s="65"/>
      <c r="H204" s="69"/>
      <c r="I204" s="70"/>
      <c r="J204" s="70"/>
      <c r="K204" s="34" t="s">
        <v>65</v>
      </c>
      <c r="L204" s="77">
        <v>204</v>
      </c>
      <c r="M204" s="77"/>
      <c r="N204" s="72"/>
      <c r="O204" s="79" t="s">
        <v>302</v>
      </c>
      <c r="P204" s="81">
        <v>43546.58415509259</v>
      </c>
      <c r="Q204" s="79" t="s">
        <v>390</v>
      </c>
      <c r="R204" s="84" t="s">
        <v>452</v>
      </c>
      <c r="S204" s="79" t="s">
        <v>470</v>
      </c>
      <c r="T204" s="79"/>
      <c r="U204" s="79"/>
      <c r="V204" s="84" t="s">
        <v>559</v>
      </c>
      <c r="W204" s="81">
        <v>43546.58415509259</v>
      </c>
      <c r="X204" s="84" t="s">
        <v>658</v>
      </c>
      <c r="Y204" s="79"/>
      <c r="Z204" s="79"/>
      <c r="AA204" s="82" t="s">
        <v>799</v>
      </c>
      <c r="AB204" s="79"/>
      <c r="AC204" s="79" t="b">
        <v>0</v>
      </c>
      <c r="AD204" s="79">
        <v>1</v>
      </c>
      <c r="AE204" s="82" t="s">
        <v>851</v>
      </c>
      <c r="AF204" s="79" t="b">
        <v>1</v>
      </c>
      <c r="AG204" s="79" t="s">
        <v>863</v>
      </c>
      <c r="AH204" s="79"/>
      <c r="AI204" s="82" t="s">
        <v>867</v>
      </c>
      <c r="AJ204" s="79" t="b">
        <v>0</v>
      </c>
      <c r="AK204" s="79">
        <v>1</v>
      </c>
      <c r="AL204" s="82" t="s">
        <v>851</v>
      </c>
      <c r="AM204" s="79" t="s">
        <v>868</v>
      </c>
      <c r="AN204" s="79" t="b">
        <v>0</v>
      </c>
      <c r="AO204" s="82" t="s">
        <v>799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2</v>
      </c>
      <c r="BE204" s="49">
        <v>18.181818181818183</v>
      </c>
      <c r="BF204" s="48">
        <v>0</v>
      </c>
      <c r="BG204" s="49">
        <v>0</v>
      </c>
      <c r="BH204" s="48">
        <v>0</v>
      </c>
      <c r="BI204" s="49">
        <v>0</v>
      </c>
      <c r="BJ204" s="48">
        <v>9</v>
      </c>
      <c r="BK204" s="49">
        <v>81.81818181818181</v>
      </c>
      <c r="BL204" s="48">
        <v>11</v>
      </c>
    </row>
    <row r="205" spans="1:64" ht="15">
      <c r="A205" s="64" t="s">
        <v>236</v>
      </c>
      <c r="B205" s="64" t="s">
        <v>298</v>
      </c>
      <c r="C205" s="65" t="s">
        <v>2353</v>
      </c>
      <c r="D205" s="66">
        <v>3</v>
      </c>
      <c r="E205" s="67" t="s">
        <v>132</v>
      </c>
      <c r="F205" s="68">
        <v>32</v>
      </c>
      <c r="G205" s="65"/>
      <c r="H205" s="69"/>
      <c r="I205" s="70"/>
      <c r="J205" s="70"/>
      <c r="K205" s="34" t="s">
        <v>65</v>
      </c>
      <c r="L205" s="77">
        <v>205</v>
      </c>
      <c r="M205" s="77"/>
      <c r="N205" s="72"/>
      <c r="O205" s="79" t="s">
        <v>302</v>
      </c>
      <c r="P205" s="81">
        <v>43546.584652777776</v>
      </c>
      <c r="Q205" s="79" t="s">
        <v>391</v>
      </c>
      <c r="R205" s="84" t="s">
        <v>452</v>
      </c>
      <c r="S205" s="79" t="s">
        <v>470</v>
      </c>
      <c r="T205" s="79"/>
      <c r="U205" s="79"/>
      <c r="V205" s="84" t="s">
        <v>546</v>
      </c>
      <c r="W205" s="81">
        <v>43546.584652777776</v>
      </c>
      <c r="X205" s="84" t="s">
        <v>659</v>
      </c>
      <c r="Y205" s="79"/>
      <c r="Z205" s="79"/>
      <c r="AA205" s="82" t="s">
        <v>800</v>
      </c>
      <c r="AB205" s="79"/>
      <c r="AC205" s="79" t="b">
        <v>0</v>
      </c>
      <c r="AD205" s="79">
        <v>0</v>
      </c>
      <c r="AE205" s="82" t="s">
        <v>851</v>
      </c>
      <c r="AF205" s="79" t="b">
        <v>1</v>
      </c>
      <c r="AG205" s="79" t="s">
        <v>863</v>
      </c>
      <c r="AH205" s="79"/>
      <c r="AI205" s="82" t="s">
        <v>867</v>
      </c>
      <c r="AJ205" s="79" t="b">
        <v>0</v>
      </c>
      <c r="AK205" s="79">
        <v>1</v>
      </c>
      <c r="AL205" s="82" t="s">
        <v>799</v>
      </c>
      <c r="AM205" s="79" t="s">
        <v>868</v>
      </c>
      <c r="AN205" s="79" t="b">
        <v>0</v>
      </c>
      <c r="AO205" s="82" t="s">
        <v>799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2</v>
      </c>
      <c r="BE205" s="49">
        <v>15.384615384615385</v>
      </c>
      <c r="BF205" s="48">
        <v>0</v>
      </c>
      <c r="BG205" s="49">
        <v>0</v>
      </c>
      <c r="BH205" s="48">
        <v>0</v>
      </c>
      <c r="BI205" s="49">
        <v>0</v>
      </c>
      <c r="BJ205" s="48">
        <v>11</v>
      </c>
      <c r="BK205" s="49">
        <v>84.61538461538461</v>
      </c>
      <c r="BL205" s="48">
        <v>13</v>
      </c>
    </row>
    <row r="206" spans="1:64" ht="15">
      <c r="A206" s="64" t="s">
        <v>253</v>
      </c>
      <c r="B206" s="64" t="s">
        <v>299</v>
      </c>
      <c r="C206" s="65" t="s">
        <v>2353</v>
      </c>
      <c r="D206" s="66">
        <v>3</v>
      </c>
      <c r="E206" s="67" t="s">
        <v>132</v>
      </c>
      <c r="F206" s="68">
        <v>32</v>
      </c>
      <c r="G206" s="65"/>
      <c r="H206" s="69"/>
      <c r="I206" s="70"/>
      <c r="J206" s="70"/>
      <c r="K206" s="34" t="s">
        <v>65</v>
      </c>
      <c r="L206" s="77">
        <v>206</v>
      </c>
      <c r="M206" s="77"/>
      <c r="N206" s="72"/>
      <c r="O206" s="79" t="s">
        <v>302</v>
      </c>
      <c r="P206" s="81">
        <v>43538.35057870371</v>
      </c>
      <c r="Q206" s="79" t="s">
        <v>392</v>
      </c>
      <c r="R206" s="84" t="s">
        <v>453</v>
      </c>
      <c r="S206" s="79" t="s">
        <v>474</v>
      </c>
      <c r="T206" s="79"/>
      <c r="U206" s="84" t="s">
        <v>520</v>
      </c>
      <c r="V206" s="84" t="s">
        <v>520</v>
      </c>
      <c r="W206" s="81">
        <v>43538.35057870371</v>
      </c>
      <c r="X206" s="84" t="s">
        <v>660</v>
      </c>
      <c r="Y206" s="79"/>
      <c r="Z206" s="79"/>
      <c r="AA206" s="82" t="s">
        <v>801</v>
      </c>
      <c r="AB206" s="79"/>
      <c r="AC206" s="79" t="b">
        <v>0</v>
      </c>
      <c r="AD206" s="79">
        <v>2</v>
      </c>
      <c r="AE206" s="82" t="s">
        <v>851</v>
      </c>
      <c r="AF206" s="79" t="b">
        <v>0</v>
      </c>
      <c r="AG206" s="79" t="s">
        <v>863</v>
      </c>
      <c r="AH206" s="79"/>
      <c r="AI206" s="82" t="s">
        <v>851</v>
      </c>
      <c r="AJ206" s="79" t="b">
        <v>0</v>
      </c>
      <c r="AK206" s="79">
        <v>1</v>
      </c>
      <c r="AL206" s="82" t="s">
        <v>851</v>
      </c>
      <c r="AM206" s="79" t="s">
        <v>868</v>
      </c>
      <c r="AN206" s="79" t="b">
        <v>0</v>
      </c>
      <c r="AO206" s="82" t="s">
        <v>801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22</v>
      </c>
      <c r="BK206" s="49">
        <v>100</v>
      </c>
      <c r="BL206" s="48">
        <v>22</v>
      </c>
    </row>
    <row r="207" spans="1:64" ht="15">
      <c r="A207" s="64" t="s">
        <v>253</v>
      </c>
      <c r="B207" s="64" t="s">
        <v>236</v>
      </c>
      <c r="C207" s="65" t="s">
        <v>2352</v>
      </c>
      <c r="D207" s="66">
        <v>6.5</v>
      </c>
      <c r="E207" s="67" t="s">
        <v>136</v>
      </c>
      <c r="F207" s="68">
        <v>27.666666666666668</v>
      </c>
      <c r="G207" s="65"/>
      <c r="H207" s="69"/>
      <c r="I207" s="70"/>
      <c r="J207" s="70"/>
      <c r="K207" s="34" t="s">
        <v>66</v>
      </c>
      <c r="L207" s="77">
        <v>207</v>
      </c>
      <c r="M207" s="77"/>
      <c r="N207" s="72"/>
      <c r="O207" s="79" t="s">
        <v>302</v>
      </c>
      <c r="P207" s="81">
        <v>43538.35057870371</v>
      </c>
      <c r="Q207" s="79" t="s">
        <v>392</v>
      </c>
      <c r="R207" s="84" t="s">
        <v>453</v>
      </c>
      <c r="S207" s="79" t="s">
        <v>474</v>
      </c>
      <c r="T207" s="79"/>
      <c r="U207" s="84" t="s">
        <v>520</v>
      </c>
      <c r="V207" s="84" t="s">
        <v>520</v>
      </c>
      <c r="W207" s="81">
        <v>43538.35057870371</v>
      </c>
      <c r="X207" s="84" t="s">
        <v>660</v>
      </c>
      <c r="Y207" s="79"/>
      <c r="Z207" s="79"/>
      <c r="AA207" s="82" t="s">
        <v>801</v>
      </c>
      <c r="AB207" s="79"/>
      <c r="AC207" s="79" t="b">
        <v>0</v>
      </c>
      <c r="AD207" s="79">
        <v>2</v>
      </c>
      <c r="AE207" s="82" t="s">
        <v>851</v>
      </c>
      <c r="AF207" s="79" t="b">
        <v>0</v>
      </c>
      <c r="AG207" s="79" t="s">
        <v>863</v>
      </c>
      <c r="AH207" s="79"/>
      <c r="AI207" s="82" t="s">
        <v>851</v>
      </c>
      <c r="AJ207" s="79" t="b">
        <v>0</v>
      </c>
      <c r="AK207" s="79">
        <v>1</v>
      </c>
      <c r="AL207" s="82" t="s">
        <v>851</v>
      </c>
      <c r="AM207" s="79" t="s">
        <v>868</v>
      </c>
      <c r="AN207" s="79" t="b">
        <v>0</v>
      </c>
      <c r="AO207" s="82" t="s">
        <v>801</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253</v>
      </c>
      <c r="B208" s="64" t="s">
        <v>236</v>
      </c>
      <c r="C208" s="65" t="s">
        <v>2352</v>
      </c>
      <c r="D208" s="66">
        <v>6.5</v>
      </c>
      <c r="E208" s="67" t="s">
        <v>136</v>
      </c>
      <c r="F208" s="68">
        <v>27.666666666666668</v>
      </c>
      <c r="G208" s="65"/>
      <c r="H208" s="69"/>
      <c r="I208" s="70"/>
      <c r="J208" s="70"/>
      <c r="K208" s="34" t="s">
        <v>66</v>
      </c>
      <c r="L208" s="77">
        <v>208</v>
      </c>
      <c r="M208" s="77"/>
      <c r="N208" s="72"/>
      <c r="O208" s="79" t="s">
        <v>302</v>
      </c>
      <c r="P208" s="81">
        <v>43546.58415509259</v>
      </c>
      <c r="Q208" s="79" t="s">
        <v>390</v>
      </c>
      <c r="R208" s="84" t="s">
        <v>452</v>
      </c>
      <c r="S208" s="79" t="s">
        <v>470</v>
      </c>
      <c r="T208" s="79"/>
      <c r="U208" s="79"/>
      <c r="V208" s="84" t="s">
        <v>559</v>
      </c>
      <c r="W208" s="81">
        <v>43546.58415509259</v>
      </c>
      <c r="X208" s="84" t="s">
        <v>658</v>
      </c>
      <c r="Y208" s="79"/>
      <c r="Z208" s="79"/>
      <c r="AA208" s="82" t="s">
        <v>799</v>
      </c>
      <c r="AB208" s="79"/>
      <c r="AC208" s="79" t="b">
        <v>0</v>
      </c>
      <c r="AD208" s="79">
        <v>1</v>
      </c>
      <c r="AE208" s="82" t="s">
        <v>851</v>
      </c>
      <c r="AF208" s="79" t="b">
        <v>1</v>
      </c>
      <c r="AG208" s="79" t="s">
        <v>863</v>
      </c>
      <c r="AH208" s="79"/>
      <c r="AI208" s="82" t="s">
        <v>867</v>
      </c>
      <c r="AJ208" s="79" t="b">
        <v>0</v>
      </c>
      <c r="AK208" s="79">
        <v>1</v>
      </c>
      <c r="AL208" s="82" t="s">
        <v>851</v>
      </c>
      <c r="AM208" s="79" t="s">
        <v>868</v>
      </c>
      <c r="AN208" s="79" t="b">
        <v>0</v>
      </c>
      <c r="AO208" s="82" t="s">
        <v>799</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236</v>
      </c>
      <c r="B209" s="64" t="s">
        <v>253</v>
      </c>
      <c r="C209" s="65" t="s">
        <v>2352</v>
      </c>
      <c r="D209" s="66">
        <v>6.5</v>
      </c>
      <c r="E209" s="67" t="s">
        <v>136</v>
      </c>
      <c r="F209" s="68">
        <v>27.666666666666668</v>
      </c>
      <c r="G209" s="65"/>
      <c r="H209" s="69"/>
      <c r="I209" s="70"/>
      <c r="J209" s="70"/>
      <c r="K209" s="34" t="s">
        <v>66</v>
      </c>
      <c r="L209" s="77">
        <v>209</v>
      </c>
      <c r="M209" s="77"/>
      <c r="N209" s="72"/>
      <c r="O209" s="79" t="s">
        <v>302</v>
      </c>
      <c r="P209" s="81">
        <v>43538.38207175926</v>
      </c>
      <c r="Q209" s="79" t="s">
        <v>393</v>
      </c>
      <c r="R209" s="79"/>
      <c r="S209" s="79"/>
      <c r="T209" s="79"/>
      <c r="U209" s="79"/>
      <c r="V209" s="84" t="s">
        <v>546</v>
      </c>
      <c r="W209" s="81">
        <v>43538.38207175926</v>
      </c>
      <c r="X209" s="84" t="s">
        <v>661</v>
      </c>
      <c r="Y209" s="79"/>
      <c r="Z209" s="79"/>
      <c r="AA209" s="82" t="s">
        <v>802</v>
      </c>
      <c r="AB209" s="79"/>
      <c r="AC209" s="79" t="b">
        <v>0</v>
      </c>
      <c r="AD209" s="79">
        <v>0</v>
      </c>
      <c r="AE209" s="82" t="s">
        <v>851</v>
      </c>
      <c r="AF209" s="79" t="b">
        <v>0</v>
      </c>
      <c r="AG209" s="79" t="s">
        <v>863</v>
      </c>
      <c r="AH209" s="79"/>
      <c r="AI209" s="82" t="s">
        <v>851</v>
      </c>
      <c r="AJ209" s="79" t="b">
        <v>0</v>
      </c>
      <c r="AK209" s="79">
        <v>1</v>
      </c>
      <c r="AL209" s="82" t="s">
        <v>801</v>
      </c>
      <c r="AM209" s="79" t="s">
        <v>868</v>
      </c>
      <c r="AN209" s="79" t="b">
        <v>0</v>
      </c>
      <c r="AO209" s="82" t="s">
        <v>801</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236</v>
      </c>
      <c r="B210" s="64" t="s">
        <v>253</v>
      </c>
      <c r="C210" s="65" t="s">
        <v>2352</v>
      </c>
      <c r="D210" s="66">
        <v>6.5</v>
      </c>
      <c r="E210" s="67" t="s">
        <v>136</v>
      </c>
      <c r="F210" s="68">
        <v>27.666666666666668</v>
      </c>
      <c r="G210" s="65"/>
      <c r="H210" s="69"/>
      <c r="I210" s="70"/>
      <c r="J210" s="70"/>
      <c r="K210" s="34" t="s">
        <v>66</v>
      </c>
      <c r="L210" s="77">
        <v>210</v>
      </c>
      <c r="M210" s="77"/>
      <c r="N210" s="72"/>
      <c r="O210" s="79" t="s">
        <v>302</v>
      </c>
      <c r="P210" s="81">
        <v>43546.584652777776</v>
      </c>
      <c r="Q210" s="79" t="s">
        <v>391</v>
      </c>
      <c r="R210" s="84" t="s">
        <v>452</v>
      </c>
      <c r="S210" s="79" t="s">
        <v>470</v>
      </c>
      <c r="T210" s="79"/>
      <c r="U210" s="79"/>
      <c r="V210" s="84" t="s">
        <v>546</v>
      </c>
      <c r="W210" s="81">
        <v>43546.584652777776</v>
      </c>
      <c r="X210" s="84" t="s">
        <v>659</v>
      </c>
      <c r="Y210" s="79"/>
      <c r="Z210" s="79"/>
      <c r="AA210" s="82" t="s">
        <v>800</v>
      </c>
      <c r="AB210" s="79"/>
      <c r="AC210" s="79" t="b">
        <v>0</v>
      </c>
      <c r="AD210" s="79">
        <v>0</v>
      </c>
      <c r="AE210" s="82" t="s">
        <v>851</v>
      </c>
      <c r="AF210" s="79" t="b">
        <v>1</v>
      </c>
      <c r="AG210" s="79" t="s">
        <v>863</v>
      </c>
      <c r="AH210" s="79"/>
      <c r="AI210" s="82" t="s">
        <v>867</v>
      </c>
      <c r="AJ210" s="79" t="b">
        <v>0</v>
      </c>
      <c r="AK210" s="79">
        <v>1</v>
      </c>
      <c r="AL210" s="82" t="s">
        <v>799</v>
      </c>
      <c r="AM210" s="79" t="s">
        <v>868</v>
      </c>
      <c r="AN210" s="79" t="b">
        <v>0</v>
      </c>
      <c r="AO210" s="82" t="s">
        <v>799</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254</v>
      </c>
      <c r="B211" s="64" t="s">
        <v>269</v>
      </c>
      <c r="C211" s="65" t="s">
        <v>2353</v>
      </c>
      <c r="D211" s="66">
        <v>3</v>
      </c>
      <c r="E211" s="67" t="s">
        <v>132</v>
      </c>
      <c r="F211" s="68">
        <v>32</v>
      </c>
      <c r="G211" s="65"/>
      <c r="H211" s="69"/>
      <c r="I211" s="70"/>
      <c r="J211" s="70"/>
      <c r="K211" s="34" t="s">
        <v>65</v>
      </c>
      <c r="L211" s="77">
        <v>211</v>
      </c>
      <c r="M211" s="77"/>
      <c r="N211" s="72"/>
      <c r="O211" s="79" t="s">
        <v>302</v>
      </c>
      <c r="P211" s="81">
        <v>43452.38512731482</v>
      </c>
      <c r="Q211" s="79" t="s">
        <v>394</v>
      </c>
      <c r="R211" s="84" t="s">
        <v>454</v>
      </c>
      <c r="S211" s="79" t="s">
        <v>475</v>
      </c>
      <c r="T211" s="79" t="s">
        <v>496</v>
      </c>
      <c r="U211" s="79"/>
      <c r="V211" s="84" t="s">
        <v>560</v>
      </c>
      <c r="W211" s="81">
        <v>43452.38512731482</v>
      </c>
      <c r="X211" s="84" t="s">
        <v>662</v>
      </c>
      <c r="Y211" s="79"/>
      <c r="Z211" s="79"/>
      <c r="AA211" s="82" t="s">
        <v>803</v>
      </c>
      <c r="AB211" s="79"/>
      <c r="AC211" s="79" t="b">
        <v>0</v>
      </c>
      <c r="AD211" s="79">
        <v>4</v>
      </c>
      <c r="AE211" s="82" t="s">
        <v>851</v>
      </c>
      <c r="AF211" s="79" t="b">
        <v>0</v>
      </c>
      <c r="AG211" s="79" t="s">
        <v>863</v>
      </c>
      <c r="AH211" s="79"/>
      <c r="AI211" s="82" t="s">
        <v>851</v>
      </c>
      <c r="AJ211" s="79" t="b">
        <v>0</v>
      </c>
      <c r="AK211" s="79">
        <v>2</v>
      </c>
      <c r="AL211" s="82" t="s">
        <v>851</v>
      </c>
      <c r="AM211" s="79" t="s">
        <v>874</v>
      </c>
      <c r="AN211" s="79" t="b">
        <v>0</v>
      </c>
      <c r="AO211" s="82" t="s">
        <v>803</v>
      </c>
      <c r="AP211" s="79" t="s">
        <v>881</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236</v>
      </c>
      <c r="B212" s="64" t="s">
        <v>300</v>
      </c>
      <c r="C212" s="65" t="s">
        <v>2353</v>
      </c>
      <c r="D212" s="66">
        <v>3</v>
      </c>
      <c r="E212" s="67" t="s">
        <v>132</v>
      </c>
      <c r="F212" s="68">
        <v>32</v>
      </c>
      <c r="G212" s="65"/>
      <c r="H212" s="69"/>
      <c r="I212" s="70"/>
      <c r="J212" s="70"/>
      <c r="K212" s="34" t="s">
        <v>65</v>
      </c>
      <c r="L212" s="77">
        <v>212</v>
      </c>
      <c r="M212" s="77"/>
      <c r="N212" s="72"/>
      <c r="O212" s="79" t="s">
        <v>302</v>
      </c>
      <c r="P212" s="81">
        <v>43539.49298611111</v>
      </c>
      <c r="Q212" s="79" t="s">
        <v>395</v>
      </c>
      <c r="R212" s="79"/>
      <c r="S212" s="79"/>
      <c r="T212" s="79" t="s">
        <v>497</v>
      </c>
      <c r="U212" s="79"/>
      <c r="V212" s="84" t="s">
        <v>546</v>
      </c>
      <c r="W212" s="81">
        <v>43539.49298611111</v>
      </c>
      <c r="X212" s="84" t="s">
        <v>663</v>
      </c>
      <c r="Y212" s="79"/>
      <c r="Z212" s="79"/>
      <c r="AA212" s="82" t="s">
        <v>804</v>
      </c>
      <c r="AB212" s="79"/>
      <c r="AC212" s="79" t="b">
        <v>0</v>
      </c>
      <c r="AD212" s="79">
        <v>0</v>
      </c>
      <c r="AE212" s="82" t="s">
        <v>851</v>
      </c>
      <c r="AF212" s="79" t="b">
        <v>0</v>
      </c>
      <c r="AG212" s="79" t="s">
        <v>863</v>
      </c>
      <c r="AH212" s="79"/>
      <c r="AI212" s="82" t="s">
        <v>851</v>
      </c>
      <c r="AJ212" s="79" t="b">
        <v>0</v>
      </c>
      <c r="AK212" s="79">
        <v>1</v>
      </c>
      <c r="AL212" s="82" t="s">
        <v>805</v>
      </c>
      <c r="AM212" s="79" t="s">
        <v>868</v>
      </c>
      <c r="AN212" s="79" t="b">
        <v>0</v>
      </c>
      <c r="AO212" s="82" t="s">
        <v>805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4</v>
      </c>
      <c r="BD212" s="48">
        <v>0</v>
      </c>
      <c r="BE212" s="49">
        <v>0</v>
      </c>
      <c r="BF212" s="48">
        <v>0</v>
      </c>
      <c r="BG212" s="49">
        <v>0</v>
      </c>
      <c r="BH212" s="48">
        <v>0</v>
      </c>
      <c r="BI212" s="49">
        <v>0</v>
      </c>
      <c r="BJ212" s="48">
        <v>19</v>
      </c>
      <c r="BK212" s="49">
        <v>100</v>
      </c>
      <c r="BL212" s="48">
        <v>19</v>
      </c>
    </row>
    <row r="213" spans="1:64" ht="15">
      <c r="A213" s="64" t="s">
        <v>254</v>
      </c>
      <c r="B213" s="64" t="s">
        <v>300</v>
      </c>
      <c r="C213" s="65" t="s">
        <v>2353</v>
      </c>
      <c r="D213" s="66">
        <v>3</v>
      </c>
      <c r="E213" s="67" t="s">
        <v>132</v>
      </c>
      <c r="F213" s="68">
        <v>32</v>
      </c>
      <c r="G213" s="65"/>
      <c r="H213" s="69"/>
      <c r="I213" s="70"/>
      <c r="J213" s="70"/>
      <c r="K213" s="34" t="s">
        <v>65</v>
      </c>
      <c r="L213" s="77">
        <v>213</v>
      </c>
      <c r="M213" s="77"/>
      <c r="N213" s="72"/>
      <c r="O213" s="79" t="s">
        <v>302</v>
      </c>
      <c r="P213" s="81">
        <v>43539.490532407406</v>
      </c>
      <c r="Q213" s="79" t="s">
        <v>396</v>
      </c>
      <c r="R213" s="79"/>
      <c r="S213" s="79"/>
      <c r="T213" s="79" t="s">
        <v>497</v>
      </c>
      <c r="U213" s="79"/>
      <c r="V213" s="84" t="s">
        <v>560</v>
      </c>
      <c r="W213" s="81">
        <v>43539.490532407406</v>
      </c>
      <c r="X213" s="84" t="s">
        <v>664</v>
      </c>
      <c r="Y213" s="79"/>
      <c r="Z213" s="79"/>
      <c r="AA213" s="82" t="s">
        <v>805</v>
      </c>
      <c r="AB213" s="79"/>
      <c r="AC213" s="79" t="b">
        <v>0</v>
      </c>
      <c r="AD213" s="79">
        <v>2</v>
      </c>
      <c r="AE213" s="82" t="s">
        <v>851</v>
      </c>
      <c r="AF213" s="79" t="b">
        <v>0</v>
      </c>
      <c r="AG213" s="79" t="s">
        <v>863</v>
      </c>
      <c r="AH213" s="79"/>
      <c r="AI213" s="82" t="s">
        <v>851</v>
      </c>
      <c r="AJ213" s="79" t="b">
        <v>0</v>
      </c>
      <c r="AK213" s="79">
        <v>1</v>
      </c>
      <c r="AL213" s="82" t="s">
        <v>851</v>
      </c>
      <c r="AM213" s="79" t="s">
        <v>878</v>
      </c>
      <c r="AN213" s="79" t="b">
        <v>0</v>
      </c>
      <c r="AO213" s="82" t="s">
        <v>805</v>
      </c>
      <c r="AP213" s="79" t="s">
        <v>881</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4</v>
      </c>
      <c r="BD213" s="48">
        <v>0</v>
      </c>
      <c r="BE213" s="49">
        <v>0</v>
      </c>
      <c r="BF213" s="48">
        <v>0</v>
      </c>
      <c r="BG213" s="49">
        <v>0</v>
      </c>
      <c r="BH213" s="48">
        <v>0</v>
      </c>
      <c r="BI213" s="49">
        <v>0</v>
      </c>
      <c r="BJ213" s="48">
        <v>17</v>
      </c>
      <c r="BK213" s="49">
        <v>100</v>
      </c>
      <c r="BL213" s="48">
        <v>17</v>
      </c>
    </row>
    <row r="214" spans="1:64" ht="15">
      <c r="A214" s="64" t="s">
        <v>236</v>
      </c>
      <c r="B214" s="64" t="s">
        <v>299</v>
      </c>
      <c r="C214" s="65" t="s">
        <v>2352</v>
      </c>
      <c r="D214" s="66">
        <v>6.5</v>
      </c>
      <c r="E214" s="67" t="s">
        <v>136</v>
      </c>
      <c r="F214" s="68">
        <v>27.666666666666668</v>
      </c>
      <c r="G214" s="65"/>
      <c r="H214" s="69"/>
      <c r="I214" s="70"/>
      <c r="J214" s="70"/>
      <c r="K214" s="34" t="s">
        <v>65</v>
      </c>
      <c r="L214" s="77">
        <v>214</v>
      </c>
      <c r="M214" s="77"/>
      <c r="N214" s="72"/>
      <c r="O214" s="79" t="s">
        <v>302</v>
      </c>
      <c r="P214" s="81">
        <v>43538.38207175926</v>
      </c>
      <c r="Q214" s="79" t="s">
        <v>393</v>
      </c>
      <c r="R214" s="79"/>
      <c r="S214" s="79"/>
      <c r="T214" s="79"/>
      <c r="U214" s="79"/>
      <c r="V214" s="84" t="s">
        <v>546</v>
      </c>
      <c r="W214" s="81">
        <v>43538.38207175926</v>
      </c>
      <c r="X214" s="84" t="s">
        <v>661</v>
      </c>
      <c r="Y214" s="79"/>
      <c r="Z214" s="79"/>
      <c r="AA214" s="82" t="s">
        <v>802</v>
      </c>
      <c r="AB214" s="79"/>
      <c r="AC214" s="79" t="b">
        <v>0</v>
      </c>
      <c r="AD214" s="79">
        <v>0</v>
      </c>
      <c r="AE214" s="82" t="s">
        <v>851</v>
      </c>
      <c r="AF214" s="79" t="b">
        <v>0</v>
      </c>
      <c r="AG214" s="79" t="s">
        <v>863</v>
      </c>
      <c r="AH214" s="79"/>
      <c r="AI214" s="82" t="s">
        <v>851</v>
      </c>
      <c r="AJ214" s="79" t="b">
        <v>0</v>
      </c>
      <c r="AK214" s="79">
        <v>1</v>
      </c>
      <c r="AL214" s="82" t="s">
        <v>801</v>
      </c>
      <c r="AM214" s="79" t="s">
        <v>868</v>
      </c>
      <c r="AN214" s="79" t="b">
        <v>0</v>
      </c>
      <c r="AO214" s="82" t="s">
        <v>801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20</v>
      </c>
      <c r="BK214" s="49">
        <v>100</v>
      </c>
      <c r="BL214" s="48">
        <v>20</v>
      </c>
    </row>
    <row r="215" spans="1:64" ht="15">
      <c r="A215" s="64" t="s">
        <v>236</v>
      </c>
      <c r="B215" s="64" t="s">
        <v>299</v>
      </c>
      <c r="C215" s="65" t="s">
        <v>2352</v>
      </c>
      <c r="D215" s="66">
        <v>6.5</v>
      </c>
      <c r="E215" s="67" t="s">
        <v>136</v>
      </c>
      <c r="F215" s="68">
        <v>27.666666666666668</v>
      </c>
      <c r="G215" s="65"/>
      <c r="H215" s="69"/>
      <c r="I215" s="70"/>
      <c r="J215" s="70"/>
      <c r="K215" s="34" t="s">
        <v>65</v>
      </c>
      <c r="L215" s="77">
        <v>215</v>
      </c>
      <c r="M215" s="77"/>
      <c r="N215" s="72"/>
      <c r="O215" s="79" t="s">
        <v>302</v>
      </c>
      <c r="P215" s="81">
        <v>43538.45553240741</v>
      </c>
      <c r="Q215" s="79" t="s">
        <v>397</v>
      </c>
      <c r="R215" s="84" t="s">
        <v>453</v>
      </c>
      <c r="S215" s="79" t="s">
        <v>474</v>
      </c>
      <c r="T215" s="79"/>
      <c r="U215" s="79"/>
      <c r="V215" s="84" t="s">
        <v>546</v>
      </c>
      <c r="W215" s="81">
        <v>43538.45553240741</v>
      </c>
      <c r="X215" s="84" t="s">
        <v>665</v>
      </c>
      <c r="Y215" s="79"/>
      <c r="Z215" s="79"/>
      <c r="AA215" s="82" t="s">
        <v>806</v>
      </c>
      <c r="AB215" s="79"/>
      <c r="AC215" s="79" t="b">
        <v>0</v>
      </c>
      <c r="AD215" s="79">
        <v>0</v>
      </c>
      <c r="AE215" s="82" t="s">
        <v>851</v>
      </c>
      <c r="AF215" s="79" t="b">
        <v>0</v>
      </c>
      <c r="AG215" s="79" t="s">
        <v>863</v>
      </c>
      <c r="AH215" s="79"/>
      <c r="AI215" s="82" t="s">
        <v>851</v>
      </c>
      <c r="AJ215" s="79" t="b">
        <v>0</v>
      </c>
      <c r="AK215" s="79">
        <v>1</v>
      </c>
      <c r="AL215" s="82" t="s">
        <v>807</v>
      </c>
      <c r="AM215" s="79" t="s">
        <v>868</v>
      </c>
      <c r="AN215" s="79" t="b">
        <v>0</v>
      </c>
      <c r="AO215" s="82" t="s">
        <v>807</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1</v>
      </c>
      <c r="BE215" s="49">
        <v>6.666666666666667</v>
      </c>
      <c r="BF215" s="48">
        <v>0</v>
      </c>
      <c r="BG215" s="49">
        <v>0</v>
      </c>
      <c r="BH215" s="48">
        <v>0</v>
      </c>
      <c r="BI215" s="49">
        <v>0</v>
      </c>
      <c r="BJ215" s="48">
        <v>14</v>
      </c>
      <c r="BK215" s="49">
        <v>93.33333333333333</v>
      </c>
      <c r="BL215" s="48">
        <v>15</v>
      </c>
    </row>
    <row r="216" spans="1:64" ht="15">
      <c r="A216" s="64" t="s">
        <v>254</v>
      </c>
      <c r="B216" s="64" t="s">
        <v>299</v>
      </c>
      <c r="C216" s="65" t="s">
        <v>2353</v>
      </c>
      <c r="D216" s="66">
        <v>3</v>
      </c>
      <c r="E216" s="67" t="s">
        <v>132</v>
      </c>
      <c r="F216" s="68">
        <v>32</v>
      </c>
      <c r="G216" s="65"/>
      <c r="H216" s="69"/>
      <c r="I216" s="70"/>
      <c r="J216" s="70"/>
      <c r="K216" s="34" t="s">
        <v>65</v>
      </c>
      <c r="L216" s="77">
        <v>216</v>
      </c>
      <c r="M216" s="77"/>
      <c r="N216" s="72"/>
      <c r="O216" s="79" t="s">
        <v>302</v>
      </c>
      <c r="P216" s="81">
        <v>43538.441469907404</v>
      </c>
      <c r="Q216" s="79" t="s">
        <v>398</v>
      </c>
      <c r="R216" s="84" t="s">
        <v>453</v>
      </c>
      <c r="S216" s="79" t="s">
        <v>474</v>
      </c>
      <c r="T216" s="79" t="s">
        <v>496</v>
      </c>
      <c r="U216" s="79"/>
      <c r="V216" s="84" t="s">
        <v>560</v>
      </c>
      <c r="W216" s="81">
        <v>43538.441469907404</v>
      </c>
      <c r="X216" s="84" t="s">
        <v>666</v>
      </c>
      <c r="Y216" s="79"/>
      <c r="Z216" s="79"/>
      <c r="AA216" s="82" t="s">
        <v>807</v>
      </c>
      <c r="AB216" s="79"/>
      <c r="AC216" s="79" t="b">
        <v>0</v>
      </c>
      <c r="AD216" s="79">
        <v>1</v>
      </c>
      <c r="AE216" s="82" t="s">
        <v>851</v>
      </c>
      <c r="AF216" s="79" t="b">
        <v>0</v>
      </c>
      <c r="AG216" s="79" t="s">
        <v>863</v>
      </c>
      <c r="AH216" s="79"/>
      <c r="AI216" s="82" t="s">
        <v>851</v>
      </c>
      <c r="AJ216" s="79" t="b">
        <v>0</v>
      </c>
      <c r="AK216" s="79">
        <v>1</v>
      </c>
      <c r="AL216" s="82" t="s">
        <v>851</v>
      </c>
      <c r="AM216" s="79" t="s">
        <v>874</v>
      </c>
      <c r="AN216" s="79" t="b">
        <v>0</v>
      </c>
      <c r="AO216" s="82" t="s">
        <v>807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1</v>
      </c>
      <c r="BD216" s="48">
        <v>2</v>
      </c>
      <c r="BE216" s="49">
        <v>8.695652173913043</v>
      </c>
      <c r="BF216" s="48">
        <v>0</v>
      </c>
      <c r="BG216" s="49">
        <v>0</v>
      </c>
      <c r="BH216" s="48">
        <v>0</v>
      </c>
      <c r="BI216" s="49">
        <v>0</v>
      </c>
      <c r="BJ216" s="48">
        <v>21</v>
      </c>
      <c r="BK216" s="49">
        <v>91.30434782608695</v>
      </c>
      <c r="BL216" s="48">
        <v>23</v>
      </c>
    </row>
    <row r="217" spans="1:64" ht="15">
      <c r="A217" s="64" t="s">
        <v>254</v>
      </c>
      <c r="B217" s="64" t="s">
        <v>301</v>
      </c>
      <c r="C217" s="65" t="s">
        <v>2353</v>
      </c>
      <c r="D217" s="66">
        <v>3</v>
      </c>
      <c r="E217" s="67" t="s">
        <v>132</v>
      </c>
      <c r="F217" s="68">
        <v>32</v>
      </c>
      <c r="G217" s="65"/>
      <c r="H217" s="69"/>
      <c r="I217" s="70"/>
      <c r="J217" s="70"/>
      <c r="K217" s="34" t="s">
        <v>65</v>
      </c>
      <c r="L217" s="77">
        <v>217</v>
      </c>
      <c r="M217" s="77"/>
      <c r="N217" s="72"/>
      <c r="O217" s="79" t="s">
        <v>302</v>
      </c>
      <c r="P217" s="81">
        <v>43539.55813657407</v>
      </c>
      <c r="Q217" s="79" t="s">
        <v>399</v>
      </c>
      <c r="R217" s="79"/>
      <c r="S217" s="79"/>
      <c r="T217" s="79"/>
      <c r="U217" s="84" t="s">
        <v>521</v>
      </c>
      <c r="V217" s="84" t="s">
        <v>521</v>
      </c>
      <c r="W217" s="81">
        <v>43539.55813657407</v>
      </c>
      <c r="X217" s="84" t="s">
        <v>667</v>
      </c>
      <c r="Y217" s="79"/>
      <c r="Z217" s="79"/>
      <c r="AA217" s="82" t="s">
        <v>808</v>
      </c>
      <c r="AB217" s="79"/>
      <c r="AC217" s="79" t="b">
        <v>0</v>
      </c>
      <c r="AD217" s="79">
        <v>3</v>
      </c>
      <c r="AE217" s="82" t="s">
        <v>851</v>
      </c>
      <c r="AF217" s="79" t="b">
        <v>0</v>
      </c>
      <c r="AG217" s="79" t="s">
        <v>863</v>
      </c>
      <c r="AH217" s="79"/>
      <c r="AI217" s="82" t="s">
        <v>851</v>
      </c>
      <c r="AJ217" s="79" t="b">
        <v>0</v>
      </c>
      <c r="AK217" s="79">
        <v>0</v>
      </c>
      <c r="AL217" s="82" t="s">
        <v>851</v>
      </c>
      <c r="AM217" s="79" t="s">
        <v>878</v>
      </c>
      <c r="AN217" s="79" t="b">
        <v>0</v>
      </c>
      <c r="AO217" s="82" t="s">
        <v>808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1</v>
      </c>
      <c r="BE217" s="49">
        <v>10</v>
      </c>
      <c r="BF217" s="48">
        <v>0</v>
      </c>
      <c r="BG217" s="49">
        <v>0</v>
      </c>
      <c r="BH217" s="48">
        <v>0</v>
      </c>
      <c r="BI217" s="49">
        <v>0</v>
      </c>
      <c r="BJ217" s="48">
        <v>9</v>
      </c>
      <c r="BK217" s="49">
        <v>90</v>
      </c>
      <c r="BL217" s="48">
        <v>10</v>
      </c>
    </row>
    <row r="218" spans="1:64" ht="15">
      <c r="A218" s="64" t="s">
        <v>255</v>
      </c>
      <c r="B218" s="64" t="s">
        <v>241</v>
      </c>
      <c r="C218" s="65" t="s">
        <v>2353</v>
      </c>
      <c r="D218" s="66">
        <v>3</v>
      </c>
      <c r="E218" s="67" t="s">
        <v>132</v>
      </c>
      <c r="F218" s="68">
        <v>32</v>
      </c>
      <c r="G218" s="65"/>
      <c r="H218" s="69"/>
      <c r="I218" s="70"/>
      <c r="J218" s="70"/>
      <c r="K218" s="34" t="s">
        <v>66</v>
      </c>
      <c r="L218" s="77">
        <v>218</v>
      </c>
      <c r="M218" s="77"/>
      <c r="N218" s="72"/>
      <c r="O218" s="79" t="s">
        <v>302</v>
      </c>
      <c r="P218" s="81">
        <v>43543.54953703703</v>
      </c>
      <c r="Q218" s="79" t="s">
        <v>400</v>
      </c>
      <c r="R218" s="79"/>
      <c r="S218" s="79"/>
      <c r="T218" s="79" t="s">
        <v>498</v>
      </c>
      <c r="U218" s="84" t="s">
        <v>522</v>
      </c>
      <c r="V218" s="84" t="s">
        <v>522</v>
      </c>
      <c r="W218" s="81">
        <v>43543.54953703703</v>
      </c>
      <c r="X218" s="84" t="s">
        <v>668</v>
      </c>
      <c r="Y218" s="79"/>
      <c r="Z218" s="79"/>
      <c r="AA218" s="82" t="s">
        <v>809</v>
      </c>
      <c r="AB218" s="79"/>
      <c r="AC218" s="79" t="b">
        <v>0</v>
      </c>
      <c r="AD218" s="79">
        <v>5</v>
      </c>
      <c r="AE218" s="82" t="s">
        <v>851</v>
      </c>
      <c r="AF218" s="79" t="b">
        <v>0</v>
      </c>
      <c r="AG218" s="79" t="s">
        <v>863</v>
      </c>
      <c r="AH218" s="79"/>
      <c r="AI218" s="82" t="s">
        <v>851</v>
      </c>
      <c r="AJ218" s="79" t="b">
        <v>0</v>
      </c>
      <c r="AK218" s="79">
        <v>4</v>
      </c>
      <c r="AL218" s="82" t="s">
        <v>851</v>
      </c>
      <c r="AM218" s="79" t="s">
        <v>878</v>
      </c>
      <c r="AN218" s="79" t="b">
        <v>0</v>
      </c>
      <c r="AO218" s="82" t="s">
        <v>809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241</v>
      </c>
      <c r="B219" s="64" t="s">
        <v>241</v>
      </c>
      <c r="C219" s="65" t="s">
        <v>2355</v>
      </c>
      <c r="D219" s="66">
        <v>10</v>
      </c>
      <c r="E219" s="67" t="s">
        <v>136</v>
      </c>
      <c r="F219" s="68">
        <v>19</v>
      </c>
      <c r="G219" s="65"/>
      <c r="H219" s="69"/>
      <c r="I219" s="70"/>
      <c r="J219" s="70"/>
      <c r="K219" s="34" t="s">
        <v>65</v>
      </c>
      <c r="L219" s="77">
        <v>219</v>
      </c>
      <c r="M219" s="77"/>
      <c r="N219" s="72"/>
      <c r="O219" s="79" t="s">
        <v>176</v>
      </c>
      <c r="P219" s="81">
        <v>43543.46640046296</v>
      </c>
      <c r="Q219" s="79" t="s">
        <v>401</v>
      </c>
      <c r="R219" s="79"/>
      <c r="S219" s="79"/>
      <c r="T219" s="79" t="s">
        <v>499</v>
      </c>
      <c r="U219" s="84" t="s">
        <v>523</v>
      </c>
      <c r="V219" s="84" t="s">
        <v>523</v>
      </c>
      <c r="W219" s="81">
        <v>43543.46640046296</v>
      </c>
      <c r="X219" s="84" t="s">
        <v>669</v>
      </c>
      <c r="Y219" s="79"/>
      <c r="Z219" s="79"/>
      <c r="AA219" s="82" t="s">
        <v>810</v>
      </c>
      <c r="AB219" s="79"/>
      <c r="AC219" s="79" t="b">
        <v>0</v>
      </c>
      <c r="AD219" s="79">
        <v>2</v>
      </c>
      <c r="AE219" s="82" t="s">
        <v>851</v>
      </c>
      <c r="AF219" s="79" t="b">
        <v>0</v>
      </c>
      <c r="AG219" s="79" t="s">
        <v>863</v>
      </c>
      <c r="AH219" s="79"/>
      <c r="AI219" s="82" t="s">
        <v>851</v>
      </c>
      <c r="AJ219" s="79" t="b">
        <v>0</v>
      </c>
      <c r="AK219" s="79">
        <v>2</v>
      </c>
      <c r="AL219" s="82" t="s">
        <v>851</v>
      </c>
      <c r="AM219" s="79" t="s">
        <v>876</v>
      </c>
      <c r="AN219" s="79" t="b">
        <v>0</v>
      </c>
      <c r="AO219" s="82" t="s">
        <v>810</v>
      </c>
      <c r="AP219" s="79" t="s">
        <v>881</v>
      </c>
      <c r="AQ219" s="79">
        <v>0</v>
      </c>
      <c r="AR219" s="79">
        <v>0</v>
      </c>
      <c r="AS219" s="79"/>
      <c r="AT219" s="79"/>
      <c r="AU219" s="79"/>
      <c r="AV219" s="79"/>
      <c r="AW219" s="79"/>
      <c r="AX219" s="79"/>
      <c r="AY219" s="79"/>
      <c r="AZ219" s="79"/>
      <c r="BA219">
        <v>4</v>
      </c>
      <c r="BB219" s="78" t="str">
        <f>REPLACE(INDEX(GroupVertices[Group],MATCH(Edges[[#This Row],[Vertex 1]],GroupVertices[Vertex],0)),1,1,"")</f>
        <v>4</v>
      </c>
      <c r="BC219" s="78" t="str">
        <f>REPLACE(INDEX(GroupVertices[Group],MATCH(Edges[[#This Row],[Vertex 2]],GroupVertices[Vertex],0)),1,1,"")</f>
        <v>4</v>
      </c>
      <c r="BD219" s="48">
        <v>1</v>
      </c>
      <c r="BE219" s="49">
        <v>7.142857142857143</v>
      </c>
      <c r="BF219" s="48">
        <v>0</v>
      </c>
      <c r="BG219" s="49">
        <v>0</v>
      </c>
      <c r="BH219" s="48">
        <v>0</v>
      </c>
      <c r="BI219" s="49">
        <v>0</v>
      </c>
      <c r="BJ219" s="48">
        <v>13</v>
      </c>
      <c r="BK219" s="49">
        <v>92.85714285714286</v>
      </c>
      <c r="BL219" s="48">
        <v>14</v>
      </c>
    </row>
    <row r="220" spans="1:64" ht="15">
      <c r="A220" s="64" t="s">
        <v>241</v>
      </c>
      <c r="B220" s="64" t="s">
        <v>241</v>
      </c>
      <c r="C220" s="65" t="s">
        <v>2355</v>
      </c>
      <c r="D220" s="66">
        <v>10</v>
      </c>
      <c r="E220" s="67" t="s">
        <v>136</v>
      </c>
      <c r="F220" s="68">
        <v>19</v>
      </c>
      <c r="G220" s="65"/>
      <c r="H220" s="69"/>
      <c r="I220" s="70"/>
      <c r="J220" s="70"/>
      <c r="K220" s="34" t="s">
        <v>65</v>
      </c>
      <c r="L220" s="77">
        <v>220</v>
      </c>
      <c r="M220" s="77"/>
      <c r="N220" s="72"/>
      <c r="O220" s="79" t="s">
        <v>176</v>
      </c>
      <c r="P220" s="81">
        <v>43543.37163194444</v>
      </c>
      <c r="Q220" s="79" t="s">
        <v>402</v>
      </c>
      <c r="R220" s="84" t="s">
        <v>455</v>
      </c>
      <c r="S220" s="79" t="s">
        <v>466</v>
      </c>
      <c r="T220" s="79" t="s">
        <v>499</v>
      </c>
      <c r="U220" s="79"/>
      <c r="V220" s="84" t="s">
        <v>555</v>
      </c>
      <c r="W220" s="81">
        <v>43543.37163194444</v>
      </c>
      <c r="X220" s="84" t="s">
        <v>670</v>
      </c>
      <c r="Y220" s="79"/>
      <c r="Z220" s="79"/>
      <c r="AA220" s="82" t="s">
        <v>811</v>
      </c>
      <c r="AB220" s="79"/>
      <c r="AC220" s="79" t="b">
        <v>0</v>
      </c>
      <c r="AD220" s="79">
        <v>0</v>
      </c>
      <c r="AE220" s="82" t="s">
        <v>851</v>
      </c>
      <c r="AF220" s="79" t="b">
        <v>0</v>
      </c>
      <c r="AG220" s="79" t="s">
        <v>863</v>
      </c>
      <c r="AH220" s="79"/>
      <c r="AI220" s="82" t="s">
        <v>851</v>
      </c>
      <c r="AJ220" s="79" t="b">
        <v>0</v>
      </c>
      <c r="AK220" s="79">
        <v>4</v>
      </c>
      <c r="AL220" s="82" t="s">
        <v>851</v>
      </c>
      <c r="AM220" s="79" t="s">
        <v>878</v>
      </c>
      <c r="AN220" s="79" t="b">
        <v>0</v>
      </c>
      <c r="AO220" s="82" t="s">
        <v>811</v>
      </c>
      <c r="AP220" s="79" t="s">
        <v>881</v>
      </c>
      <c r="AQ220" s="79">
        <v>0</v>
      </c>
      <c r="AR220" s="79">
        <v>0</v>
      </c>
      <c r="AS220" s="79"/>
      <c r="AT220" s="79"/>
      <c r="AU220" s="79"/>
      <c r="AV220" s="79"/>
      <c r="AW220" s="79"/>
      <c r="AX220" s="79"/>
      <c r="AY220" s="79"/>
      <c r="AZ220" s="79"/>
      <c r="BA220">
        <v>4</v>
      </c>
      <c r="BB220" s="78" t="str">
        <f>REPLACE(INDEX(GroupVertices[Group],MATCH(Edges[[#This Row],[Vertex 1]],GroupVertices[Vertex],0)),1,1,"")</f>
        <v>4</v>
      </c>
      <c r="BC220" s="78" t="str">
        <f>REPLACE(INDEX(GroupVertices[Group],MATCH(Edges[[#This Row],[Vertex 2]],GroupVertices[Vertex],0)),1,1,"")</f>
        <v>4</v>
      </c>
      <c r="BD220" s="48">
        <v>0</v>
      </c>
      <c r="BE220" s="49">
        <v>0</v>
      </c>
      <c r="BF220" s="48">
        <v>0</v>
      </c>
      <c r="BG220" s="49">
        <v>0</v>
      </c>
      <c r="BH220" s="48">
        <v>0</v>
      </c>
      <c r="BI220" s="49">
        <v>0</v>
      </c>
      <c r="BJ220" s="48">
        <v>13</v>
      </c>
      <c r="BK220" s="49">
        <v>100</v>
      </c>
      <c r="BL220" s="48">
        <v>13</v>
      </c>
    </row>
    <row r="221" spans="1:64" ht="15">
      <c r="A221" s="64" t="s">
        <v>241</v>
      </c>
      <c r="B221" s="64" t="s">
        <v>241</v>
      </c>
      <c r="C221" s="65" t="s">
        <v>2355</v>
      </c>
      <c r="D221" s="66">
        <v>10</v>
      </c>
      <c r="E221" s="67" t="s">
        <v>136</v>
      </c>
      <c r="F221" s="68">
        <v>19</v>
      </c>
      <c r="G221" s="65"/>
      <c r="H221" s="69"/>
      <c r="I221" s="70"/>
      <c r="J221" s="70"/>
      <c r="K221" s="34" t="s">
        <v>65</v>
      </c>
      <c r="L221" s="77">
        <v>221</v>
      </c>
      <c r="M221" s="77"/>
      <c r="N221" s="72"/>
      <c r="O221" s="79" t="s">
        <v>176</v>
      </c>
      <c r="P221" s="81">
        <v>43542.64309027778</v>
      </c>
      <c r="Q221" s="79" t="s">
        <v>403</v>
      </c>
      <c r="R221" s="79" t="s">
        <v>456</v>
      </c>
      <c r="S221" s="79" t="s">
        <v>476</v>
      </c>
      <c r="T221" s="79" t="s">
        <v>499</v>
      </c>
      <c r="U221" s="84" t="s">
        <v>524</v>
      </c>
      <c r="V221" s="84" t="s">
        <v>524</v>
      </c>
      <c r="W221" s="81">
        <v>43542.64309027778</v>
      </c>
      <c r="X221" s="84" t="s">
        <v>671</v>
      </c>
      <c r="Y221" s="79"/>
      <c r="Z221" s="79"/>
      <c r="AA221" s="82" t="s">
        <v>812</v>
      </c>
      <c r="AB221" s="79"/>
      <c r="AC221" s="79" t="b">
        <v>0</v>
      </c>
      <c r="AD221" s="79">
        <v>0</v>
      </c>
      <c r="AE221" s="82" t="s">
        <v>851</v>
      </c>
      <c r="AF221" s="79" t="b">
        <v>0</v>
      </c>
      <c r="AG221" s="79" t="s">
        <v>863</v>
      </c>
      <c r="AH221" s="79"/>
      <c r="AI221" s="82" t="s">
        <v>851</v>
      </c>
      <c r="AJ221" s="79" t="b">
        <v>0</v>
      </c>
      <c r="AK221" s="79">
        <v>1</v>
      </c>
      <c r="AL221" s="82" t="s">
        <v>851</v>
      </c>
      <c r="AM221" s="79" t="s">
        <v>880</v>
      </c>
      <c r="AN221" s="79" t="b">
        <v>0</v>
      </c>
      <c r="AO221" s="82" t="s">
        <v>812</v>
      </c>
      <c r="AP221" s="79" t="s">
        <v>881</v>
      </c>
      <c r="AQ221" s="79">
        <v>0</v>
      </c>
      <c r="AR221" s="79">
        <v>0</v>
      </c>
      <c r="AS221" s="79"/>
      <c r="AT221" s="79"/>
      <c r="AU221" s="79"/>
      <c r="AV221" s="79"/>
      <c r="AW221" s="79"/>
      <c r="AX221" s="79"/>
      <c r="AY221" s="79"/>
      <c r="AZ221" s="79"/>
      <c r="BA221">
        <v>4</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36</v>
      </c>
      <c r="BK221" s="49">
        <v>100</v>
      </c>
      <c r="BL221" s="48">
        <v>36</v>
      </c>
    </row>
    <row r="222" spans="1:64" ht="15">
      <c r="A222" s="64" t="s">
        <v>241</v>
      </c>
      <c r="B222" s="64" t="s">
        <v>241</v>
      </c>
      <c r="C222" s="65" t="s">
        <v>2355</v>
      </c>
      <c r="D222" s="66">
        <v>10</v>
      </c>
      <c r="E222" s="67" t="s">
        <v>136</v>
      </c>
      <c r="F222" s="68">
        <v>19</v>
      </c>
      <c r="G222" s="65"/>
      <c r="H222" s="69"/>
      <c r="I222" s="70"/>
      <c r="J222" s="70"/>
      <c r="K222" s="34" t="s">
        <v>65</v>
      </c>
      <c r="L222" s="77">
        <v>222</v>
      </c>
      <c r="M222" s="77"/>
      <c r="N222" s="72"/>
      <c r="O222" s="79" t="s">
        <v>176</v>
      </c>
      <c r="P222" s="81">
        <v>43543.52920138889</v>
      </c>
      <c r="Q222" s="79" t="s">
        <v>404</v>
      </c>
      <c r="R222" s="84" t="s">
        <v>457</v>
      </c>
      <c r="S222" s="79" t="s">
        <v>477</v>
      </c>
      <c r="T222" s="79" t="s">
        <v>499</v>
      </c>
      <c r="U222" s="84" t="s">
        <v>525</v>
      </c>
      <c r="V222" s="84" t="s">
        <v>525</v>
      </c>
      <c r="W222" s="81">
        <v>43543.52920138889</v>
      </c>
      <c r="X222" s="84" t="s">
        <v>672</v>
      </c>
      <c r="Y222" s="79"/>
      <c r="Z222" s="79"/>
      <c r="AA222" s="82" t="s">
        <v>813</v>
      </c>
      <c r="AB222" s="79"/>
      <c r="AC222" s="79" t="b">
        <v>0</v>
      </c>
      <c r="AD222" s="79">
        <v>4</v>
      </c>
      <c r="AE222" s="82" t="s">
        <v>851</v>
      </c>
      <c r="AF222" s="79" t="b">
        <v>0</v>
      </c>
      <c r="AG222" s="79" t="s">
        <v>863</v>
      </c>
      <c r="AH222" s="79"/>
      <c r="AI222" s="82" t="s">
        <v>851</v>
      </c>
      <c r="AJ222" s="79" t="b">
        <v>0</v>
      </c>
      <c r="AK222" s="79">
        <v>1</v>
      </c>
      <c r="AL222" s="82" t="s">
        <v>851</v>
      </c>
      <c r="AM222" s="79" t="s">
        <v>880</v>
      </c>
      <c r="AN222" s="79" t="b">
        <v>0</v>
      </c>
      <c r="AO222" s="82" t="s">
        <v>813</v>
      </c>
      <c r="AP222" s="79" t="s">
        <v>881</v>
      </c>
      <c r="AQ222" s="79">
        <v>0</v>
      </c>
      <c r="AR222" s="79">
        <v>0</v>
      </c>
      <c r="AS222" s="79"/>
      <c r="AT222" s="79"/>
      <c r="AU222" s="79"/>
      <c r="AV222" s="79"/>
      <c r="AW222" s="79"/>
      <c r="AX222" s="79"/>
      <c r="AY222" s="79"/>
      <c r="AZ222" s="79"/>
      <c r="BA222">
        <v>4</v>
      </c>
      <c r="BB222" s="78" t="str">
        <f>REPLACE(INDEX(GroupVertices[Group],MATCH(Edges[[#This Row],[Vertex 1]],GroupVertices[Vertex],0)),1,1,"")</f>
        <v>4</v>
      </c>
      <c r="BC222" s="78" t="str">
        <f>REPLACE(INDEX(GroupVertices[Group],MATCH(Edges[[#This Row],[Vertex 2]],GroupVertices[Vertex],0)),1,1,"")</f>
        <v>4</v>
      </c>
      <c r="BD222" s="48">
        <v>1</v>
      </c>
      <c r="BE222" s="49">
        <v>2.9411764705882355</v>
      </c>
      <c r="BF222" s="48">
        <v>0</v>
      </c>
      <c r="BG222" s="49">
        <v>0</v>
      </c>
      <c r="BH222" s="48">
        <v>0</v>
      </c>
      <c r="BI222" s="49">
        <v>0</v>
      </c>
      <c r="BJ222" s="48">
        <v>33</v>
      </c>
      <c r="BK222" s="49">
        <v>97.05882352941177</v>
      </c>
      <c r="BL222" s="48">
        <v>34</v>
      </c>
    </row>
    <row r="223" spans="1:64" ht="15">
      <c r="A223" s="64" t="s">
        <v>241</v>
      </c>
      <c r="B223" s="64" t="s">
        <v>236</v>
      </c>
      <c r="C223" s="65" t="s">
        <v>2353</v>
      </c>
      <c r="D223" s="66">
        <v>3</v>
      </c>
      <c r="E223" s="67" t="s">
        <v>132</v>
      </c>
      <c r="F223" s="68">
        <v>32</v>
      </c>
      <c r="G223" s="65"/>
      <c r="H223" s="69"/>
      <c r="I223" s="70"/>
      <c r="J223" s="70"/>
      <c r="K223" s="34" t="s">
        <v>66</v>
      </c>
      <c r="L223" s="77">
        <v>223</v>
      </c>
      <c r="M223" s="77"/>
      <c r="N223" s="72"/>
      <c r="O223" s="79" t="s">
        <v>302</v>
      </c>
      <c r="P223" s="81">
        <v>43543.56385416666</v>
      </c>
      <c r="Q223" s="79" t="s">
        <v>318</v>
      </c>
      <c r="R223" s="79"/>
      <c r="S223" s="79"/>
      <c r="T223" s="79"/>
      <c r="U223" s="79"/>
      <c r="V223" s="84" t="s">
        <v>555</v>
      </c>
      <c r="W223" s="81">
        <v>43543.56385416666</v>
      </c>
      <c r="X223" s="84" t="s">
        <v>673</v>
      </c>
      <c r="Y223" s="79"/>
      <c r="Z223" s="79"/>
      <c r="AA223" s="82" t="s">
        <v>814</v>
      </c>
      <c r="AB223" s="79"/>
      <c r="AC223" s="79" t="b">
        <v>0</v>
      </c>
      <c r="AD223" s="79">
        <v>0</v>
      </c>
      <c r="AE223" s="82" t="s">
        <v>851</v>
      </c>
      <c r="AF223" s="79" t="b">
        <v>0</v>
      </c>
      <c r="AG223" s="79" t="s">
        <v>863</v>
      </c>
      <c r="AH223" s="79"/>
      <c r="AI223" s="82" t="s">
        <v>851</v>
      </c>
      <c r="AJ223" s="79" t="b">
        <v>0</v>
      </c>
      <c r="AK223" s="79">
        <v>4</v>
      </c>
      <c r="AL223" s="82" t="s">
        <v>809</v>
      </c>
      <c r="AM223" s="79" t="s">
        <v>878</v>
      </c>
      <c r="AN223" s="79" t="b">
        <v>0</v>
      </c>
      <c r="AO223" s="82" t="s">
        <v>809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1</v>
      </c>
      <c r="BD223" s="48"/>
      <c r="BE223" s="49"/>
      <c r="BF223" s="48"/>
      <c r="BG223" s="49"/>
      <c r="BH223" s="48"/>
      <c r="BI223" s="49"/>
      <c r="BJ223" s="48"/>
      <c r="BK223" s="49"/>
      <c r="BL223" s="48"/>
    </row>
    <row r="224" spans="1:64" ht="15">
      <c r="A224" s="64" t="s">
        <v>241</v>
      </c>
      <c r="B224" s="64" t="s">
        <v>255</v>
      </c>
      <c r="C224" s="65" t="s">
        <v>2353</v>
      </c>
      <c r="D224" s="66">
        <v>3</v>
      </c>
      <c r="E224" s="67" t="s">
        <v>132</v>
      </c>
      <c r="F224" s="68">
        <v>32</v>
      </c>
      <c r="G224" s="65"/>
      <c r="H224" s="69"/>
      <c r="I224" s="70"/>
      <c r="J224" s="70"/>
      <c r="K224" s="34" t="s">
        <v>66</v>
      </c>
      <c r="L224" s="77">
        <v>224</v>
      </c>
      <c r="M224" s="77"/>
      <c r="N224" s="72"/>
      <c r="O224" s="79" t="s">
        <v>302</v>
      </c>
      <c r="P224" s="81">
        <v>43543.56385416666</v>
      </c>
      <c r="Q224" s="79" t="s">
        <v>318</v>
      </c>
      <c r="R224" s="79"/>
      <c r="S224" s="79"/>
      <c r="T224" s="79"/>
      <c r="U224" s="79"/>
      <c r="V224" s="84" t="s">
        <v>555</v>
      </c>
      <c r="W224" s="81">
        <v>43543.56385416666</v>
      </c>
      <c r="X224" s="84" t="s">
        <v>673</v>
      </c>
      <c r="Y224" s="79"/>
      <c r="Z224" s="79"/>
      <c r="AA224" s="82" t="s">
        <v>814</v>
      </c>
      <c r="AB224" s="79"/>
      <c r="AC224" s="79" t="b">
        <v>0</v>
      </c>
      <c r="AD224" s="79">
        <v>0</v>
      </c>
      <c r="AE224" s="82" t="s">
        <v>851</v>
      </c>
      <c r="AF224" s="79" t="b">
        <v>0</v>
      </c>
      <c r="AG224" s="79" t="s">
        <v>863</v>
      </c>
      <c r="AH224" s="79"/>
      <c r="AI224" s="82" t="s">
        <v>851</v>
      </c>
      <c r="AJ224" s="79" t="b">
        <v>0</v>
      </c>
      <c r="AK224" s="79">
        <v>4</v>
      </c>
      <c r="AL224" s="82" t="s">
        <v>809</v>
      </c>
      <c r="AM224" s="79" t="s">
        <v>878</v>
      </c>
      <c r="AN224" s="79" t="b">
        <v>0</v>
      </c>
      <c r="AO224" s="82" t="s">
        <v>809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4</v>
      </c>
      <c r="BD224" s="48">
        <v>2</v>
      </c>
      <c r="BE224" s="49">
        <v>10</v>
      </c>
      <c r="BF224" s="48">
        <v>1</v>
      </c>
      <c r="BG224" s="49">
        <v>5</v>
      </c>
      <c r="BH224" s="48">
        <v>0</v>
      </c>
      <c r="BI224" s="49">
        <v>0</v>
      </c>
      <c r="BJ224" s="48">
        <v>17</v>
      </c>
      <c r="BK224" s="49">
        <v>85</v>
      </c>
      <c r="BL224" s="48">
        <v>20</v>
      </c>
    </row>
    <row r="225" spans="1:64" ht="15">
      <c r="A225" s="64" t="s">
        <v>241</v>
      </c>
      <c r="B225" s="64" t="s">
        <v>247</v>
      </c>
      <c r="C225" s="65" t="s">
        <v>2353</v>
      </c>
      <c r="D225" s="66">
        <v>3</v>
      </c>
      <c r="E225" s="67" t="s">
        <v>132</v>
      </c>
      <c r="F225" s="68">
        <v>32</v>
      </c>
      <c r="G225" s="65"/>
      <c r="H225" s="69"/>
      <c r="I225" s="70"/>
      <c r="J225" s="70"/>
      <c r="K225" s="34" t="s">
        <v>65</v>
      </c>
      <c r="L225" s="77">
        <v>225</v>
      </c>
      <c r="M225" s="77"/>
      <c r="N225" s="72"/>
      <c r="O225" s="79" t="s">
        <v>302</v>
      </c>
      <c r="P225" s="81">
        <v>43544.67076388889</v>
      </c>
      <c r="Q225" s="79" t="s">
        <v>383</v>
      </c>
      <c r="R225" s="79"/>
      <c r="S225" s="79"/>
      <c r="T225" s="79"/>
      <c r="U225" s="79"/>
      <c r="V225" s="84" t="s">
        <v>555</v>
      </c>
      <c r="W225" s="81">
        <v>43544.67076388889</v>
      </c>
      <c r="X225" s="84" t="s">
        <v>650</v>
      </c>
      <c r="Y225" s="79"/>
      <c r="Z225" s="79"/>
      <c r="AA225" s="82" t="s">
        <v>791</v>
      </c>
      <c r="AB225" s="79"/>
      <c r="AC225" s="79" t="b">
        <v>0</v>
      </c>
      <c r="AD225" s="79">
        <v>0</v>
      </c>
      <c r="AE225" s="82" t="s">
        <v>851</v>
      </c>
      <c r="AF225" s="79" t="b">
        <v>0</v>
      </c>
      <c r="AG225" s="79" t="s">
        <v>863</v>
      </c>
      <c r="AH225" s="79"/>
      <c r="AI225" s="82" t="s">
        <v>851</v>
      </c>
      <c r="AJ225" s="79" t="b">
        <v>0</v>
      </c>
      <c r="AK225" s="79">
        <v>1</v>
      </c>
      <c r="AL225" s="82" t="s">
        <v>769</v>
      </c>
      <c r="AM225" s="79" t="s">
        <v>878</v>
      </c>
      <c r="AN225" s="79" t="b">
        <v>0</v>
      </c>
      <c r="AO225" s="82" t="s">
        <v>769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2</v>
      </c>
      <c r="BD225" s="48"/>
      <c r="BE225" s="49"/>
      <c r="BF225" s="48"/>
      <c r="BG225" s="49"/>
      <c r="BH225" s="48"/>
      <c r="BI225" s="49"/>
      <c r="BJ225" s="48"/>
      <c r="BK225" s="49"/>
      <c r="BL225" s="48"/>
    </row>
    <row r="226" spans="1:64" ht="15">
      <c r="A226" s="64" t="s">
        <v>241</v>
      </c>
      <c r="B226" s="64" t="s">
        <v>233</v>
      </c>
      <c r="C226" s="65" t="s">
        <v>2353</v>
      </c>
      <c r="D226" s="66">
        <v>3</v>
      </c>
      <c r="E226" s="67" t="s">
        <v>132</v>
      </c>
      <c r="F226" s="68">
        <v>32</v>
      </c>
      <c r="G226" s="65"/>
      <c r="H226" s="69"/>
      <c r="I226" s="70"/>
      <c r="J226" s="70"/>
      <c r="K226" s="34" t="s">
        <v>65</v>
      </c>
      <c r="L226" s="77">
        <v>226</v>
      </c>
      <c r="M226" s="77"/>
      <c r="N226" s="72"/>
      <c r="O226" s="79" t="s">
        <v>302</v>
      </c>
      <c r="P226" s="81">
        <v>43544.67076388889</v>
      </c>
      <c r="Q226" s="79" t="s">
        <v>383</v>
      </c>
      <c r="R226" s="79"/>
      <c r="S226" s="79"/>
      <c r="T226" s="79"/>
      <c r="U226" s="79"/>
      <c r="V226" s="84" t="s">
        <v>555</v>
      </c>
      <c r="W226" s="81">
        <v>43544.67076388889</v>
      </c>
      <c r="X226" s="84" t="s">
        <v>650</v>
      </c>
      <c r="Y226" s="79"/>
      <c r="Z226" s="79"/>
      <c r="AA226" s="82" t="s">
        <v>791</v>
      </c>
      <c r="AB226" s="79"/>
      <c r="AC226" s="79" t="b">
        <v>0</v>
      </c>
      <c r="AD226" s="79">
        <v>0</v>
      </c>
      <c r="AE226" s="82" t="s">
        <v>851</v>
      </c>
      <c r="AF226" s="79" t="b">
        <v>0</v>
      </c>
      <c r="AG226" s="79" t="s">
        <v>863</v>
      </c>
      <c r="AH226" s="79"/>
      <c r="AI226" s="82" t="s">
        <v>851</v>
      </c>
      <c r="AJ226" s="79" t="b">
        <v>0</v>
      </c>
      <c r="AK226" s="79">
        <v>1</v>
      </c>
      <c r="AL226" s="82" t="s">
        <v>769</v>
      </c>
      <c r="AM226" s="79" t="s">
        <v>878</v>
      </c>
      <c r="AN226" s="79" t="b">
        <v>0</v>
      </c>
      <c r="AO226" s="82" t="s">
        <v>769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2</v>
      </c>
      <c r="BD226" s="48"/>
      <c r="BE226" s="49"/>
      <c r="BF226" s="48"/>
      <c r="BG226" s="49"/>
      <c r="BH226" s="48"/>
      <c r="BI226" s="49"/>
      <c r="BJ226" s="48"/>
      <c r="BK226" s="49"/>
      <c r="BL226" s="48"/>
    </row>
    <row r="227" spans="1:64" ht="15">
      <c r="A227" s="64" t="s">
        <v>236</v>
      </c>
      <c r="B227" s="64" t="s">
        <v>241</v>
      </c>
      <c r="C227" s="65" t="s">
        <v>2356</v>
      </c>
      <c r="D227" s="66">
        <v>10</v>
      </c>
      <c r="E227" s="67" t="s">
        <v>136</v>
      </c>
      <c r="F227" s="68">
        <v>6</v>
      </c>
      <c r="G227" s="65"/>
      <c r="H227" s="69"/>
      <c r="I227" s="70"/>
      <c r="J227" s="70"/>
      <c r="K227" s="34" t="s">
        <v>66</v>
      </c>
      <c r="L227" s="77">
        <v>227</v>
      </c>
      <c r="M227" s="77"/>
      <c r="N227" s="72"/>
      <c r="O227" s="79" t="s">
        <v>302</v>
      </c>
      <c r="P227" s="81">
        <v>43543.47215277778</v>
      </c>
      <c r="Q227" s="79" t="s">
        <v>405</v>
      </c>
      <c r="R227" s="79"/>
      <c r="S227" s="79"/>
      <c r="T227" s="79" t="s">
        <v>499</v>
      </c>
      <c r="U227" s="79"/>
      <c r="V227" s="84" t="s">
        <v>546</v>
      </c>
      <c r="W227" s="81">
        <v>43543.47215277778</v>
      </c>
      <c r="X227" s="84" t="s">
        <v>674</v>
      </c>
      <c r="Y227" s="79"/>
      <c r="Z227" s="79"/>
      <c r="AA227" s="82" t="s">
        <v>815</v>
      </c>
      <c r="AB227" s="79"/>
      <c r="AC227" s="79" t="b">
        <v>0</v>
      </c>
      <c r="AD227" s="79">
        <v>0</v>
      </c>
      <c r="AE227" s="82" t="s">
        <v>851</v>
      </c>
      <c r="AF227" s="79" t="b">
        <v>0</v>
      </c>
      <c r="AG227" s="79" t="s">
        <v>863</v>
      </c>
      <c r="AH227" s="79"/>
      <c r="AI227" s="82" t="s">
        <v>851</v>
      </c>
      <c r="AJ227" s="79" t="b">
        <v>0</v>
      </c>
      <c r="AK227" s="79">
        <v>2</v>
      </c>
      <c r="AL227" s="82" t="s">
        <v>810</v>
      </c>
      <c r="AM227" s="79" t="s">
        <v>868</v>
      </c>
      <c r="AN227" s="79" t="b">
        <v>0</v>
      </c>
      <c r="AO227" s="82" t="s">
        <v>810</v>
      </c>
      <c r="AP227" s="79" t="s">
        <v>176</v>
      </c>
      <c r="AQ227" s="79">
        <v>0</v>
      </c>
      <c r="AR227" s="79">
        <v>0</v>
      </c>
      <c r="AS227" s="79"/>
      <c r="AT227" s="79"/>
      <c r="AU227" s="79"/>
      <c r="AV227" s="79"/>
      <c r="AW227" s="79"/>
      <c r="AX227" s="79"/>
      <c r="AY227" s="79"/>
      <c r="AZ227" s="79"/>
      <c r="BA227">
        <v>7</v>
      </c>
      <c r="BB227" s="78" t="str">
        <f>REPLACE(INDEX(GroupVertices[Group],MATCH(Edges[[#This Row],[Vertex 1]],GroupVertices[Vertex],0)),1,1,"")</f>
        <v>1</v>
      </c>
      <c r="BC227" s="78" t="str">
        <f>REPLACE(INDEX(GroupVertices[Group],MATCH(Edges[[#This Row],[Vertex 2]],GroupVertices[Vertex],0)),1,1,"")</f>
        <v>4</v>
      </c>
      <c r="BD227" s="48">
        <v>1</v>
      </c>
      <c r="BE227" s="49">
        <v>6.25</v>
      </c>
      <c r="BF227" s="48">
        <v>0</v>
      </c>
      <c r="BG227" s="49">
        <v>0</v>
      </c>
      <c r="BH227" s="48">
        <v>0</v>
      </c>
      <c r="BI227" s="49">
        <v>0</v>
      </c>
      <c r="BJ227" s="48">
        <v>15</v>
      </c>
      <c r="BK227" s="49">
        <v>93.75</v>
      </c>
      <c r="BL227" s="48">
        <v>16</v>
      </c>
    </row>
    <row r="228" spans="1:64" ht="15">
      <c r="A228" s="64" t="s">
        <v>236</v>
      </c>
      <c r="B228" s="64" t="s">
        <v>241</v>
      </c>
      <c r="C228" s="65" t="s">
        <v>2356</v>
      </c>
      <c r="D228" s="66">
        <v>10</v>
      </c>
      <c r="E228" s="67" t="s">
        <v>136</v>
      </c>
      <c r="F228" s="68">
        <v>6</v>
      </c>
      <c r="G228" s="65"/>
      <c r="H228" s="69"/>
      <c r="I228" s="70"/>
      <c r="J228" s="70"/>
      <c r="K228" s="34" t="s">
        <v>66</v>
      </c>
      <c r="L228" s="77">
        <v>228</v>
      </c>
      <c r="M228" s="77"/>
      <c r="N228" s="72"/>
      <c r="O228" s="79" t="s">
        <v>302</v>
      </c>
      <c r="P228" s="81">
        <v>43543.4721875</v>
      </c>
      <c r="Q228" s="79" t="s">
        <v>346</v>
      </c>
      <c r="R228" s="79"/>
      <c r="S228" s="79"/>
      <c r="T228" s="79" t="s">
        <v>485</v>
      </c>
      <c r="U228" s="79"/>
      <c r="V228" s="84" t="s">
        <v>546</v>
      </c>
      <c r="W228" s="81">
        <v>43543.4721875</v>
      </c>
      <c r="X228" s="84" t="s">
        <v>613</v>
      </c>
      <c r="Y228" s="79"/>
      <c r="Z228" s="79"/>
      <c r="AA228" s="82" t="s">
        <v>754</v>
      </c>
      <c r="AB228" s="79"/>
      <c r="AC228" s="79" t="b">
        <v>0</v>
      </c>
      <c r="AD228" s="79">
        <v>0</v>
      </c>
      <c r="AE228" s="82" t="s">
        <v>851</v>
      </c>
      <c r="AF228" s="79" t="b">
        <v>0</v>
      </c>
      <c r="AG228" s="79" t="s">
        <v>863</v>
      </c>
      <c r="AH228" s="79"/>
      <c r="AI228" s="82" t="s">
        <v>851</v>
      </c>
      <c r="AJ228" s="79" t="b">
        <v>0</v>
      </c>
      <c r="AK228" s="79">
        <v>1</v>
      </c>
      <c r="AL228" s="82" t="s">
        <v>753</v>
      </c>
      <c r="AM228" s="79" t="s">
        <v>868</v>
      </c>
      <c r="AN228" s="79" t="b">
        <v>0</v>
      </c>
      <c r="AO228" s="82" t="s">
        <v>753</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1</v>
      </c>
      <c r="BC228" s="78" t="str">
        <f>REPLACE(INDEX(GroupVertices[Group],MATCH(Edges[[#This Row],[Vertex 2]],GroupVertices[Vertex],0)),1,1,"")</f>
        <v>4</v>
      </c>
      <c r="BD228" s="48"/>
      <c r="BE228" s="49"/>
      <c r="BF228" s="48"/>
      <c r="BG228" s="49"/>
      <c r="BH228" s="48"/>
      <c r="BI228" s="49"/>
      <c r="BJ228" s="48"/>
      <c r="BK228" s="49"/>
      <c r="BL228" s="48"/>
    </row>
    <row r="229" spans="1:64" ht="15">
      <c r="A229" s="64" t="s">
        <v>236</v>
      </c>
      <c r="B229" s="64" t="s">
        <v>241</v>
      </c>
      <c r="C229" s="65" t="s">
        <v>2356</v>
      </c>
      <c r="D229" s="66">
        <v>10</v>
      </c>
      <c r="E229" s="67" t="s">
        <v>136</v>
      </c>
      <c r="F229" s="68">
        <v>6</v>
      </c>
      <c r="G229" s="65"/>
      <c r="H229" s="69"/>
      <c r="I229" s="70"/>
      <c r="J229" s="70"/>
      <c r="K229" s="34" t="s">
        <v>66</v>
      </c>
      <c r="L229" s="77">
        <v>229</v>
      </c>
      <c r="M229" s="77"/>
      <c r="N229" s="72"/>
      <c r="O229" s="79" t="s">
        <v>302</v>
      </c>
      <c r="P229" s="81">
        <v>43543.47232638889</v>
      </c>
      <c r="Q229" s="79" t="s">
        <v>406</v>
      </c>
      <c r="R229" s="84" t="s">
        <v>455</v>
      </c>
      <c r="S229" s="79" t="s">
        <v>466</v>
      </c>
      <c r="T229" s="79" t="s">
        <v>499</v>
      </c>
      <c r="U229" s="79"/>
      <c r="V229" s="84" t="s">
        <v>546</v>
      </c>
      <c r="W229" s="81">
        <v>43543.47232638889</v>
      </c>
      <c r="X229" s="84" t="s">
        <v>675</v>
      </c>
      <c r="Y229" s="79"/>
      <c r="Z229" s="79"/>
      <c r="AA229" s="82" t="s">
        <v>816</v>
      </c>
      <c r="AB229" s="79"/>
      <c r="AC229" s="79" t="b">
        <v>0</v>
      </c>
      <c r="AD229" s="79">
        <v>0</v>
      </c>
      <c r="AE229" s="82" t="s">
        <v>851</v>
      </c>
      <c r="AF229" s="79" t="b">
        <v>0</v>
      </c>
      <c r="AG229" s="79" t="s">
        <v>863</v>
      </c>
      <c r="AH229" s="79"/>
      <c r="AI229" s="82" t="s">
        <v>851</v>
      </c>
      <c r="AJ229" s="79" t="b">
        <v>0</v>
      </c>
      <c r="AK229" s="79">
        <v>4</v>
      </c>
      <c r="AL229" s="82" t="s">
        <v>811</v>
      </c>
      <c r="AM229" s="79" t="s">
        <v>868</v>
      </c>
      <c r="AN229" s="79" t="b">
        <v>0</v>
      </c>
      <c r="AO229" s="82" t="s">
        <v>811</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1</v>
      </c>
      <c r="BC229" s="78" t="str">
        <f>REPLACE(INDEX(GroupVertices[Group],MATCH(Edges[[#This Row],[Vertex 2]],GroupVertices[Vertex],0)),1,1,"")</f>
        <v>4</v>
      </c>
      <c r="BD229" s="48">
        <v>0</v>
      </c>
      <c r="BE229" s="49">
        <v>0</v>
      </c>
      <c r="BF229" s="48">
        <v>0</v>
      </c>
      <c r="BG229" s="49">
        <v>0</v>
      </c>
      <c r="BH229" s="48">
        <v>0</v>
      </c>
      <c r="BI229" s="49">
        <v>0</v>
      </c>
      <c r="BJ229" s="48">
        <v>15</v>
      </c>
      <c r="BK229" s="49">
        <v>100</v>
      </c>
      <c r="BL229" s="48">
        <v>15</v>
      </c>
    </row>
    <row r="230" spans="1:64" ht="15">
      <c r="A230" s="64" t="s">
        <v>236</v>
      </c>
      <c r="B230" s="64" t="s">
        <v>241</v>
      </c>
      <c r="C230" s="65" t="s">
        <v>2356</v>
      </c>
      <c r="D230" s="66">
        <v>10</v>
      </c>
      <c r="E230" s="67" t="s">
        <v>136</v>
      </c>
      <c r="F230" s="68">
        <v>6</v>
      </c>
      <c r="G230" s="65"/>
      <c r="H230" s="69"/>
      <c r="I230" s="70"/>
      <c r="J230" s="70"/>
      <c r="K230" s="34" t="s">
        <v>66</v>
      </c>
      <c r="L230" s="77">
        <v>230</v>
      </c>
      <c r="M230" s="77"/>
      <c r="N230" s="72"/>
      <c r="O230" s="79" t="s">
        <v>302</v>
      </c>
      <c r="P230" s="81">
        <v>43543.472916666666</v>
      </c>
      <c r="Q230" s="79" t="s">
        <v>407</v>
      </c>
      <c r="R230" s="79"/>
      <c r="S230" s="79"/>
      <c r="T230" s="79" t="s">
        <v>492</v>
      </c>
      <c r="U230" s="79"/>
      <c r="V230" s="84" t="s">
        <v>546</v>
      </c>
      <c r="W230" s="81">
        <v>43543.472916666666</v>
      </c>
      <c r="X230" s="84" t="s">
        <v>676</v>
      </c>
      <c r="Y230" s="79"/>
      <c r="Z230" s="79"/>
      <c r="AA230" s="82" t="s">
        <v>817</v>
      </c>
      <c r="AB230" s="79"/>
      <c r="AC230" s="79" t="b">
        <v>0</v>
      </c>
      <c r="AD230" s="79">
        <v>1</v>
      </c>
      <c r="AE230" s="82" t="s">
        <v>851</v>
      </c>
      <c r="AF230" s="79" t="b">
        <v>0</v>
      </c>
      <c r="AG230" s="79" t="s">
        <v>863</v>
      </c>
      <c r="AH230" s="79"/>
      <c r="AI230" s="82" t="s">
        <v>851</v>
      </c>
      <c r="AJ230" s="79" t="b">
        <v>0</v>
      </c>
      <c r="AK230" s="79">
        <v>0</v>
      </c>
      <c r="AL230" s="82" t="s">
        <v>851</v>
      </c>
      <c r="AM230" s="79" t="s">
        <v>868</v>
      </c>
      <c r="AN230" s="79" t="b">
        <v>0</v>
      </c>
      <c r="AO230" s="82" t="s">
        <v>817</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1</v>
      </c>
      <c r="BC230" s="78" t="str">
        <f>REPLACE(INDEX(GroupVertices[Group],MATCH(Edges[[#This Row],[Vertex 2]],GroupVertices[Vertex],0)),1,1,"")</f>
        <v>4</v>
      </c>
      <c r="BD230" s="48">
        <v>0</v>
      </c>
      <c r="BE230" s="49">
        <v>0</v>
      </c>
      <c r="BF230" s="48">
        <v>0</v>
      </c>
      <c r="BG230" s="49">
        <v>0</v>
      </c>
      <c r="BH230" s="48">
        <v>0</v>
      </c>
      <c r="BI230" s="49">
        <v>0</v>
      </c>
      <c r="BJ230" s="48">
        <v>12</v>
      </c>
      <c r="BK230" s="49">
        <v>100</v>
      </c>
      <c r="BL230" s="48">
        <v>12</v>
      </c>
    </row>
    <row r="231" spans="1:64" ht="15">
      <c r="A231" s="64" t="s">
        <v>236</v>
      </c>
      <c r="B231" s="64" t="s">
        <v>241</v>
      </c>
      <c r="C231" s="65" t="s">
        <v>2356</v>
      </c>
      <c r="D231" s="66">
        <v>10</v>
      </c>
      <c r="E231" s="67" t="s">
        <v>136</v>
      </c>
      <c r="F231" s="68">
        <v>6</v>
      </c>
      <c r="G231" s="65"/>
      <c r="H231" s="69"/>
      <c r="I231" s="70"/>
      <c r="J231" s="70"/>
      <c r="K231" s="34" t="s">
        <v>66</v>
      </c>
      <c r="L231" s="77">
        <v>231</v>
      </c>
      <c r="M231" s="77"/>
      <c r="N231" s="72"/>
      <c r="O231" s="79" t="s">
        <v>302</v>
      </c>
      <c r="P231" s="81">
        <v>43543.4740625</v>
      </c>
      <c r="Q231" s="79" t="s">
        <v>408</v>
      </c>
      <c r="R231" s="79"/>
      <c r="S231" s="79"/>
      <c r="T231" s="79" t="s">
        <v>499</v>
      </c>
      <c r="U231" s="79"/>
      <c r="V231" s="84" t="s">
        <v>546</v>
      </c>
      <c r="W231" s="81">
        <v>43543.4740625</v>
      </c>
      <c r="X231" s="84" t="s">
        <v>677</v>
      </c>
      <c r="Y231" s="79"/>
      <c r="Z231" s="79"/>
      <c r="AA231" s="82" t="s">
        <v>818</v>
      </c>
      <c r="AB231" s="79"/>
      <c r="AC231" s="79" t="b">
        <v>0</v>
      </c>
      <c r="AD231" s="79">
        <v>0</v>
      </c>
      <c r="AE231" s="82" t="s">
        <v>851</v>
      </c>
      <c r="AF231" s="79" t="b">
        <v>0</v>
      </c>
      <c r="AG231" s="79" t="s">
        <v>863</v>
      </c>
      <c r="AH231" s="79"/>
      <c r="AI231" s="82" t="s">
        <v>851</v>
      </c>
      <c r="AJ231" s="79" t="b">
        <v>0</v>
      </c>
      <c r="AK231" s="79">
        <v>1</v>
      </c>
      <c r="AL231" s="82" t="s">
        <v>812</v>
      </c>
      <c r="AM231" s="79" t="s">
        <v>868</v>
      </c>
      <c r="AN231" s="79" t="b">
        <v>0</v>
      </c>
      <c r="AO231" s="82" t="s">
        <v>812</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1</v>
      </c>
      <c r="BC231" s="78" t="str">
        <f>REPLACE(INDEX(GroupVertices[Group],MATCH(Edges[[#This Row],[Vertex 2]],GroupVertices[Vertex],0)),1,1,"")</f>
        <v>4</v>
      </c>
      <c r="BD231" s="48">
        <v>0</v>
      </c>
      <c r="BE231" s="49">
        <v>0</v>
      </c>
      <c r="BF231" s="48">
        <v>0</v>
      </c>
      <c r="BG231" s="49">
        <v>0</v>
      </c>
      <c r="BH231" s="48">
        <v>0</v>
      </c>
      <c r="BI231" s="49">
        <v>0</v>
      </c>
      <c r="BJ231" s="48">
        <v>18</v>
      </c>
      <c r="BK231" s="49">
        <v>100</v>
      </c>
      <c r="BL231" s="48">
        <v>18</v>
      </c>
    </row>
    <row r="232" spans="1:64" ht="15">
      <c r="A232" s="64" t="s">
        <v>236</v>
      </c>
      <c r="B232" s="64" t="s">
        <v>241</v>
      </c>
      <c r="C232" s="65" t="s">
        <v>2356</v>
      </c>
      <c r="D232" s="66">
        <v>10</v>
      </c>
      <c r="E232" s="67" t="s">
        <v>136</v>
      </c>
      <c r="F232" s="68">
        <v>6</v>
      </c>
      <c r="G232" s="65"/>
      <c r="H232" s="69"/>
      <c r="I232" s="70"/>
      <c r="J232" s="70"/>
      <c r="K232" s="34" t="s">
        <v>66</v>
      </c>
      <c r="L232" s="77">
        <v>232</v>
      </c>
      <c r="M232" s="77"/>
      <c r="N232" s="72"/>
      <c r="O232" s="79" t="s">
        <v>302</v>
      </c>
      <c r="P232" s="81">
        <v>43543.55148148148</v>
      </c>
      <c r="Q232" s="79" t="s">
        <v>318</v>
      </c>
      <c r="R232" s="79"/>
      <c r="S232" s="79"/>
      <c r="T232" s="79"/>
      <c r="U232" s="79"/>
      <c r="V232" s="84" t="s">
        <v>546</v>
      </c>
      <c r="W232" s="81">
        <v>43543.55148148148</v>
      </c>
      <c r="X232" s="84" t="s">
        <v>678</v>
      </c>
      <c r="Y232" s="79"/>
      <c r="Z232" s="79"/>
      <c r="AA232" s="82" t="s">
        <v>819</v>
      </c>
      <c r="AB232" s="79"/>
      <c r="AC232" s="79" t="b">
        <v>0</v>
      </c>
      <c r="AD232" s="79">
        <v>0</v>
      </c>
      <c r="AE232" s="82" t="s">
        <v>851</v>
      </c>
      <c r="AF232" s="79" t="b">
        <v>0</v>
      </c>
      <c r="AG232" s="79" t="s">
        <v>863</v>
      </c>
      <c r="AH232" s="79"/>
      <c r="AI232" s="82" t="s">
        <v>851</v>
      </c>
      <c r="AJ232" s="79" t="b">
        <v>0</v>
      </c>
      <c r="AK232" s="79">
        <v>4</v>
      </c>
      <c r="AL232" s="82" t="s">
        <v>809</v>
      </c>
      <c r="AM232" s="79" t="s">
        <v>868</v>
      </c>
      <c r="AN232" s="79" t="b">
        <v>0</v>
      </c>
      <c r="AO232" s="82" t="s">
        <v>809</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1</v>
      </c>
      <c r="BC232" s="78" t="str">
        <f>REPLACE(INDEX(GroupVertices[Group],MATCH(Edges[[#This Row],[Vertex 2]],GroupVertices[Vertex],0)),1,1,"")</f>
        <v>4</v>
      </c>
      <c r="BD232" s="48"/>
      <c r="BE232" s="49"/>
      <c r="BF232" s="48"/>
      <c r="BG232" s="49"/>
      <c r="BH232" s="48"/>
      <c r="BI232" s="49"/>
      <c r="BJ232" s="48"/>
      <c r="BK232" s="49"/>
      <c r="BL232" s="48"/>
    </row>
    <row r="233" spans="1:64" ht="15">
      <c r="A233" s="64" t="s">
        <v>236</v>
      </c>
      <c r="B233" s="64" t="s">
        <v>241</v>
      </c>
      <c r="C233" s="65" t="s">
        <v>2356</v>
      </c>
      <c r="D233" s="66">
        <v>10</v>
      </c>
      <c r="E233" s="67" t="s">
        <v>136</v>
      </c>
      <c r="F233" s="68">
        <v>6</v>
      </c>
      <c r="G233" s="65"/>
      <c r="H233" s="69"/>
      <c r="I233" s="70"/>
      <c r="J233" s="70"/>
      <c r="K233" s="34" t="s">
        <v>66</v>
      </c>
      <c r="L233" s="77">
        <v>233</v>
      </c>
      <c r="M233" s="77"/>
      <c r="N233" s="72"/>
      <c r="O233" s="79" t="s">
        <v>302</v>
      </c>
      <c r="P233" s="81">
        <v>43543.57239583333</v>
      </c>
      <c r="Q233" s="79" t="s">
        <v>409</v>
      </c>
      <c r="R233" s="79"/>
      <c r="S233" s="79"/>
      <c r="T233" s="79" t="s">
        <v>499</v>
      </c>
      <c r="U233" s="79"/>
      <c r="V233" s="84" t="s">
        <v>546</v>
      </c>
      <c r="W233" s="81">
        <v>43543.57239583333</v>
      </c>
      <c r="X233" s="84" t="s">
        <v>679</v>
      </c>
      <c r="Y233" s="79"/>
      <c r="Z233" s="79"/>
      <c r="AA233" s="82" t="s">
        <v>820</v>
      </c>
      <c r="AB233" s="79"/>
      <c r="AC233" s="79" t="b">
        <v>0</v>
      </c>
      <c r="AD233" s="79">
        <v>0</v>
      </c>
      <c r="AE233" s="82" t="s">
        <v>851</v>
      </c>
      <c r="AF233" s="79" t="b">
        <v>0</v>
      </c>
      <c r="AG233" s="79" t="s">
        <v>863</v>
      </c>
      <c r="AH233" s="79"/>
      <c r="AI233" s="82" t="s">
        <v>851</v>
      </c>
      <c r="AJ233" s="79" t="b">
        <v>0</v>
      </c>
      <c r="AK233" s="79">
        <v>1</v>
      </c>
      <c r="AL233" s="82" t="s">
        <v>813</v>
      </c>
      <c r="AM233" s="79" t="s">
        <v>868</v>
      </c>
      <c r="AN233" s="79" t="b">
        <v>0</v>
      </c>
      <c r="AO233" s="82" t="s">
        <v>813</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1</v>
      </c>
      <c r="BC233" s="78" t="str">
        <f>REPLACE(INDEX(GroupVertices[Group],MATCH(Edges[[#This Row],[Vertex 2]],GroupVertices[Vertex],0)),1,1,"")</f>
        <v>4</v>
      </c>
      <c r="BD233" s="48">
        <v>0</v>
      </c>
      <c r="BE233" s="49">
        <v>0</v>
      </c>
      <c r="BF233" s="48">
        <v>0</v>
      </c>
      <c r="BG233" s="49">
        <v>0</v>
      </c>
      <c r="BH233" s="48">
        <v>0</v>
      </c>
      <c r="BI233" s="49">
        <v>0</v>
      </c>
      <c r="BJ233" s="48">
        <v>18</v>
      </c>
      <c r="BK233" s="49">
        <v>100</v>
      </c>
      <c r="BL233" s="48">
        <v>18</v>
      </c>
    </row>
    <row r="234" spans="1:64" ht="15">
      <c r="A234" s="64" t="s">
        <v>254</v>
      </c>
      <c r="B234" s="64" t="s">
        <v>241</v>
      </c>
      <c r="C234" s="65" t="s">
        <v>2353</v>
      </c>
      <c r="D234" s="66">
        <v>3</v>
      </c>
      <c r="E234" s="67" t="s">
        <v>132</v>
      </c>
      <c r="F234" s="68">
        <v>32</v>
      </c>
      <c r="G234" s="65"/>
      <c r="H234" s="69"/>
      <c r="I234" s="70"/>
      <c r="J234" s="70"/>
      <c r="K234" s="34" t="s">
        <v>65</v>
      </c>
      <c r="L234" s="77">
        <v>234</v>
      </c>
      <c r="M234" s="77"/>
      <c r="N234" s="72"/>
      <c r="O234" s="79" t="s">
        <v>302</v>
      </c>
      <c r="P234" s="81">
        <v>43546.58607638889</v>
      </c>
      <c r="Q234" s="79" t="s">
        <v>318</v>
      </c>
      <c r="R234" s="79"/>
      <c r="S234" s="79"/>
      <c r="T234" s="79"/>
      <c r="U234" s="79"/>
      <c r="V234" s="84" t="s">
        <v>560</v>
      </c>
      <c r="W234" s="81">
        <v>43546.58607638889</v>
      </c>
      <c r="X234" s="84" t="s">
        <v>680</v>
      </c>
      <c r="Y234" s="79"/>
      <c r="Z234" s="79"/>
      <c r="AA234" s="82" t="s">
        <v>821</v>
      </c>
      <c r="AB234" s="79"/>
      <c r="AC234" s="79" t="b">
        <v>0</v>
      </c>
      <c r="AD234" s="79">
        <v>0</v>
      </c>
      <c r="AE234" s="82" t="s">
        <v>851</v>
      </c>
      <c r="AF234" s="79" t="b">
        <v>0</v>
      </c>
      <c r="AG234" s="79" t="s">
        <v>863</v>
      </c>
      <c r="AH234" s="79"/>
      <c r="AI234" s="82" t="s">
        <v>851</v>
      </c>
      <c r="AJ234" s="79" t="b">
        <v>0</v>
      </c>
      <c r="AK234" s="79">
        <v>4</v>
      </c>
      <c r="AL234" s="82" t="s">
        <v>809</v>
      </c>
      <c r="AM234" s="79" t="s">
        <v>878</v>
      </c>
      <c r="AN234" s="79" t="b">
        <v>0</v>
      </c>
      <c r="AO234" s="82" t="s">
        <v>809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c r="BE234" s="49"/>
      <c r="BF234" s="48"/>
      <c r="BG234" s="49"/>
      <c r="BH234" s="48"/>
      <c r="BI234" s="49"/>
      <c r="BJ234" s="48"/>
      <c r="BK234" s="49"/>
      <c r="BL234" s="48"/>
    </row>
    <row r="235" spans="1:64" ht="15">
      <c r="A235" s="64" t="s">
        <v>255</v>
      </c>
      <c r="B235" s="64" t="s">
        <v>236</v>
      </c>
      <c r="C235" s="65" t="s">
        <v>2353</v>
      </c>
      <c r="D235" s="66">
        <v>3</v>
      </c>
      <c r="E235" s="67" t="s">
        <v>132</v>
      </c>
      <c r="F235" s="68">
        <v>32</v>
      </c>
      <c r="G235" s="65"/>
      <c r="H235" s="69"/>
      <c r="I235" s="70"/>
      <c r="J235" s="70"/>
      <c r="K235" s="34" t="s">
        <v>66</v>
      </c>
      <c r="L235" s="77">
        <v>235</v>
      </c>
      <c r="M235" s="77"/>
      <c r="N235" s="72"/>
      <c r="O235" s="79" t="s">
        <v>302</v>
      </c>
      <c r="P235" s="81">
        <v>43543.54953703703</v>
      </c>
      <c r="Q235" s="79" t="s">
        <v>400</v>
      </c>
      <c r="R235" s="79"/>
      <c r="S235" s="79"/>
      <c r="T235" s="79" t="s">
        <v>498</v>
      </c>
      <c r="U235" s="84" t="s">
        <v>522</v>
      </c>
      <c r="V235" s="84" t="s">
        <v>522</v>
      </c>
      <c r="W235" s="81">
        <v>43543.54953703703</v>
      </c>
      <c r="X235" s="84" t="s">
        <v>668</v>
      </c>
      <c r="Y235" s="79"/>
      <c r="Z235" s="79"/>
      <c r="AA235" s="82" t="s">
        <v>809</v>
      </c>
      <c r="AB235" s="79"/>
      <c r="AC235" s="79" t="b">
        <v>0</v>
      </c>
      <c r="AD235" s="79">
        <v>5</v>
      </c>
      <c r="AE235" s="82" t="s">
        <v>851</v>
      </c>
      <c r="AF235" s="79" t="b">
        <v>0</v>
      </c>
      <c r="AG235" s="79" t="s">
        <v>863</v>
      </c>
      <c r="AH235" s="79"/>
      <c r="AI235" s="82" t="s">
        <v>851</v>
      </c>
      <c r="AJ235" s="79" t="b">
        <v>0</v>
      </c>
      <c r="AK235" s="79">
        <v>4</v>
      </c>
      <c r="AL235" s="82" t="s">
        <v>851</v>
      </c>
      <c r="AM235" s="79" t="s">
        <v>878</v>
      </c>
      <c r="AN235" s="79" t="b">
        <v>0</v>
      </c>
      <c r="AO235" s="82" t="s">
        <v>809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1</v>
      </c>
      <c r="BD235" s="48">
        <v>3</v>
      </c>
      <c r="BE235" s="49">
        <v>7.5</v>
      </c>
      <c r="BF235" s="48">
        <v>1</v>
      </c>
      <c r="BG235" s="49">
        <v>2.5</v>
      </c>
      <c r="BH235" s="48">
        <v>0</v>
      </c>
      <c r="BI235" s="49">
        <v>0</v>
      </c>
      <c r="BJ235" s="48">
        <v>36</v>
      </c>
      <c r="BK235" s="49">
        <v>90</v>
      </c>
      <c r="BL235" s="48">
        <v>40</v>
      </c>
    </row>
    <row r="236" spans="1:64" ht="15">
      <c r="A236" s="64" t="s">
        <v>236</v>
      </c>
      <c r="B236" s="64" t="s">
        <v>255</v>
      </c>
      <c r="C236" s="65" t="s">
        <v>2353</v>
      </c>
      <c r="D236" s="66">
        <v>3</v>
      </c>
      <c r="E236" s="67" t="s">
        <v>132</v>
      </c>
      <c r="F236" s="68">
        <v>32</v>
      </c>
      <c r="G236" s="65"/>
      <c r="H236" s="69"/>
      <c r="I236" s="70"/>
      <c r="J236" s="70"/>
      <c r="K236" s="34" t="s">
        <v>66</v>
      </c>
      <c r="L236" s="77">
        <v>236</v>
      </c>
      <c r="M236" s="77"/>
      <c r="N236" s="72"/>
      <c r="O236" s="79" t="s">
        <v>302</v>
      </c>
      <c r="P236" s="81">
        <v>43543.55148148148</v>
      </c>
      <c r="Q236" s="79" t="s">
        <v>318</v>
      </c>
      <c r="R236" s="79"/>
      <c r="S236" s="79"/>
      <c r="T236" s="79"/>
      <c r="U236" s="79"/>
      <c r="V236" s="84" t="s">
        <v>546</v>
      </c>
      <c r="W236" s="81">
        <v>43543.55148148148</v>
      </c>
      <c r="X236" s="84" t="s">
        <v>678</v>
      </c>
      <c r="Y236" s="79"/>
      <c r="Z236" s="79"/>
      <c r="AA236" s="82" t="s">
        <v>819</v>
      </c>
      <c r="AB236" s="79"/>
      <c r="AC236" s="79" t="b">
        <v>0</v>
      </c>
      <c r="AD236" s="79">
        <v>0</v>
      </c>
      <c r="AE236" s="82" t="s">
        <v>851</v>
      </c>
      <c r="AF236" s="79" t="b">
        <v>0</v>
      </c>
      <c r="AG236" s="79" t="s">
        <v>863</v>
      </c>
      <c r="AH236" s="79"/>
      <c r="AI236" s="82" t="s">
        <v>851</v>
      </c>
      <c r="AJ236" s="79" t="b">
        <v>0</v>
      </c>
      <c r="AK236" s="79">
        <v>4</v>
      </c>
      <c r="AL236" s="82" t="s">
        <v>809</v>
      </c>
      <c r="AM236" s="79" t="s">
        <v>868</v>
      </c>
      <c r="AN236" s="79" t="b">
        <v>0</v>
      </c>
      <c r="AO236" s="82" t="s">
        <v>809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4</v>
      </c>
      <c r="BD236" s="48">
        <v>2</v>
      </c>
      <c r="BE236" s="49">
        <v>10</v>
      </c>
      <c r="BF236" s="48">
        <v>1</v>
      </c>
      <c r="BG236" s="49">
        <v>5</v>
      </c>
      <c r="BH236" s="48">
        <v>0</v>
      </c>
      <c r="BI236" s="49">
        <v>0</v>
      </c>
      <c r="BJ236" s="48">
        <v>17</v>
      </c>
      <c r="BK236" s="49">
        <v>85</v>
      </c>
      <c r="BL236" s="48">
        <v>20</v>
      </c>
    </row>
    <row r="237" spans="1:64" ht="15">
      <c r="A237" s="64" t="s">
        <v>254</v>
      </c>
      <c r="B237" s="64" t="s">
        <v>255</v>
      </c>
      <c r="C237" s="65" t="s">
        <v>2353</v>
      </c>
      <c r="D237" s="66">
        <v>3</v>
      </c>
      <c r="E237" s="67" t="s">
        <v>132</v>
      </c>
      <c r="F237" s="68">
        <v>32</v>
      </c>
      <c r="G237" s="65"/>
      <c r="H237" s="69"/>
      <c r="I237" s="70"/>
      <c r="J237" s="70"/>
      <c r="K237" s="34" t="s">
        <v>65</v>
      </c>
      <c r="L237" s="77">
        <v>237</v>
      </c>
      <c r="M237" s="77"/>
      <c r="N237" s="72"/>
      <c r="O237" s="79" t="s">
        <v>302</v>
      </c>
      <c r="P237" s="81">
        <v>43546.58607638889</v>
      </c>
      <c r="Q237" s="79" t="s">
        <v>318</v>
      </c>
      <c r="R237" s="79"/>
      <c r="S237" s="79"/>
      <c r="T237" s="79"/>
      <c r="U237" s="79"/>
      <c r="V237" s="84" t="s">
        <v>560</v>
      </c>
      <c r="W237" s="81">
        <v>43546.58607638889</v>
      </c>
      <c r="X237" s="84" t="s">
        <v>680</v>
      </c>
      <c r="Y237" s="79"/>
      <c r="Z237" s="79"/>
      <c r="AA237" s="82" t="s">
        <v>821</v>
      </c>
      <c r="AB237" s="79"/>
      <c r="AC237" s="79" t="b">
        <v>0</v>
      </c>
      <c r="AD237" s="79">
        <v>0</v>
      </c>
      <c r="AE237" s="82" t="s">
        <v>851</v>
      </c>
      <c r="AF237" s="79" t="b">
        <v>0</v>
      </c>
      <c r="AG237" s="79" t="s">
        <v>863</v>
      </c>
      <c r="AH237" s="79"/>
      <c r="AI237" s="82" t="s">
        <v>851</v>
      </c>
      <c r="AJ237" s="79" t="b">
        <v>0</v>
      </c>
      <c r="AK237" s="79">
        <v>4</v>
      </c>
      <c r="AL237" s="82" t="s">
        <v>809</v>
      </c>
      <c r="AM237" s="79" t="s">
        <v>878</v>
      </c>
      <c r="AN237" s="79" t="b">
        <v>0</v>
      </c>
      <c r="AO237" s="82" t="s">
        <v>809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v>2</v>
      </c>
      <c r="BE237" s="49">
        <v>10</v>
      </c>
      <c r="BF237" s="48">
        <v>1</v>
      </c>
      <c r="BG237" s="49">
        <v>5</v>
      </c>
      <c r="BH237" s="48">
        <v>0</v>
      </c>
      <c r="BI237" s="49">
        <v>0</v>
      </c>
      <c r="BJ237" s="48">
        <v>17</v>
      </c>
      <c r="BK237" s="49">
        <v>85</v>
      </c>
      <c r="BL237" s="48">
        <v>20</v>
      </c>
    </row>
    <row r="238" spans="1:64" ht="15">
      <c r="A238" s="64" t="s">
        <v>236</v>
      </c>
      <c r="B238" s="64" t="s">
        <v>254</v>
      </c>
      <c r="C238" s="65" t="s">
        <v>2355</v>
      </c>
      <c r="D238" s="66">
        <v>10</v>
      </c>
      <c r="E238" s="67" t="s">
        <v>136</v>
      </c>
      <c r="F238" s="68">
        <v>19</v>
      </c>
      <c r="G238" s="65"/>
      <c r="H238" s="69"/>
      <c r="I238" s="70"/>
      <c r="J238" s="70"/>
      <c r="K238" s="34" t="s">
        <v>66</v>
      </c>
      <c r="L238" s="77">
        <v>238</v>
      </c>
      <c r="M238" s="77"/>
      <c r="N238" s="72"/>
      <c r="O238" s="79" t="s">
        <v>302</v>
      </c>
      <c r="P238" s="81">
        <v>43538.45553240741</v>
      </c>
      <c r="Q238" s="79" t="s">
        <v>397</v>
      </c>
      <c r="R238" s="84" t="s">
        <v>453</v>
      </c>
      <c r="S238" s="79" t="s">
        <v>474</v>
      </c>
      <c r="T238" s="79"/>
      <c r="U238" s="79"/>
      <c r="V238" s="84" t="s">
        <v>546</v>
      </c>
      <c r="W238" s="81">
        <v>43538.45553240741</v>
      </c>
      <c r="X238" s="84" t="s">
        <v>665</v>
      </c>
      <c r="Y238" s="79"/>
      <c r="Z238" s="79"/>
      <c r="AA238" s="82" t="s">
        <v>806</v>
      </c>
      <c r="AB238" s="79"/>
      <c r="AC238" s="79" t="b">
        <v>0</v>
      </c>
      <c r="AD238" s="79">
        <v>0</v>
      </c>
      <c r="AE238" s="82" t="s">
        <v>851</v>
      </c>
      <c r="AF238" s="79" t="b">
        <v>0</v>
      </c>
      <c r="AG238" s="79" t="s">
        <v>863</v>
      </c>
      <c r="AH238" s="79"/>
      <c r="AI238" s="82" t="s">
        <v>851</v>
      </c>
      <c r="AJ238" s="79" t="b">
        <v>0</v>
      </c>
      <c r="AK238" s="79">
        <v>1</v>
      </c>
      <c r="AL238" s="82" t="s">
        <v>807</v>
      </c>
      <c r="AM238" s="79" t="s">
        <v>868</v>
      </c>
      <c r="AN238" s="79" t="b">
        <v>0</v>
      </c>
      <c r="AO238" s="82" t="s">
        <v>807</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1</v>
      </c>
      <c r="BC238" s="78" t="str">
        <f>REPLACE(INDEX(GroupVertices[Group],MATCH(Edges[[#This Row],[Vertex 2]],GroupVertices[Vertex],0)),1,1,"")</f>
        <v>4</v>
      </c>
      <c r="BD238" s="48"/>
      <c r="BE238" s="49"/>
      <c r="BF238" s="48"/>
      <c r="BG238" s="49"/>
      <c r="BH238" s="48"/>
      <c r="BI238" s="49"/>
      <c r="BJ238" s="48"/>
      <c r="BK238" s="49"/>
      <c r="BL238" s="48"/>
    </row>
    <row r="239" spans="1:64" ht="15">
      <c r="A239" s="64" t="s">
        <v>236</v>
      </c>
      <c r="B239" s="64" t="s">
        <v>254</v>
      </c>
      <c r="C239" s="65" t="s">
        <v>2355</v>
      </c>
      <c r="D239" s="66">
        <v>10</v>
      </c>
      <c r="E239" s="67" t="s">
        <v>136</v>
      </c>
      <c r="F239" s="68">
        <v>19</v>
      </c>
      <c r="G239" s="65"/>
      <c r="H239" s="69"/>
      <c r="I239" s="70"/>
      <c r="J239" s="70"/>
      <c r="K239" s="34" t="s">
        <v>66</v>
      </c>
      <c r="L239" s="77">
        <v>239</v>
      </c>
      <c r="M239" s="77"/>
      <c r="N239" s="72"/>
      <c r="O239" s="79" t="s">
        <v>302</v>
      </c>
      <c r="P239" s="81">
        <v>43539.44414351852</v>
      </c>
      <c r="Q239" s="79" t="s">
        <v>410</v>
      </c>
      <c r="R239" s="79"/>
      <c r="S239" s="79"/>
      <c r="T239" s="79"/>
      <c r="U239" s="79"/>
      <c r="V239" s="84" t="s">
        <v>546</v>
      </c>
      <c r="W239" s="81">
        <v>43539.44414351852</v>
      </c>
      <c r="X239" s="84" t="s">
        <v>681</v>
      </c>
      <c r="Y239" s="79"/>
      <c r="Z239" s="79"/>
      <c r="AA239" s="82" t="s">
        <v>822</v>
      </c>
      <c r="AB239" s="79"/>
      <c r="AC239" s="79" t="b">
        <v>0</v>
      </c>
      <c r="AD239" s="79">
        <v>0</v>
      </c>
      <c r="AE239" s="82" t="s">
        <v>851</v>
      </c>
      <c r="AF239" s="79" t="b">
        <v>0</v>
      </c>
      <c r="AG239" s="79" t="s">
        <v>863</v>
      </c>
      <c r="AH239" s="79"/>
      <c r="AI239" s="82" t="s">
        <v>851</v>
      </c>
      <c r="AJ239" s="79" t="b">
        <v>0</v>
      </c>
      <c r="AK239" s="79">
        <v>1</v>
      </c>
      <c r="AL239" s="82" t="s">
        <v>824</v>
      </c>
      <c r="AM239" s="79" t="s">
        <v>868</v>
      </c>
      <c r="AN239" s="79" t="b">
        <v>0</v>
      </c>
      <c r="AO239" s="82" t="s">
        <v>824</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4</v>
      </c>
      <c r="BD239" s="48">
        <v>1</v>
      </c>
      <c r="BE239" s="49">
        <v>5.555555555555555</v>
      </c>
      <c r="BF239" s="48">
        <v>0</v>
      </c>
      <c r="BG239" s="49">
        <v>0</v>
      </c>
      <c r="BH239" s="48">
        <v>0</v>
      </c>
      <c r="BI239" s="49">
        <v>0</v>
      </c>
      <c r="BJ239" s="48">
        <v>17</v>
      </c>
      <c r="BK239" s="49">
        <v>94.44444444444444</v>
      </c>
      <c r="BL239" s="48">
        <v>18</v>
      </c>
    </row>
    <row r="240" spans="1:64" ht="15">
      <c r="A240" s="64" t="s">
        <v>236</v>
      </c>
      <c r="B240" s="64" t="s">
        <v>254</v>
      </c>
      <c r="C240" s="65" t="s">
        <v>2355</v>
      </c>
      <c r="D240" s="66">
        <v>10</v>
      </c>
      <c r="E240" s="67" t="s">
        <v>136</v>
      </c>
      <c r="F240" s="68">
        <v>19</v>
      </c>
      <c r="G240" s="65"/>
      <c r="H240" s="69"/>
      <c r="I240" s="70"/>
      <c r="J240" s="70"/>
      <c r="K240" s="34" t="s">
        <v>66</v>
      </c>
      <c r="L240" s="77">
        <v>240</v>
      </c>
      <c r="M240" s="77"/>
      <c r="N240" s="72"/>
      <c r="O240" s="79" t="s">
        <v>302</v>
      </c>
      <c r="P240" s="81">
        <v>43539.49298611111</v>
      </c>
      <c r="Q240" s="79" t="s">
        <v>395</v>
      </c>
      <c r="R240" s="79"/>
      <c r="S240" s="79"/>
      <c r="T240" s="79" t="s">
        <v>497</v>
      </c>
      <c r="U240" s="79"/>
      <c r="V240" s="84" t="s">
        <v>546</v>
      </c>
      <c r="W240" s="81">
        <v>43539.49298611111</v>
      </c>
      <c r="X240" s="84" t="s">
        <v>663</v>
      </c>
      <c r="Y240" s="79"/>
      <c r="Z240" s="79"/>
      <c r="AA240" s="82" t="s">
        <v>804</v>
      </c>
      <c r="AB240" s="79"/>
      <c r="AC240" s="79" t="b">
        <v>0</v>
      </c>
      <c r="AD240" s="79">
        <v>0</v>
      </c>
      <c r="AE240" s="82" t="s">
        <v>851</v>
      </c>
      <c r="AF240" s="79" t="b">
        <v>0</v>
      </c>
      <c r="AG240" s="79" t="s">
        <v>863</v>
      </c>
      <c r="AH240" s="79"/>
      <c r="AI240" s="82" t="s">
        <v>851</v>
      </c>
      <c r="AJ240" s="79" t="b">
        <v>0</v>
      </c>
      <c r="AK240" s="79">
        <v>1</v>
      </c>
      <c r="AL240" s="82" t="s">
        <v>805</v>
      </c>
      <c r="AM240" s="79" t="s">
        <v>868</v>
      </c>
      <c r="AN240" s="79" t="b">
        <v>0</v>
      </c>
      <c r="AO240" s="82" t="s">
        <v>805</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4</v>
      </c>
      <c r="BD240" s="48"/>
      <c r="BE240" s="49"/>
      <c r="BF240" s="48"/>
      <c r="BG240" s="49"/>
      <c r="BH240" s="48"/>
      <c r="BI240" s="49"/>
      <c r="BJ240" s="48"/>
      <c r="BK240" s="49"/>
      <c r="BL240" s="48"/>
    </row>
    <row r="241" spans="1:64" ht="15">
      <c r="A241" s="64" t="s">
        <v>236</v>
      </c>
      <c r="B241" s="64" t="s">
        <v>254</v>
      </c>
      <c r="C241" s="65" t="s">
        <v>2355</v>
      </c>
      <c r="D241" s="66">
        <v>10</v>
      </c>
      <c r="E241" s="67" t="s">
        <v>136</v>
      </c>
      <c r="F241" s="68">
        <v>19</v>
      </c>
      <c r="G241" s="65"/>
      <c r="H241" s="69"/>
      <c r="I241" s="70"/>
      <c r="J241" s="70"/>
      <c r="K241" s="34" t="s">
        <v>66</v>
      </c>
      <c r="L241" s="77">
        <v>241</v>
      </c>
      <c r="M241" s="77"/>
      <c r="N241" s="72"/>
      <c r="O241" s="79" t="s">
        <v>302</v>
      </c>
      <c r="P241" s="81">
        <v>43543.45211805555</v>
      </c>
      <c r="Q241" s="79" t="s">
        <v>411</v>
      </c>
      <c r="R241" s="84" t="s">
        <v>458</v>
      </c>
      <c r="S241" s="79" t="s">
        <v>470</v>
      </c>
      <c r="T241" s="79" t="s">
        <v>496</v>
      </c>
      <c r="U241" s="79"/>
      <c r="V241" s="84" t="s">
        <v>546</v>
      </c>
      <c r="W241" s="81">
        <v>43543.45211805555</v>
      </c>
      <c r="X241" s="84" t="s">
        <v>682</v>
      </c>
      <c r="Y241" s="79"/>
      <c r="Z241" s="79"/>
      <c r="AA241" s="82" t="s">
        <v>823</v>
      </c>
      <c r="AB241" s="79"/>
      <c r="AC241" s="79" t="b">
        <v>0</v>
      </c>
      <c r="AD241" s="79">
        <v>0</v>
      </c>
      <c r="AE241" s="82" t="s">
        <v>851</v>
      </c>
      <c r="AF241" s="79" t="b">
        <v>1</v>
      </c>
      <c r="AG241" s="79" t="s">
        <v>863</v>
      </c>
      <c r="AH241" s="79"/>
      <c r="AI241" s="82" t="s">
        <v>751</v>
      </c>
      <c r="AJ241" s="79" t="b">
        <v>0</v>
      </c>
      <c r="AK241" s="79">
        <v>1</v>
      </c>
      <c r="AL241" s="82" t="s">
        <v>825</v>
      </c>
      <c r="AM241" s="79" t="s">
        <v>868</v>
      </c>
      <c r="AN241" s="79" t="b">
        <v>0</v>
      </c>
      <c r="AO241" s="82" t="s">
        <v>825</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1</v>
      </c>
      <c r="BC241" s="78" t="str">
        <f>REPLACE(INDEX(GroupVertices[Group],MATCH(Edges[[#This Row],[Vertex 2]],GroupVertices[Vertex],0)),1,1,"")</f>
        <v>4</v>
      </c>
      <c r="BD241" s="48">
        <v>1</v>
      </c>
      <c r="BE241" s="49">
        <v>9.090909090909092</v>
      </c>
      <c r="BF241" s="48">
        <v>0</v>
      </c>
      <c r="BG241" s="49">
        <v>0</v>
      </c>
      <c r="BH241" s="48">
        <v>0</v>
      </c>
      <c r="BI241" s="49">
        <v>0</v>
      </c>
      <c r="BJ241" s="48">
        <v>10</v>
      </c>
      <c r="BK241" s="49">
        <v>90.9090909090909</v>
      </c>
      <c r="BL241" s="48">
        <v>11</v>
      </c>
    </row>
    <row r="242" spans="1:64" ht="15">
      <c r="A242" s="64" t="s">
        <v>254</v>
      </c>
      <c r="B242" s="64" t="s">
        <v>236</v>
      </c>
      <c r="C242" s="65" t="s">
        <v>2357</v>
      </c>
      <c r="D242" s="66">
        <v>10</v>
      </c>
      <c r="E242" s="67" t="s">
        <v>136</v>
      </c>
      <c r="F242" s="68">
        <v>14.666666666666668</v>
      </c>
      <c r="G242" s="65"/>
      <c r="H242" s="69"/>
      <c r="I242" s="70"/>
      <c r="J242" s="70"/>
      <c r="K242" s="34" t="s">
        <v>66</v>
      </c>
      <c r="L242" s="77">
        <v>242</v>
      </c>
      <c r="M242" s="77"/>
      <c r="N242" s="72"/>
      <c r="O242" s="79" t="s">
        <v>302</v>
      </c>
      <c r="P242" s="81">
        <v>43452.38512731482</v>
      </c>
      <c r="Q242" s="79" t="s">
        <v>394</v>
      </c>
      <c r="R242" s="84" t="s">
        <v>454</v>
      </c>
      <c r="S242" s="79" t="s">
        <v>475</v>
      </c>
      <c r="T242" s="79" t="s">
        <v>496</v>
      </c>
      <c r="U242" s="79"/>
      <c r="V242" s="84" t="s">
        <v>560</v>
      </c>
      <c r="W242" s="81">
        <v>43452.38512731482</v>
      </c>
      <c r="X242" s="84" t="s">
        <v>662</v>
      </c>
      <c r="Y242" s="79"/>
      <c r="Z242" s="79"/>
      <c r="AA242" s="82" t="s">
        <v>803</v>
      </c>
      <c r="AB242" s="79"/>
      <c r="AC242" s="79" t="b">
        <v>0</v>
      </c>
      <c r="AD242" s="79">
        <v>4</v>
      </c>
      <c r="AE242" s="82" t="s">
        <v>851</v>
      </c>
      <c r="AF242" s="79" t="b">
        <v>0</v>
      </c>
      <c r="AG242" s="79" t="s">
        <v>863</v>
      </c>
      <c r="AH242" s="79"/>
      <c r="AI242" s="82" t="s">
        <v>851</v>
      </c>
      <c r="AJ242" s="79" t="b">
        <v>0</v>
      </c>
      <c r="AK242" s="79">
        <v>2</v>
      </c>
      <c r="AL242" s="82" t="s">
        <v>851</v>
      </c>
      <c r="AM242" s="79" t="s">
        <v>874</v>
      </c>
      <c r="AN242" s="79" t="b">
        <v>0</v>
      </c>
      <c r="AO242" s="82" t="s">
        <v>803</v>
      </c>
      <c r="AP242" s="79" t="s">
        <v>881</v>
      </c>
      <c r="AQ242" s="79">
        <v>0</v>
      </c>
      <c r="AR242" s="79">
        <v>0</v>
      </c>
      <c r="AS242" s="79"/>
      <c r="AT242" s="79"/>
      <c r="AU242" s="79"/>
      <c r="AV242" s="79"/>
      <c r="AW242" s="79"/>
      <c r="AX242" s="79"/>
      <c r="AY242" s="79"/>
      <c r="AZ242" s="79"/>
      <c r="BA242">
        <v>5</v>
      </c>
      <c r="BB242" s="78" t="str">
        <f>REPLACE(INDEX(GroupVertices[Group],MATCH(Edges[[#This Row],[Vertex 1]],GroupVertices[Vertex],0)),1,1,"")</f>
        <v>4</v>
      </c>
      <c r="BC242" s="78" t="str">
        <f>REPLACE(INDEX(GroupVertices[Group],MATCH(Edges[[#This Row],[Vertex 2]],GroupVertices[Vertex],0)),1,1,"")</f>
        <v>1</v>
      </c>
      <c r="BD242" s="48">
        <v>1</v>
      </c>
      <c r="BE242" s="49">
        <v>6.25</v>
      </c>
      <c r="BF242" s="48">
        <v>0</v>
      </c>
      <c r="BG242" s="49">
        <v>0</v>
      </c>
      <c r="BH242" s="48">
        <v>0</v>
      </c>
      <c r="BI242" s="49">
        <v>0</v>
      </c>
      <c r="BJ242" s="48">
        <v>15</v>
      </c>
      <c r="BK242" s="49">
        <v>93.75</v>
      </c>
      <c r="BL242" s="48">
        <v>16</v>
      </c>
    </row>
    <row r="243" spans="1:64" ht="15">
      <c r="A243" s="64" t="s">
        <v>254</v>
      </c>
      <c r="B243" s="64" t="s">
        <v>236</v>
      </c>
      <c r="C243" s="65" t="s">
        <v>2357</v>
      </c>
      <c r="D243" s="66">
        <v>10</v>
      </c>
      <c r="E243" s="67" t="s">
        <v>136</v>
      </c>
      <c r="F243" s="68">
        <v>14.666666666666668</v>
      </c>
      <c r="G243" s="65"/>
      <c r="H243" s="69"/>
      <c r="I243" s="70"/>
      <c r="J243" s="70"/>
      <c r="K243" s="34" t="s">
        <v>66</v>
      </c>
      <c r="L243" s="77">
        <v>243</v>
      </c>
      <c r="M243" s="77"/>
      <c r="N243" s="72"/>
      <c r="O243" s="79" t="s">
        <v>302</v>
      </c>
      <c r="P243" s="81">
        <v>43538.441469907404</v>
      </c>
      <c r="Q243" s="79" t="s">
        <v>398</v>
      </c>
      <c r="R243" s="84" t="s">
        <v>453</v>
      </c>
      <c r="S243" s="79" t="s">
        <v>474</v>
      </c>
      <c r="T243" s="79" t="s">
        <v>496</v>
      </c>
      <c r="U243" s="79"/>
      <c r="V243" s="84" t="s">
        <v>560</v>
      </c>
      <c r="W243" s="81">
        <v>43538.441469907404</v>
      </c>
      <c r="X243" s="84" t="s">
        <v>666</v>
      </c>
      <c r="Y243" s="79"/>
      <c r="Z243" s="79"/>
      <c r="AA243" s="82" t="s">
        <v>807</v>
      </c>
      <c r="AB243" s="79"/>
      <c r="AC243" s="79" t="b">
        <v>0</v>
      </c>
      <c r="AD243" s="79">
        <v>1</v>
      </c>
      <c r="AE243" s="82" t="s">
        <v>851</v>
      </c>
      <c r="AF243" s="79" t="b">
        <v>0</v>
      </c>
      <c r="AG243" s="79" t="s">
        <v>863</v>
      </c>
      <c r="AH243" s="79"/>
      <c r="AI243" s="82" t="s">
        <v>851</v>
      </c>
      <c r="AJ243" s="79" t="b">
        <v>0</v>
      </c>
      <c r="AK243" s="79">
        <v>1</v>
      </c>
      <c r="AL243" s="82" t="s">
        <v>851</v>
      </c>
      <c r="AM243" s="79" t="s">
        <v>874</v>
      </c>
      <c r="AN243" s="79" t="b">
        <v>0</v>
      </c>
      <c r="AO243" s="82" t="s">
        <v>807</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4</v>
      </c>
      <c r="BC243" s="78" t="str">
        <f>REPLACE(INDEX(GroupVertices[Group],MATCH(Edges[[#This Row],[Vertex 2]],GroupVertices[Vertex],0)),1,1,"")</f>
        <v>1</v>
      </c>
      <c r="BD243" s="48"/>
      <c r="BE243" s="49"/>
      <c r="BF243" s="48"/>
      <c r="BG243" s="49"/>
      <c r="BH243" s="48"/>
      <c r="BI243" s="49"/>
      <c r="BJ243" s="48"/>
      <c r="BK243" s="49"/>
      <c r="BL243" s="48"/>
    </row>
    <row r="244" spans="1:64" ht="15">
      <c r="A244" s="64" t="s">
        <v>254</v>
      </c>
      <c r="B244" s="64" t="s">
        <v>236</v>
      </c>
      <c r="C244" s="65" t="s">
        <v>2357</v>
      </c>
      <c r="D244" s="66">
        <v>10</v>
      </c>
      <c r="E244" s="67" t="s">
        <v>136</v>
      </c>
      <c r="F244" s="68">
        <v>14.666666666666668</v>
      </c>
      <c r="G244" s="65"/>
      <c r="H244" s="69"/>
      <c r="I244" s="70"/>
      <c r="J244" s="70"/>
      <c r="K244" s="34" t="s">
        <v>66</v>
      </c>
      <c r="L244" s="77">
        <v>244</v>
      </c>
      <c r="M244" s="77"/>
      <c r="N244" s="72"/>
      <c r="O244" s="79" t="s">
        <v>302</v>
      </c>
      <c r="P244" s="81">
        <v>43539.44321759259</v>
      </c>
      <c r="Q244" s="79" t="s">
        <v>412</v>
      </c>
      <c r="R244" s="79"/>
      <c r="S244" s="79"/>
      <c r="T244" s="79"/>
      <c r="U244" s="79"/>
      <c r="V244" s="84" t="s">
        <v>560</v>
      </c>
      <c r="W244" s="81">
        <v>43539.44321759259</v>
      </c>
      <c r="X244" s="84" t="s">
        <v>683</v>
      </c>
      <c r="Y244" s="79"/>
      <c r="Z244" s="79"/>
      <c r="AA244" s="82" t="s">
        <v>824</v>
      </c>
      <c r="AB244" s="79"/>
      <c r="AC244" s="79" t="b">
        <v>0</v>
      </c>
      <c r="AD244" s="79">
        <v>3</v>
      </c>
      <c r="AE244" s="82" t="s">
        <v>851</v>
      </c>
      <c r="AF244" s="79" t="b">
        <v>0</v>
      </c>
      <c r="AG244" s="79" t="s">
        <v>863</v>
      </c>
      <c r="AH244" s="79"/>
      <c r="AI244" s="82" t="s">
        <v>851</v>
      </c>
      <c r="AJ244" s="79" t="b">
        <v>0</v>
      </c>
      <c r="AK244" s="79">
        <v>1</v>
      </c>
      <c r="AL244" s="82" t="s">
        <v>851</v>
      </c>
      <c r="AM244" s="79" t="s">
        <v>878</v>
      </c>
      <c r="AN244" s="79" t="b">
        <v>0</v>
      </c>
      <c r="AO244" s="82" t="s">
        <v>824</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4</v>
      </c>
      <c r="BC244" s="78" t="str">
        <f>REPLACE(INDEX(GroupVertices[Group],MATCH(Edges[[#This Row],[Vertex 2]],GroupVertices[Vertex],0)),1,1,"")</f>
        <v>1</v>
      </c>
      <c r="BD244" s="48">
        <v>1</v>
      </c>
      <c r="BE244" s="49">
        <v>5.555555555555555</v>
      </c>
      <c r="BF244" s="48">
        <v>0</v>
      </c>
      <c r="BG244" s="49">
        <v>0</v>
      </c>
      <c r="BH244" s="48">
        <v>0</v>
      </c>
      <c r="BI244" s="49">
        <v>0</v>
      </c>
      <c r="BJ244" s="48">
        <v>17</v>
      </c>
      <c r="BK244" s="49">
        <v>94.44444444444444</v>
      </c>
      <c r="BL244" s="48">
        <v>18</v>
      </c>
    </row>
    <row r="245" spans="1:64" ht="15">
      <c r="A245" s="64" t="s">
        <v>254</v>
      </c>
      <c r="B245" s="64" t="s">
        <v>236</v>
      </c>
      <c r="C245" s="65" t="s">
        <v>2357</v>
      </c>
      <c r="D245" s="66">
        <v>10</v>
      </c>
      <c r="E245" s="67" t="s">
        <v>136</v>
      </c>
      <c r="F245" s="68">
        <v>14.666666666666668</v>
      </c>
      <c r="G245" s="65"/>
      <c r="H245" s="69"/>
      <c r="I245" s="70"/>
      <c r="J245" s="70"/>
      <c r="K245" s="34" t="s">
        <v>66</v>
      </c>
      <c r="L245" s="77">
        <v>245</v>
      </c>
      <c r="M245" s="77"/>
      <c r="N245" s="72"/>
      <c r="O245" s="79" t="s">
        <v>302</v>
      </c>
      <c r="P245" s="81">
        <v>43539.55813657407</v>
      </c>
      <c r="Q245" s="79" t="s">
        <v>399</v>
      </c>
      <c r="R245" s="79"/>
      <c r="S245" s="79"/>
      <c r="T245" s="79"/>
      <c r="U245" s="84" t="s">
        <v>521</v>
      </c>
      <c r="V245" s="84" t="s">
        <v>521</v>
      </c>
      <c r="W245" s="81">
        <v>43539.55813657407</v>
      </c>
      <c r="X245" s="84" t="s">
        <v>667</v>
      </c>
      <c r="Y245" s="79"/>
      <c r="Z245" s="79"/>
      <c r="AA245" s="82" t="s">
        <v>808</v>
      </c>
      <c r="AB245" s="79"/>
      <c r="AC245" s="79" t="b">
        <v>0</v>
      </c>
      <c r="AD245" s="79">
        <v>3</v>
      </c>
      <c r="AE245" s="82" t="s">
        <v>851</v>
      </c>
      <c r="AF245" s="79" t="b">
        <v>0</v>
      </c>
      <c r="AG245" s="79" t="s">
        <v>863</v>
      </c>
      <c r="AH245" s="79"/>
      <c r="AI245" s="82" t="s">
        <v>851</v>
      </c>
      <c r="AJ245" s="79" t="b">
        <v>0</v>
      </c>
      <c r="AK245" s="79">
        <v>0</v>
      </c>
      <c r="AL245" s="82" t="s">
        <v>851</v>
      </c>
      <c r="AM245" s="79" t="s">
        <v>878</v>
      </c>
      <c r="AN245" s="79" t="b">
        <v>0</v>
      </c>
      <c r="AO245" s="82" t="s">
        <v>808</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4</v>
      </c>
      <c r="BC245" s="78" t="str">
        <f>REPLACE(INDEX(GroupVertices[Group],MATCH(Edges[[#This Row],[Vertex 2]],GroupVertices[Vertex],0)),1,1,"")</f>
        <v>1</v>
      </c>
      <c r="BD245" s="48"/>
      <c r="BE245" s="49"/>
      <c r="BF245" s="48"/>
      <c r="BG245" s="49"/>
      <c r="BH245" s="48"/>
      <c r="BI245" s="49"/>
      <c r="BJ245" s="48"/>
      <c r="BK245" s="49"/>
      <c r="BL245" s="48"/>
    </row>
    <row r="246" spans="1:64" ht="15">
      <c r="A246" s="64" t="s">
        <v>254</v>
      </c>
      <c r="B246" s="64" t="s">
        <v>236</v>
      </c>
      <c r="C246" s="65" t="s">
        <v>2353</v>
      </c>
      <c r="D246" s="66">
        <v>3</v>
      </c>
      <c r="E246" s="67" t="s">
        <v>132</v>
      </c>
      <c r="F246" s="68">
        <v>32</v>
      </c>
      <c r="G246" s="65"/>
      <c r="H246" s="69"/>
      <c r="I246" s="70"/>
      <c r="J246" s="70"/>
      <c r="K246" s="34" t="s">
        <v>66</v>
      </c>
      <c r="L246" s="77">
        <v>246</v>
      </c>
      <c r="M246" s="77"/>
      <c r="N246" s="72"/>
      <c r="O246" s="79" t="s">
        <v>303</v>
      </c>
      <c r="P246" s="81">
        <v>43543.45079861111</v>
      </c>
      <c r="Q246" s="79" t="s">
        <v>413</v>
      </c>
      <c r="R246" s="84" t="s">
        <v>458</v>
      </c>
      <c r="S246" s="79" t="s">
        <v>470</v>
      </c>
      <c r="T246" s="79" t="s">
        <v>496</v>
      </c>
      <c r="U246" s="79"/>
      <c r="V246" s="84" t="s">
        <v>560</v>
      </c>
      <c r="W246" s="81">
        <v>43543.45079861111</v>
      </c>
      <c r="X246" s="84" t="s">
        <v>684</v>
      </c>
      <c r="Y246" s="79"/>
      <c r="Z246" s="79"/>
      <c r="AA246" s="82" t="s">
        <v>825</v>
      </c>
      <c r="AB246" s="79"/>
      <c r="AC246" s="79" t="b">
        <v>0</v>
      </c>
      <c r="AD246" s="79">
        <v>3</v>
      </c>
      <c r="AE246" s="82" t="s">
        <v>856</v>
      </c>
      <c r="AF246" s="79" t="b">
        <v>1</v>
      </c>
      <c r="AG246" s="79" t="s">
        <v>863</v>
      </c>
      <c r="AH246" s="79"/>
      <c r="AI246" s="82" t="s">
        <v>751</v>
      </c>
      <c r="AJ246" s="79" t="b">
        <v>0</v>
      </c>
      <c r="AK246" s="79">
        <v>1</v>
      </c>
      <c r="AL246" s="82" t="s">
        <v>851</v>
      </c>
      <c r="AM246" s="79" t="s">
        <v>868</v>
      </c>
      <c r="AN246" s="79" t="b">
        <v>0</v>
      </c>
      <c r="AO246" s="82" t="s">
        <v>825</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1</v>
      </c>
      <c r="BD246" s="48">
        <v>1</v>
      </c>
      <c r="BE246" s="49">
        <v>11.11111111111111</v>
      </c>
      <c r="BF246" s="48">
        <v>0</v>
      </c>
      <c r="BG246" s="49">
        <v>0</v>
      </c>
      <c r="BH246" s="48">
        <v>0</v>
      </c>
      <c r="BI246" s="49">
        <v>0</v>
      </c>
      <c r="BJ246" s="48">
        <v>8</v>
      </c>
      <c r="BK246" s="49">
        <v>88.88888888888889</v>
      </c>
      <c r="BL246" s="48">
        <v>9</v>
      </c>
    </row>
    <row r="247" spans="1:64" ht="15">
      <c r="A247" s="64" t="s">
        <v>254</v>
      </c>
      <c r="B247" s="64" t="s">
        <v>236</v>
      </c>
      <c r="C247" s="65" t="s">
        <v>2357</v>
      </c>
      <c r="D247" s="66">
        <v>10</v>
      </c>
      <c r="E247" s="67" t="s">
        <v>136</v>
      </c>
      <c r="F247" s="68">
        <v>14.666666666666668</v>
      </c>
      <c r="G247" s="65"/>
      <c r="H247" s="69"/>
      <c r="I247" s="70"/>
      <c r="J247" s="70"/>
      <c r="K247" s="34" t="s">
        <v>66</v>
      </c>
      <c r="L247" s="77">
        <v>247</v>
      </c>
      <c r="M247" s="77"/>
      <c r="N247" s="72"/>
      <c r="O247" s="79" t="s">
        <v>302</v>
      </c>
      <c r="P247" s="81">
        <v>43546.58607638889</v>
      </c>
      <c r="Q247" s="79" t="s">
        <v>318</v>
      </c>
      <c r="R247" s="79"/>
      <c r="S247" s="79"/>
      <c r="T247" s="79"/>
      <c r="U247" s="79"/>
      <c r="V247" s="84" t="s">
        <v>560</v>
      </c>
      <c r="W247" s="81">
        <v>43546.58607638889</v>
      </c>
      <c r="X247" s="84" t="s">
        <v>680</v>
      </c>
      <c r="Y247" s="79"/>
      <c r="Z247" s="79"/>
      <c r="AA247" s="82" t="s">
        <v>821</v>
      </c>
      <c r="AB247" s="79"/>
      <c r="AC247" s="79" t="b">
        <v>0</v>
      </c>
      <c r="AD247" s="79">
        <v>0</v>
      </c>
      <c r="AE247" s="82" t="s">
        <v>851</v>
      </c>
      <c r="AF247" s="79" t="b">
        <v>0</v>
      </c>
      <c r="AG247" s="79" t="s">
        <v>863</v>
      </c>
      <c r="AH247" s="79"/>
      <c r="AI247" s="82" t="s">
        <v>851</v>
      </c>
      <c r="AJ247" s="79" t="b">
        <v>0</v>
      </c>
      <c r="AK247" s="79">
        <v>4</v>
      </c>
      <c r="AL247" s="82" t="s">
        <v>809</v>
      </c>
      <c r="AM247" s="79" t="s">
        <v>878</v>
      </c>
      <c r="AN247" s="79" t="b">
        <v>0</v>
      </c>
      <c r="AO247" s="82" t="s">
        <v>809</v>
      </c>
      <c r="AP247" s="79" t="s">
        <v>176</v>
      </c>
      <c r="AQ247" s="79">
        <v>0</v>
      </c>
      <c r="AR247" s="79">
        <v>0</v>
      </c>
      <c r="AS247" s="79"/>
      <c r="AT247" s="79"/>
      <c r="AU247" s="79"/>
      <c r="AV247" s="79"/>
      <c r="AW247" s="79"/>
      <c r="AX247" s="79"/>
      <c r="AY247" s="79"/>
      <c r="AZ247" s="79"/>
      <c r="BA247">
        <v>5</v>
      </c>
      <c r="BB247" s="78" t="str">
        <f>REPLACE(INDEX(GroupVertices[Group],MATCH(Edges[[#This Row],[Vertex 1]],GroupVertices[Vertex],0)),1,1,"")</f>
        <v>4</v>
      </c>
      <c r="BC247" s="78" t="str">
        <f>REPLACE(INDEX(GroupVertices[Group],MATCH(Edges[[#This Row],[Vertex 2]],GroupVertices[Vertex],0)),1,1,"")</f>
        <v>1</v>
      </c>
      <c r="BD247" s="48"/>
      <c r="BE247" s="49"/>
      <c r="BF247" s="48"/>
      <c r="BG247" s="49"/>
      <c r="BH247" s="48"/>
      <c r="BI247" s="49"/>
      <c r="BJ247" s="48"/>
      <c r="BK247" s="49"/>
      <c r="BL247" s="48"/>
    </row>
    <row r="248" spans="1:64" ht="15">
      <c r="A248" s="64" t="s">
        <v>256</v>
      </c>
      <c r="B248" s="64" t="s">
        <v>233</v>
      </c>
      <c r="C248" s="65" t="s">
        <v>2353</v>
      </c>
      <c r="D248" s="66">
        <v>3</v>
      </c>
      <c r="E248" s="67" t="s">
        <v>132</v>
      </c>
      <c r="F248" s="68">
        <v>32</v>
      </c>
      <c r="G248" s="65"/>
      <c r="H248" s="69"/>
      <c r="I248" s="70"/>
      <c r="J248" s="70"/>
      <c r="K248" s="34" t="s">
        <v>65</v>
      </c>
      <c r="L248" s="77">
        <v>248</v>
      </c>
      <c r="M248" s="77"/>
      <c r="N248" s="72"/>
      <c r="O248" s="79" t="s">
        <v>302</v>
      </c>
      <c r="P248" s="81">
        <v>43538.84017361111</v>
      </c>
      <c r="Q248" s="79" t="s">
        <v>414</v>
      </c>
      <c r="R248" s="79"/>
      <c r="S248" s="79"/>
      <c r="T248" s="79"/>
      <c r="U248" s="79"/>
      <c r="V248" s="84" t="s">
        <v>561</v>
      </c>
      <c r="W248" s="81">
        <v>43538.84017361111</v>
      </c>
      <c r="X248" s="84" t="s">
        <v>685</v>
      </c>
      <c r="Y248" s="79"/>
      <c r="Z248" s="79"/>
      <c r="AA248" s="82" t="s">
        <v>826</v>
      </c>
      <c r="AB248" s="82" t="s">
        <v>837</v>
      </c>
      <c r="AC248" s="79" t="b">
        <v>0</v>
      </c>
      <c r="AD248" s="79">
        <v>1</v>
      </c>
      <c r="AE248" s="82" t="s">
        <v>860</v>
      </c>
      <c r="AF248" s="79" t="b">
        <v>0</v>
      </c>
      <c r="AG248" s="79" t="s">
        <v>863</v>
      </c>
      <c r="AH248" s="79"/>
      <c r="AI248" s="82" t="s">
        <v>851</v>
      </c>
      <c r="AJ248" s="79" t="b">
        <v>0</v>
      </c>
      <c r="AK248" s="79">
        <v>0</v>
      </c>
      <c r="AL248" s="82" t="s">
        <v>851</v>
      </c>
      <c r="AM248" s="79" t="s">
        <v>872</v>
      </c>
      <c r="AN248" s="79" t="b">
        <v>0</v>
      </c>
      <c r="AO248" s="82" t="s">
        <v>837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256</v>
      </c>
      <c r="B249" s="64" t="s">
        <v>236</v>
      </c>
      <c r="C249" s="65" t="s">
        <v>2353</v>
      </c>
      <c r="D249" s="66">
        <v>3</v>
      </c>
      <c r="E249" s="67" t="s">
        <v>132</v>
      </c>
      <c r="F249" s="68">
        <v>32</v>
      </c>
      <c r="G249" s="65"/>
      <c r="H249" s="69"/>
      <c r="I249" s="70"/>
      <c r="J249" s="70"/>
      <c r="K249" s="34" t="s">
        <v>65</v>
      </c>
      <c r="L249" s="77">
        <v>249</v>
      </c>
      <c r="M249" s="77"/>
      <c r="N249" s="72"/>
      <c r="O249" s="79" t="s">
        <v>302</v>
      </c>
      <c r="P249" s="81">
        <v>43538.84017361111</v>
      </c>
      <c r="Q249" s="79" t="s">
        <v>414</v>
      </c>
      <c r="R249" s="79"/>
      <c r="S249" s="79"/>
      <c r="T249" s="79"/>
      <c r="U249" s="79"/>
      <c r="V249" s="84" t="s">
        <v>561</v>
      </c>
      <c r="W249" s="81">
        <v>43538.84017361111</v>
      </c>
      <c r="X249" s="84" t="s">
        <v>685</v>
      </c>
      <c r="Y249" s="79"/>
      <c r="Z249" s="79"/>
      <c r="AA249" s="82" t="s">
        <v>826</v>
      </c>
      <c r="AB249" s="82" t="s">
        <v>837</v>
      </c>
      <c r="AC249" s="79" t="b">
        <v>0</v>
      </c>
      <c r="AD249" s="79">
        <v>1</v>
      </c>
      <c r="AE249" s="82" t="s">
        <v>860</v>
      </c>
      <c r="AF249" s="79" t="b">
        <v>0</v>
      </c>
      <c r="AG249" s="79" t="s">
        <v>863</v>
      </c>
      <c r="AH249" s="79"/>
      <c r="AI249" s="82" t="s">
        <v>851</v>
      </c>
      <c r="AJ249" s="79" t="b">
        <v>0</v>
      </c>
      <c r="AK249" s="79">
        <v>0</v>
      </c>
      <c r="AL249" s="82" t="s">
        <v>851</v>
      </c>
      <c r="AM249" s="79" t="s">
        <v>872</v>
      </c>
      <c r="AN249" s="79" t="b">
        <v>0</v>
      </c>
      <c r="AO249" s="82" t="s">
        <v>837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1</v>
      </c>
      <c r="BD249" s="48"/>
      <c r="BE249" s="49"/>
      <c r="BF249" s="48"/>
      <c r="BG249" s="49"/>
      <c r="BH249" s="48"/>
      <c r="BI249" s="49"/>
      <c r="BJ249" s="48"/>
      <c r="BK249" s="49"/>
      <c r="BL249" s="48"/>
    </row>
    <row r="250" spans="1:64" ht="15">
      <c r="A250" s="64" t="s">
        <v>256</v>
      </c>
      <c r="B250" s="64" t="s">
        <v>257</v>
      </c>
      <c r="C250" s="65" t="s">
        <v>2353</v>
      </c>
      <c r="D250" s="66">
        <v>3</v>
      </c>
      <c r="E250" s="67" t="s">
        <v>132</v>
      </c>
      <c r="F250" s="68">
        <v>32</v>
      </c>
      <c r="G250" s="65"/>
      <c r="H250" s="69"/>
      <c r="I250" s="70"/>
      <c r="J250" s="70"/>
      <c r="K250" s="34" t="s">
        <v>66</v>
      </c>
      <c r="L250" s="77">
        <v>250</v>
      </c>
      <c r="M250" s="77"/>
      <c r="N250" s="72"/>
      <c r="O250" s="79" t="s">
        <v>303</v>
      </c>
      <c r="P250" s="81">
        <v>43538.84017361111</v>
      </c>
      <c r="Q250" s="79" t="s">
        <v>414</v>
      </c>
      <c r="R250" s="79"/>
      <c r="S250" s="79"/>
      <c r="T250" s="79"/>
      <c r="U250" s="79"/>
      <c r="V250" s="84" t="s">
        <v>561</v>
      </c>
      <c r="W250" s="81">
        <v>43538.84017361111</v>
      </c>
      <c r="X250" s="84" t="s">
        <v>685</v>
      </c>
      <c r="Y250" s="79"/>
      <c r="Z250" s="79"/>
      <c r="AA250" s="82" t="s">
        <v>826</v>
      </c>
      <c r="AB250" s="82" t="s">
        <v>837</v>
      </c>
      <c r="AC250" s="79" t="b">
        <v>0</v>
      </c>
      <c r="AD250" s="79">
        <v>1</v>
      </c>
      <c r="AE250" s="82" t="s">
        <v>860</v>
      </c>
      <c r="AF250" s="79" t="b">
        <v>0</v>
      </c>
      <c r="AG250" s="79" t="s">
        <v>863</v>
      </c>
      <c r="AH250" s="79"/>
      <c r="AI250" s="82" t="s">
        <v>851</v>
      </c>
      <c r="AJ250" s="79" t="b">
        <v>0</v>
      </c>
      <c r="AK250" s="79">
        <v>0</v>
      </c>
      <c r="AL250" s="82" t="s">
        <v>851</v>
      </c>
      <c r="AM250" s="79" t="s">
        <v>872</v>
      </c>
      <c r="AN250" s="79" t="b">
        <v>0</v>
      </c>
      <c r="AO250" s="82" t="s">
        <v>837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12</v>
      </c>
      <c r="BK250" s="49">
        <v>100</v>
      </c>
      <c r="BL250" s="48">
        <v>12</v>
      </c>
    </row>
    <row r="251" spans="1:64" ht="15">
      <c r="A251" s="64" t="s">
        <v>257</v>
      </c>
      <c r="B251" s="64" t="s">
        <v>256</v>
      </c>
      <c r="C251" s="65" t="s">
        <v>2353</v>
      </c>
      <c r="D251" s="66">
        <v>3</v>
      </c>
      <c r="E251" s="67" t="s">
        <v>132</v>
      </c>
      <c r="F251" s="68">
        <v>32</v>
      </c>
      <c r="G251" s="65"/>
      <c r="H251" s="69"/>
      <c r="I251" s="70"/>
      <c r="J251" s="70"/>
      <c r="K251" s="34" t="s">
        <v>66</v>
      </c>
      <c r="L251" s="77">
        <v>251</v>
      </c>
      <c r="M251" s="77"/>
      <c r="N251" s="72"/>
      <c r="O251" s="79" t="s">
        <v>303</v>
      </c>
      <c r="P251" s="81">
        <v>43538.914826388886</v>
      </c>
      <c r="Q251" s="79" t="s">
        <v>415</v>
      </c>
      <c r="R251" s="79"/>
      <c r="S251" s="79"/>
      <c r="T251" s="79"/>
      <c r="U251" s="79"/>
      <c r="V251" s="84" t="s">
        <v>562</v>
      </c>
      <c r="W251" s="81">
        <v>43538.914826388886</v>
      </c>
      <c r="X251" s="84" t="s">
        <v>686</v>
      </c>
      <c r="Y251" s="79"/>
      <c r="Z251" s="79"/>
      <c r="AA251" s="82" t="s">
        <v>827</v>
      </c>
      <c r="AB251" s="82" t="s">
        <v>826</v>
      </c>
      <c r="AC251" s="79" t="b">
        <v>0</v>
      </c>
      <c r="AD251" s="79">
        <v>0</v>
      </c>
      <c r="AE251" s="82" t="s">
        <v>861</v>
      </c>
      <c r="AF251" s="79" t="b">
        <v>0</v>
      </c>
      <c r="AG251" s="79" t="s">
        <v>863</v>
      </c>
      <c r="AH251" s="79"/>
      <c r="AI251" s="82" t="s">
        <v>851</v>
      </c>
      <c r="AJ251" s="79" t="b">
        <v>0</v>
      </c>
      <c r="AK251" s="79">
        <v>0</v>
      </c>
      <c r="AL251" s="82" t="s">
        <v>851</v>
      </c>
      <c r="AM251" s="79" t="s">
        <v>870</v>
      </c>
      <c r="AN251" s="79" t="b">
        <v>0</v>
      </c>
      <c r="AO251" s="82" t="s">
        <v>826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233</v>
      </c>
      <c r="B252" s="64" t="s">
        <v>236</v>
      </c>
      <c r="C252" s="65" t="s">
        <v>2352</v>
      </c>
      <c r="D252" s="66">
        <v>6.5</v>
      </c>
      <c r="E252" s="67" t="s">
        <v>136</v>
      </c>
      <c r="F252" s="68">
        <v>27.666666666666668</v>
      </c>
      <c r="G252" s="65"/>
      <c r="H252" s="69"/>
      <c r="I252" s="70"/>
      <c r="J252" s="70"/>
      <c r="K252" s="34" t="s">
        <v>66</v>
      </c>
      <c r="L252" s="77">
        <v>252</v>
      </c>
      <c r="M252" s="77"/>
      <c r="N252" s="72"/>
      <c r="O252" s="79" t="s">
        <v>302</v>
      </c>
      <c r="P252" s="81">
        <v>43544.63103009259</v>
      </c>
      <c r="Q252" s="79" t="s">
        <v>361</v>
      </c>
      <c r="R252" s="79"/>
      <c r="S252" s="79"/>
      <c r="T252" s="79" t="s">
        <v>491</v>
      </c>
      <c r="U252" s="79"/>
      <c r="V252" s="84" t="s">
        <v>543</v>
      </c>
      <c r="W252" s="81">
        <v>43544.63103009259</v>
      </c>
      <c r="X252" s="84" t="s">
        <v>628</v>
      </c>
      <c r="Y252" s="79"/>
      <c r="Z252" s="79"/>
      <c r="AA252" s="82" t="s">
        <v>769</v>
      </c>
      <c r="AB252" s="82" t="s">
        <v>850</v>
      </c>
      <c r="AC252" s="79" t="b">
        <v>0</v>
      </c>
      <c r="AD252" s="79">
        <v>5</v>
      </c>
      <c r="AE252" s="82" t="s">
        <v>857</v>
      </c>
      <c r="AF252" s="79" t="b">
        <v>0</v>
      </c>
      <c r="AG252" s="79" t="s">
        <v>863</v>
      </c>
      <c r="AH252" s="79"/>
      <c r="AI252" s="82" t="s">
        <v>851</v>
      </c>
      <c r="AJ252" s="79" t="b">
        <v>0</v>
      </c>
      <c r="AK252" s="79">
        <v>1</v>
      </c>
      <c r="AL252" s="82" t="s">
        <v>851</v>
      </c>
      <c r="AM252" s="79" t="s">
        <v>868</v>
      </c>
      <c r="AN252" s="79" t="b">
        <v>0</v>
      </c>
      <c r="AO252" s="82" t="s">
        <v>850</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233</v>
      </c>
      <c r="B253" s="64" t="s">
        <v>247</v>
      </c>
      <c r="C253" s="65" t="s">
        <v>2353</v>
      </c>
      <c r="D253" s="66">
        <v>3</v>
      </c>
      <c r="E253" s="67" t="s">
        <v>132</v>
      </c>
      <c r="F253" s="68">
        <v>32</v>
      </c>
      <c r="G253" s="65"/>
      <c r="H253" s="69"/>
      <c r="I253" s="70"/>
      <c r="J253" s="70"/>
      <c r="K253" s="34" t="s">
        <v>66</v>
      </c>
      <c r="L253" s="77">
        <v>253</v>
      </c>
      <c r="M253" s="77"/>
      <c r="N253" s="72"/>
      <c r="O253" s="79" t="s">
        <v>302</v>
      </c>
      <c r="P253" s="81">
        <v>43544.63103009259</v>
      </c>
      <c r="Q253" s="79" t="s">
        <v>361</v>
      </c>
      <c r="R253" s="79"/>
      <c r="S253" s="79"/>
      <c r="T253" s="79" t="s">
        <v>491</v>
      </c>
      <c r="U253" s="79"/>
      <c r="V253" s="84" t="s">
        <v>543</v>
      </c>
      <c r="W253" s="81">
        <v>43544.63103009259</v>
      </c>
      <c r="X253" s="84" t="s">
        <v>628</v>
      </c>
      <c r="Y253" s="79"/>
      <c r="Z253" s="79"/>
      <c r="AA253" s="82" t="s">
        <v>769</v>
      </c>
      <c r="AB253" s="82" t="s">
        <v>850</v>
      </c>
      <c r="AC253" s="79" t="b">
        <v>0</v>
      </c>
      <c r="AD253" s="79">
        <v>5</v>
      </c>
      <c r="AE253" s="82" t="s">
        <v>857</v>
      </c>
      <c r="AF253" s="79" t="b">
        <v>0</v>
      </c>
      <c r="AG253" s="79" t="s">
        <v>863</v>
      </c>
      <c r="AH253" s="79"/>
      <c r="AI253" s="82" t="s">
        <v>851</v>
      </c>
      <c r="AJ253" s="79" t="b">
        <v>0</v>
      </c>
      <c r="AK253" s="79">
        <v>1</v>
      </c>
      <c r="AL253" s="82" t="s">
        <v>851</v>
      </c>
      <c r="AM253" s="79" t="s">
        <v>868</v>
      </c>
      <c r="AN253" s="79" t="b">
        <v>0</v>
      </c>
      <c r="AO253" s="82" t="s">
        <v>850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233</v>
      </c>
      <c r="B254" s="64" t="s">
        <v>236</v>
      </c>
      <c r="C254" s="65" t="s">
        <v>2352</v>
      </c>
      <c r="D254" s="66">
        <v>6.5</v>
      </c>
      <c r="E254" s="67" t="s">
        <v>136</v>
      </c>
      <c r="F254" s="68">
        <v>27.666666666666668</v>
      </c>
      <c r="G254" s="65"/>
      <c r="H254" s="69"/>
      <c r="I254" s="70"/>
      <c r="J254" s="70"/>
      <c r="K254" s="34" t="s">
        <v>66</v>
      </c>
      <c r="L254" s="77">
        <v>254</v>
      </c>
      <c r="M254" s="77"/>
      <c r="N254" s="72"/>
      <c r="O254" s="79" t="s">
        <v>302</v>
      </c>
      <c r="P254" s="81">
        <v>43545.75876157408</v>
      </c>
      <c r="Q254" s="79" t="s">
        <v>326</v>
      </c>
      <c r="R254" s="79"/>
      <c r="S254" s="79"/>
      <c r="T254" s="79"/>
      <c r="U254" s="79"/>
      <c r="V254" s="84" t="s">
        <v>543</v>
      </c>
      <c r="W254" s="81">
        <v>43545.75876157408</v>
      </c>
      <c r="X254" s="84" t="s">
        <v>589</v>
      </c>
      <c r="Y254" s="79"/>
      <c r="Z254" s="79"/>
      <c r="AA254" s="82" t="s">
        <v>730</v>
      </c>
      <c r="AB254" s="82" t="s">
        <v>727</v>
      </c>
      <c r="AC254" s="79" t="b">
        <v>0</v>
      </c>
      <c r="AD254" s="79">
        <v>2</v>
      </c>
      <c r="AE254" s="82" t="s">
        <v>855</v>
      </c>
      <c r="AF254" s="79" t="b">
        <v>0</v>
      </c>
      <c r="AG254" s="79" t="s">
        <v>863</v>
      </c>
      <c r="AH254" s="79"/>
      <c r="AI254" s="82" t="s">
        <v>851</v>
      </c>
      <c r="AJ254" s="79" t="b">
        <v>0</v>
      </c>
      <c r="AK254" s="79">
        <v>0</v>
      </c>
      <c r="AL254" s="82" t="s">
        <v>851</v>
      </c>
      <c r="AM254" s="79" t="s">
        <v>872</v>
      </c>
      <c r="AN254" s="79" t="b">
        <v>0</v>
      </c>
      <c r="AO254" s="82" t="s">
        <v>727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1</v>
      </c>
      <c r="BD254" s="48">
        <v>2</v>
      </c>
      <c r="BE254" s="49">
        <v>11.11111111111111</v>
      </c>
      <c r="BF254" s="48">
        <v>1</v>
      </c>
      <c r="BG254" s="49">
        <v>5.555555555555555</v>
      </c>
      <c r="BH254" s="48">
        <v>0</v>
      </c>
      <c r="BI254" s="49">
        <v>0</v>
      </c>
      <c r="BJ254" s="48">
        <v>15</v>
      </c>
      <c r="BK254" s="49">
        <v>83.33333333333333</v>
      </c>
      <c r="BL254" s="48">
        <v>18</v>
      </c>
    </row>
    <row r="255" spans="1:64" ht="15">
      <c r="A255" s="64" t="s">
        <v>258</v>
      </c>
      <c r="B255" s="64" t="s">
        <v>233</v>
      </c>
      <c r="C255" s="65" t="s">
        <v>2352</v>
      </c>
      <c r="D255" s="66">
        <v>6.5</v>
      </c>
      <c r="E255" s="67" t="s">
        <v>136</v>
      </c>
      <c r="F255" s="68">
        <v>27.666666666666668</v>
      </c>
      <c r="G255" s="65"/>
      <c r="H255" s="69"/>
      <c r="I255" s="70"/>
      <c r="J255" s="70"/>
      <c r="K255" s="34" t="s">
        <v>65</v>
      </c>
      <c r="L255" s="77">
        <v>255</v>
      </c>
      <c r="M255" s="77"/>
      <c r="N255" s="72"/>
      <c r="O255" s="79" t="s">
        <v>302</v>
      </c>
      <c r="P255" s="81">
        <v>43546.41578703704</v>
      </c>
      <c r="Q255" s="79" t="s">
        <v>416</v>
      </c>
      <c r="R255" s="79"/>
      <c r="S255" s="79"/>
      <c r="T255" s="79"/>
      <c r="U255" s="79"/>
      <c r="V255" s="84" t="s">
        <v>563</v>
      </c>
      <c r="W255" s="81">
        <v>43546.41578703704</v>
      </c>
      <c r="X255" s="84" t="s">
        <v>687</v>
      </c>
      <c r="Y255" s="79"/>
      <c r="Z255" s="79"/>
      <c r="AA255" s="82" t="s">
        <v>828</v>
      </c>
      <c r="AB255" s="82" t="s">
        <v>831</v>
      </c>
      <c r="AC255" s="79" t="b">
        <v>0</v>
      </c>
      <c r="AD255" s="79">
        <v>2</v>
      </c>
      <c r="AE255" s="82" t="s">
        <v>853</v>
      </c>
      <c r="AF255" s="79" t="b">
        <v>0</v>
      </c>
      <c r="AG255" s="79" t="s">
        <v>863</v>
      </c>
      <c r="AH255" s="79"/>
      <c r="AI255" s="82" t="s">
        <v>851</v>
      </c>
      <c r="AJ255" s="79" t="b">
        <v>0</v>
      </c>
      <c r="AK255" s="79">
        <v>1</v>
      </c>
      <c r="AL255" s="82" t="s">
        <v>851</v>
      </c>
      <c r="AM255" s="79" t="s">
        <v>868</v>
      </c>
      <c r="AN255" s="79" t="b">
        <v>0</v>
      </c>
      <c r="AO255" s="82" t="s">
        <v>831</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2</v>
      </c>
      <c r="BD255" s="48">
        <v>1</v>
      </c>
      <c r="BE255" s="49">
        <v>4.166666666666667</v>
      </c>
      <c r="BF255" s="48">
        <v>0</v>
      </c>
      <c r="BG255" s="49">
        <v>0</v>
      </c>
      <c r="BH255" s="48">
        <v>0</v>
      </c>
      <c r="BI255" s="49">
        <v>0</v>
      </c>
      <c r="BJ255" s="48">
        <v>23</v>
      </c>
      <c r="BK255" s="49">
        <v>95.83333333333333</v>
      </c>
      <c r="BL255" s="48">
        <v>24</v>
      </c>
    </row>
    <row r="256" spans="1:64" ht="15">
      <c r="A256" s="64" t="s">
        <v>258</v>
      </c>
      <c r="B256" s="64" t="s">
        <v>233</v>
      </c>
      <c r="C256" s="65" t="s">
        <v>2352</v>
      </c>
      <c r="D256" s="66">
        <v>6.5</v>
      </c>
      <c r="E256" s="67" t="s">
        <v>136</v>
      </c>
      <c r="F256" s="68">
        <v>27.666666666666668</v>
      </c>
      <c r="G256" s="65"/>
      <c r="H256" s="69"/>
      <c r="I256" s="70"/>
      <c r="J256" s="70"/>
      <c r="K256" s="34" t="s">
        <v>65</v>
      </c>
      <c r="L256" s="77">
        <v>256</v>
      </c>
      <c r="M256" s="77"/>
      <c r="N256" s="72"/>
      <c r="O256" s="79" t="s">
        <v>302</v>
      </c>
      <c r="P256" s="81">
        <v>43546.42212962963</v>
      </c>
      <c r="Q256" s="79" t="s">
        <v>417</v>
      </c>
      <c r="R256" s="79"/>
      <c r="S256" s="79"/>
      <c r="T256" s="79"/>
      <c r="U256" s="79"/>
      <c r="V256" s="84" t="s">
        <v>563</v>
      </c>
      <c r="W256" s="81">
        <v>43546.42212962963</v>
      </c>
      <c r="X256" s="84" t="s">
        <v>688</v>
      </c>
      <c r="Y256" s="79"/>
      <c r="Z256" s="79"/>
      <c r="AA256" s="82" t="s">
        <v>829</v>
      </c>
      <c r="AB256" s="82" t="s">
        <v>832</v>
      </c>
      <c r="AC256" s="79" t="b">
        <v>0</v>
      </c>
      <c r="AD256" s="79">
        <v>0</v>
      </c>
      <c r="AE256" s="82" t="s">
        <v>853</v>
      </c>
      <c r="AF256" s="79" t="b">
        <v>0</v>
      </c>
      <c r="AG256" s="79" t="s">
        <v>863</v>
      </c>
      <c r="AH256" s="79"/>
      <c r="AI256" s="82" t="s">
        <v>851</v>
      </c>
      <c r="AJ256" s="79" t="b">
        <v>0</v>
      </c>
      <c r="AK256" s="79">
        <v>0</v>
      </c>
      <c r="AL256" s="82" t="s">
        <v>851</v>
      </c>
      <c r="AM256" s="79" t="s">
        <v>868</v>
      </c>
      <c r="AN256" s="79" t="b">
        <v>0</v>
      </c>
      <c r="AO256" s="82" t="s">
        <v>832</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247</v>
      </c>
      <c r="B257" s="64" t="s">
        <v>233</v>
      </c>
      <c r="C257" s="65" t="s">
        <v>2354</v>
      </c>
      <c r="D257" s="66">
        <v>10</v>
      </c>
      <c r="E257" s="67" t="s">
        <v>136</v>
      </c>
      <c r="F257" s="68">
        <v>23.333333333333336</v>
      </c>
      <c r="G257" s="65"/>
      <c r="H257" s="69"/>
      <c r="I257" s="70"/>
      <c r="J257" s="70"/>
      <c r="K257" s="34" t="s">
        <v>66</v>
      </c>
      <c r="L257" s="77">
        <v>257</v>
      </c>
      <c r="M257" s="77"/>
      <c r="N257" s="72"/>
      <c r="O257" s="79" t="s">
        <v>303</v>
      </c>
      <c r="P257" s="81">
        <v>43544.63630787037</v>
      </c>
      <c r="Q257" s="79" t="s">
        <v>363</v>
      </c>
      <c r="R257" s="79"/>
      <c r="S257" s="79"/>
      <c r="T257" s="79"/>
      <c r="U257" s="79"/>
      <c r="V257" s="84" t="s">
        <v>552</v>
      </c>
      <c r="W257" s="81">
        <v>43544.63630787037</v>
      </c>
      <c r="X257" s="84" t="s">
        <v>630</v>
      </c>
      <c r="Y257" s="79"/>
      <c r="Z257" s="79"/>
      <c r="AA257" s="82" t="s">
        <v>771</v>
      </c>
      <c r="AB257" s="82" t="s">
        <v>769</v>
      </c>
      <c r="AC257" s="79" t="b">
        <v>0</v>
      </c>
      <c r="AD257" s="79">
        <v>1</v>
      </c>
      <c r="AE257" s="82" t="s">
        <v>858</v>
      </c>
      <c r="AF257" s="79" t="b">
        <v>0</v>
      </c>
      <c r="AG257" s="79" t="s">
        <v>863</v>
      </c>
      <c r="AH257" s="79"/>
      <c r="AI257" s="82" t="s">
        <v>851</v>
      </c>
      <c r="AJ257" s="79" t="b">
        <v>0</v>
      </c>
      <c r="AK257" s="79">
        <v>0</v>
      </c>
      <c r="AL257" s="82" t="s">
        <v>851</v>
      </c>
      <c r="AM257" s="79" t="s">
        <v>878</v>
      </c>
      <c r="AN257" s="79" t="b">
        <v>0</v>
      </c>
      <c r="AO257" s="82" t="s">
        <v>769</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247</v>
      </c>
      <c r="B258" s="64" t="s">
        <v>233</v>
      </c>
      <c r="C258" s="65" t="s">
        <v>2354</v>
      </c>
      <c r="D258" s="66">
        <v>10</v>
      </c>
      <c r="E258" s="67" t="s">
        <v>136</v>
      </c>
      <c r="F258" s="68">
        <v>23.333333333333336</v>
      </c>
      <c r="G258" s="65"/>
      <c r="H258" s="69"/>
      <c r="I258" s="70"/>
      <c r="J258" s="70"/>
      <c r="K258" s="34" t="s">
        <v>66</v>
      </c>
      <c r="L258" s="77">
        <v>258</v>
      </c>
      <c r="M258" s="77"/>
      <c r="N258" s="72"/>
      <c r="O258" s="79" t="s">
        <v>303</v>
      </c>
      <c r="P258" s="81">
        <v>43546.40090277778</v>
      </c>
      <c r="Q258" s="79" t="s">
        <v>418</v>
      </c>
      <c r="R258" s="79"/>
      <c r="S258" s="79"/>
      <c r="T258" s="79" t="s">
        <v>491</v>
      </c>
      <c r="U258" s="79"/>
      <c r="V258" s="84" t="s">
        <v>552</v>
      </c>
      <c r="W258" s="81">
        <v>43546.40090277778</v>
      </c>
      <c r="X258" s="84" t="s">
        <v>689</v>
      </c>
      <c r="Y258" s="79"/>
      <c r="Z258" s="79"/>
      <c r="AA258" s="82" t="s">
        <v>830</v>
      </c>
      <c r="AB258" s="79"/>
      <c r="AC258" s="79" t="b">
        <v>0</v>
      </c>
      <c r="AD258" s="79">
        <v>1</v>
      </c>
      <c r="AE258" s="82" t="s">
        <v>858</v>
      </c>
      <c r="AF258" s="79" t="b">
        <v>0</v>
      </c>
      <c r="AG258" s="79" t="s">
        <v>863</v>
      </c>
      <c r="AH258" s="79"/>
      <c r="AI258" s="82" t="s">
        <v>851</v>
      </c>
      <c r="AJ258" s="79" t="b">
        <v>0</v>
      </c>
      <c r="AK258" s="79">
        <v>1</v>
      </c>
      <c r="AL258" s="82" t="s">
        <v>851</v>
      </c>
      <c r="AM258" s="79" t="s">
        <v>878</v>
      </c>
      <c r="AN258" s="79" t="b">
        <v>0</v>
      </c>
      <c r="AO258" s="82" t="s">
        <v>830</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2</v>
      </c>
      <c r="BD258" s="48">
        <v>1</v>
      </c>
      <c r="BE258" s="49">
        <v>7.142857142857143</v>
      </c>
      <c r="BF258" s="48">
        <v>0</v>
      </c>
      <c r="BG258" s="49">
        <v>0</v>
      </c>
      <c r="BH258" s="48">
        <v>0</v>
      </c>
      <c r="BI258" s="49">
        <v>0</v>
      </c>
      <c r="BJ258" s="48">
        <v>13</v>
      </c>
      <c r="BK258" s="49">
        <v>92.85714285714286</v>
      </c>
      <c r="BL258" s="48">
        <v>14</v>
      </c>
    </row>
    <row r="259" spans="1:64" ht="15">
      <c r="A259" s="64" t="s">
        <v>247</v>
      </c>
      <c r="B259" s="64" t="s">
        <v>233</v>
      </c>
      <c r="C259" s="65" t="s">
        <v>2354</v>
      </c>
      <c r="D259" s="66">
        <v>10</v>
      </c>
      <c r="E259" s="67" t="s">
        <v>136</v>
      </c>
      <c r="F259" s="68">
        <v>23.333333333333336</v>
      </c>
      <c r="G259" s="65"/>
      <c r="H259" s="69"/>
      <c r="I259" s="70"/>
      <c r="J259" s="70"/>
      <c r="K259" s="34" t="s">
        <v>66</v>
      </c>
      <c r="L259" s="77">
        <v>259</v>
      </c>
      <c r="M259" s="77"/>
      <c r="N259" s="72"/>
      <c r="O259" s="79" t="s">
        <v>303</v>
      </c>
      <c r="P259" s="81">
        <v>43546.41490740741</v>
      </c>
      <c r="Q259" s="79" t="s">
        <v>419</v>
      </c>
      <c r="R259" s="79"/>
      <c r="S259" s="79"/>
      <c r="T259" s="79" t="s">
        <v>491</v>
      </c>
      <c r="U259" s="79"/>
      <c r="V259" s="84" t="s">
        <v>552</v>
      </c>
      <c r="W259" s="81">
        <v>43546.41490740741</v>
      </c>
      <c r="X259" s="84" t="s">
        <v>690</v>
      </c>
      <c r="Y259" s="79"/>
      <c r="Z259" s="79"/>
      <c r="AA259" s="82" t="s">
        <v>831</v>
      </c>
      <c r="AB259" s="79"/>
      <c r="AC259" s="79" t="b">
        <v>0</v>
      </c>
      <c r="AD259" s="79">
        <v>2</v>
      </c>
      <c r="AE259" s="82" t="s">
        <v>858</v>
      </c>
      <c r="AF259" s="79" t="b">
        <v>0</v>
      </c>
      <c r="AG259" s="79" t="s">
        <v>863</v>
      </c>
      <c r="AH259" s="79"/>
      <c r="AI259" s="82" t="s">
        <v>851</v>
      </c>
      <c r="AJ259" s="79" t="b">
        <v>0</v>
      </c>
      <c r="AK259" s="79">
        <v>2</v>
      </c>
      <c r="AL259" s="82" t="s">
        <v>851</v>
      </c>
      <c r="AM259" s="79" t="s">
        <v>878</v>
      </c>
      <c r="AN259" s="79" t="b">
        <v>0</v>
      </c>
      <c r="AO259" s="82" t="s">
        <v>831</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v>1</v>
      </c>
      <c r="BE259" s="49">
        <v>3.4482758620689653</v>
      </c>
      <c r="BF259" s="48">
        <v>0</v>
      </c>
      <c r="BG259" s="49">
        <v>0</v>
      </c>
      <c r="BH259" s="48">
        <v>0</v>
      </c>
      <c r="BI259" s="49">
        <v>0</v>
      </c>
      <c r="BJ259" s="48">
        <v>28</v>
      </c>
      <c r="BK259" s="49">
        <v>96.55172413793103</v>
      </c>
      <c r="BL259" s="48">
        <v>29</v>
      </c>
    </row>
    <row r="260" spans="1:64" ht="15">
      <c r="A260" s="64" t="s">
        <v>247</v>
      </c>
      <c r="B260" s="64" t="s">
        <v>233</v>
      </c>
      <c r="C260" s="65" t="s">
        <v>2352</v>
      </c>
      <c r="D260" s="66">
        <v>6.5</v>
      </c>
      <c r="E260" s="67" t="s">
        <v>136</v>
      </c>
      <c r="F260" s="68">
        <v>27.666666666666668</v>
      </c>
      <c r="G260" s="65"/>
      <c r="H260" s="69"/>
      <c r="I260" s="70"/>
      <c r="J260" s="70"/>
      <c r="K260" s="34" t="s">
        <v>66</v>
      </c>
      <c r="L260" s="77">
        <v>260</v>
      </c>
      <c r="M260" s="77"/>
      <c r="N260" s="72"/>
      <c r="O260" s="79" t="s">
        <v>302</v>
      </c>
      <c r="P260" s="81">
        <v>43546.41916666667</v>
      </c>
      <c r="Q260" s="79" t="s">
        <v>420</v>
      </c>
      <c r="R260" s="79"/>
      <c r="S260" s="79"/>
      <c r="T260" s="79"/>
      <c r="U260" s="79"/>
      <c r="V260" s="84" t="s">
        <v>552</v>
      </c>
      <c r="W260" s="81">
        <v>43546.41916666667</v>
      </c>
      <c r="X260" s="84" t="s">
        <v>691</v>
      </c>
      <c r="Y260" s="79"/>
      <c r="Z260" s="79"/>
      <c r="AA260" s="82" t="s">
        <v>832</v>
      </c>
      <c r="AB260" s="82" t="s">
        <v>828</v>
      </c>
      <c r="AC260" s="79" t="b">
        <v>0</v>
      </c>
      <c r="AD260" s="79">
        <v>2</v>
      </c>
      <c r="AE260" s="82" t="s">
        <v>862</v>
      </c>
      <c r="AF260" s="79" t="b">
        <v>0</v>
      </c>
      <c r="AG260" s="79" t="s">
        <v>863</v>
      </c>
      <c r="AH260" s="79"/>
      <c r="AI260" s="82" t="s">
        <v>851</v>
      </c>
      <c r="AJ260" s="79" t="b">
        <v>0</v>
      </c>
      <c r="AK260" s="79">
        <v>0</v>
      </c>
      <c r="AL260" s="82" t="s">
        <v>851</v>
      </c>
      <c r="AM260" s="79" t="s">
        <v>878</v>
      </c>
      <c r="AN260" s="79" t="b">
        <v>0</v>
      </c>
      <c r="AO260" s="82" t="s">
        <v>828</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247</v>
      </c>
      <c r="B261" s="64" t="s">
        <v>233</v>
      </c>
      <c r="C261" s="65" t="s">
        <v>2352</v>
      </c>
      <c r="D261" s="66">
        <v>6.5</v>
      </c>
      <c r="E261" s="67" t="s">
        <v>136</v>
      </c>
      <c r="F261" s="68">
        <v>27.666666666666668</v>
      </c>
      <c r="G261" s="65"/>
      <c r="H261" s="69"/>
      <c r="I261" s="70"/>
      <c r="J261" s="70"/>
      <c r="K261" s="34" t="s">
        <v>66</v>
      </c>
      <c r="L261" s="77">
        <v>261</v>
      </c>
      <c r="M261" s="77"/>
      <c r="N261" s="72"/>
      <c r="O261" s="79" t="s">
        <v>302</v>
      </c>
      <c r="P261" s="81">
        <v>43546.49815972222</v>
      </c>
      <c r="Q261" s="79" t="s">
        <v>389</v>
      </c>
      <c r="R261" s="79"/>
      <c r="S261" s="79"/>
      <c r="T261" s="79"/>
      <c r="U261" s="79"/>
      <c r="V261" s="84" t="s">
        <v>552</v>
      </c>
      <c r="W261" s="81">
        <v>43546.49815972222</v>
      </c>
      <c r="X261" s="84" t="s">
        <v>656</v>
      </c>
      <c r="Y261" s="79"/>
      <c r="Z261" s="79"/>
      <c r="AA261" s="82" t="s">
        <v>797</v>
      </c>
      <c r="AB261" s="79"/>
      <c r="AC261" s="79" t="b">
        <v>0</v>
      </c>
      <c r="AD261" s="79">
        <v>0</v>
      </c>
      <c r="AE261" s="82" t="s">
        <v>851</v>
      </c>
      <c r="AF261" s="79" t="b">
        <v>0</v>
      </c>
      <c r="AG261" s="79" t="s">
        <v>863</v>
      </c>
      <c r="AH261" s="79"/>
      <c r="AI261" s="82" t="s">
        <v>851</v>
      </c>
      <c r="AJ261" s="79" t="b">
        <v>0</v>
      </c>
      <c r="AK261" s="79">
        <v>2</v>
      </c>
      <c r="AL261" s="82" t="s">
        <v>796</v>
      </c>
      <c r="AM261" s="79" t="s">
        <v>878</v>
      </c>
      <c r="AN261" s="79" t="b">
        <v>0</v>
      </c>
      <c r="AO261" s="82" t="s">
        <v>796</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236</v>
      </c>
      <c r="B262" s="64" t="s">
        <v>233</v>
      </c>
      <c r="C262" s="65" t="s">
        <v>2356</v>
      </c>
      <c r="D262" s="66">
        <v>10</v>
      </c>
      <c r="E262" s="67" t="s">
        <v>136</v>
      </c>
      <c r="F262" s="68">
        <v>6</v>
      </c>
      <c r="G262" s="65"/>
      <c r="H262" s="69"/>
      <c r="I262" s="70"/>
      <c r="J262" s="70"/>
      <c r="K262" s="34" t="s">
        <v>66</v>
      </c>
      <c r="L262" s="77">
        <v>262</v>
      </c>
      <c r="M262" s="77"/>
      <c r="N262" s="72"/>
      <c r="O262" s="79" t="s">
        <v>302</v>
      </c>
      <c r="P262" s="81">
        <v>43538.38201388889</v>
      </c>
      <c r="Q262" s="79" t="s">
        <v>421</v>
      </c>
      <c r="R262" s="79"/>
      <c r="S262" s="79"/>
      <c r="T262" s="79"/>
      <c r="U262" s="79"/>
      <c r="V262" s="84" t="s">
        <v>546</v>
      </c>
      <c r="W262" s="81">
        <v>43538.38201388889</v>
      </c>
      <c r="X262" s="84" t="s">
        <v>692</v>
      </c>
      <c r="Y262" s="79"/>
      <c r="Z262" s="79"/>
      <c r="AA262" s="82" t="s">
        <v>833</v>
      </c>
      <c r="AB262" s="79"/>
      <c r="AC262" s="79" t="b">
        <v>0</v>
      </c>
      <c r="AD262" s="79">
        <v>0</v>
      </c>
      <c r="AE262" s="82" t="s">
        <v>851</v>
      </c>
      <c r="AF262" s="79" t="b">
        <v>0</v>
      </c>
      <c r="AG262" s="79" t="s">
        <v>863</v>
      </c>
      <c r="AH262" s="79"/>
      <c r="AI262" s="82" t="s">
        <v>851</v>
      </c>
      <c r="AJ262" s="79" t="b">
        <v>0</v>
      </c>
      <c r="AK262" s="79">
        <v>1</v>
      </c>
      <c r="AL262" s="82" t="s">
        <v>837</v>
      </c>
      <c r="AM262" s="79" t="s">
        <v>868</v>
      </c>
      <c r="AN262" s="79" t="b">
        <v>0</v>
      </c>
      <c r="AO262" s="82" t="s">
        <v>837</v>
      </c>
      <c r="AP262" s="79" t="s">
        <v>176</v>
      </c>
      <c r="AQ262" s="79">
        <v>0</v>
      </c>
      <c r="AR262" s="79">
        <v>0</v>
      </c>
      <c r="AS262" s="79"/>
      <c r="AT262" s="79"/>
      <c r="AU262" s="79"/>
      <c r="AV262" s="79"/>
      <c r="AW262" s="79"/>
      <c r="AX262" s="79"/>
      <c r="AY262" s="79"/>
      <c r="AZ262" s="79"/>
      <c r="BA262">
        <v>7</v>
      </c>
      <c r="BB262" s="78" t="str">
        <f>REPLACE(INDEX(GroupVertices[Group],MATCH(Edges[[#This Row],[Vertex 1]],GroupVertices[Vertex],0)),1,1,"")</f>
        <v>1</v>
      </c>
      <c r="BC262" s="78" t="str">
        <f>REPLACE(INDEX(GroupVertices[Group],MATCH(Edges[[#This Row],[Vertex 2]],GroupVertices[Vertex],0)),1,1,"")</f>
        <v>2</v>
      </c>
      <c r="BD262" s="48"/>
      <c r="BE262" s="49"/>
      <c r="BF262" s="48"/>
      <c r="BG262" s="49"/>
      <c r="BH262" s="48"/>
      <c r="BI262" s="49"/>
      <c r="BJ262" s="48"/>
      <c r="BK262" s="49"/>
      <c r="BL262" s="48"/>
    </row>
    <row r="263" spans="1:64" ht="15">
      <c r="A263" s="64" t="s">
        <v>236</v>
      </c>
      <c r="B263" s="64" t="s">
        <v>233</v>
      </c>
      <c r="C263" s="65" t="s">
        <v>2356</v>
      </c>
      <c r="D263" s="66">
        <v>10</v>
      </c>
      <c r="E263" s="67" t="s">
        <v>136</v>
      </c>
      <c r="F263" s="68">
        <v>6</v>
      </c>
      <c r="G263" s="65"/>
      <c r="H263" s="69"/>
      <c r="I263" s="70"/>
      <c r="J263" s="70"/>
      <c r="K263" s="34" t="s">
        <v>66</v>
      </c>
      <c r="L263" s="77">
        <v>263</v>
      </c>
      <c r="M263" s="77"/>
      <c r="N263" s="72"/>
      <c r="O263" s="79" t="s">
        <v>302</v>
      </c>
      <c r="P263" s="81">
        <v>43544.59853009259</v>
      </c>
      <c r="Q263" s="79" t="s">
        <v>360</v>
      </c>
      <c r="R263" s="79"/>
      <c r="S263" s="79"/>
      <c r="T263" s="79" t="s">
        <v>491</v>
      </c>
      <c r="U263" s="79"/>
      <c r="V263" s="84" t="s">
        <v>546</v>
      </c>
      <c r="W263" s="81">
        <v>43544.59853009259</v>
      </c>
      <c r="X263" s="84" t="s">
        <v>627</v>
      </c>
      <c r="Y263" s="79"/>
      <c r="Z263" s="79"/>
      <c r="AA263" s="82" t="s">
        <v>768</v>
      </c>
      <c r="AB263" s="79"/>
      <c r="AC263" s="79" t="b">
        <v>0</v>
      </c>
      <c r="AD263" s="79">
        <v>6</v>
      </c>
      <c r="AE263" s="82" t="s">
        <v>851</v>
      </c>
      <c r="AF263" s="79" t="b">
        <v>0</v>
      </c>
      <c r="AG263" s="79" t="s">
        <v>863</v>
      </c>
      <c r="AH263" s="79"/>
      <c r="AI263" s="82" t="s">
        <v>851</v>
      </c>
      <c r="AJ263" s="79" t="b">
        <v>0</v>
      </c>
      <c r="AK263" s="79">
        <v>1</v>
      </c>
      <c r="AL263" s="82" t="s">
        <v>851</v>
      </c>
      <c r="AM263" s="79" t="s">
        <v>868</v>
      </c>
      <c r="AN263" s="79" t="b">
        <v>0</v>
      </c>
      <c r="AO263" s="82" t="s">
        <v>768</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1</v>
      </c>
      <c r="BC263" s="78" t="str">
        <f>REPLACE(INDEX(GroupVertices[Group],MATCH(Edges[[#This Row],[Vertex 2]],GroupVertices[Vertex],0)),1,1,"")</f>
        <v>2</v>
      </c>
      <c r="BD263" s="48"/>
      <c r="BE263" s="49"/>
      <c r="BF263" s="48"/>
      <c r="BG263" s="49"/>
      <c r="BH263" s="48"/>
      <c r="BI263" s="49"/>
      <c r="BJ263" s="48"/>
      <c r="BK263" s="49"/>
      <c r="BL263" s="48"/>
    </row>
    <row r="264" spans="1:64" ht="15">
      <c r="A264" s="64" t="s">
        <v>236</v>
      </c>
      <c r="B264" s="64" t="s">
        <v>233</v>
      </c>
      <c r="C264" s="65" t="s">
        <v>2356</v>
      </c>
      <c r="D264" s="66">
        <v>10</v>
      </c>
      <c r="E264" s="67" t="s">
        <v>136</v>
      </c>
      <c r="F264" s="68">
        <v>6</v>
      </c>
      <c r="G264" s="65"/>
      <c r="H264" s="69"/>
      <c r="I264" s="70"/>
      <c r="J264" s="70"/>
      <c r="K264" s="34" t="s">
        <v>66</v>
      </c>
      <c r="L264" s="77">
        <v>264</v>
      </c>
      <c r="M264" s="77"/>
      <c r="N264" s="72"/>
      <c r="O264" s="79" t="s">
        <v>302</v>
      </c>
      <c r="P264" s="81">
        <v>43546.46092592592</v>
      </c>
      <c r="Q264" s="79" t="s">
        <v>386</v>
      </c>
      <c r="R264" s="79"/>
      <c r="S264" s="79"/>
      <c r="T264" s="79"/>
      <c r="U264" s="79"/>
      <c r="V264" s="84" t="s">
        <v>546</v>
      </c>
      <c r="W264" s="81">
        <v>43546.46092592592</v>
      </c>
      <c r="X264" s="84" t="s">
        <v>653</v>
      </c>
      <c r="Y264" s="79"/>
      <c r="Z264" s="79"/>
      <c r="AA264" s="82" t="s">
        <v>794</v>
      </c>
      <c r="AB264" s="79"/>
      <c r="AC264" s="79" t="b">
        <v>0</v>
      </c>
      <c r="AD264" s="79">
        <v>0</v>
      </c>
      <c r="AE264" s="82" t="s">
        <v>851</v>
      </c>
      <c r="AF264" s="79" t="b">
        <v>0</v>
      </c>
      <c r="AG264" s="79" t="s">
        <v>863</v>
      </c>
      <c r="AH264" s="79"/>
      <c r="AI264" s="82" t="s">
        <v>851</v>
      </c>
      <c r="AJ264" s="79" t="b">
        <v>0</v>
      </c>
      <c r="AK264" s="79">
        <v>1</v>
      </c>
      <c r="AL264" s="82" t="s">
        <v>792</v>
      </c>
      <c r="AM264" s="79" t="s">
        <v>868</v>
      </c>
      <c r="AN264" s="79" t="b">
        <v>0</v>
      </c>
      <c r="AO264" s="82" t="s">
        <v>792</v>
      </c>
      <c r="AP264" s="79" t="s">
        <v>176</v>
      </c>
      <c r="AQ264" s="79">
        <v>0</v>
      </c>
      <c r="AR264" s="79">
        <v>0</v>
      </c>
      <c r="AS264" s="79"/>
      <c r="AT264" s="79"/>
      <c r="AU264" s="79"/>
      <c r="AV264" s="79"/>
      <c r="AW264" s="79"/>
      <c r="AX264" s="79"/>
      <c r="AY264" s="79"/>
      <c r="AZ264" s="79"/>
      <c r="BA264">
        <v>7</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236</v>
      </c>
      <c r="B265" s="64" t="s">
        <v>233</v>
      </c>
      <c r="C265" s="65" t="s">
        <v>2356</v>
      </c>
      <c r="D265" s="66">
        <v>10</v>
      </c>
      <c r="E265" s="67" t="s">
        <v>136</v>
      </c>
      <c r="F265" s="68">
        <v>6</v>
      </c>
      <c r="G265" s="65"/>
      <c r="H265" s="69"/>
      <c r="I265" s="70"/>
      <c r="J265" s="70"/>
      <c r="K265" s="34" t="s">
        <v>66</v>
      </c>
      <c r="L265" s="77">
        <v>265</v>
      </c>
      <c r="M265" s="77"/>
      <c r="N265" s="72"/>
      <c r="O265" s="79" t="s">
        <v>302</v>
      </c>
      <c r="P265" s="81">
        <v>43546.461006944446</v>
      </c>
      <c r="Q265" s="79" t="s">
        <v>422</v>
      </c>
      <c r="R265" s="79"/>
      <c r="S265" s="79"/>
      <c r="T265" s="79" t="s">
        <v>491</v>
      </c>
      <c r="U265" s="79"/>
      <c r="V265" s="84" t="s">
        <v>546</v>
      </c>
      <c r="W265" s="81">
        <v>43546.461006944446</v>
      </c>
      <c r="X265" s="84" t="s">
        <v>693</v>
      </c>
      <c r="Y265" s="79"/>
      <c r="Z265" s="79"/>
      <c r="AA265" s="82" t="s">
        <v>834</v>
      </c>
      <c r="AB265" s="79"/>
      <c r="AC265" s="79" t="b">
        <v>0</v>
      </c>
      <c r="AD265" s="79">
        <v>0</v>
      </c>
      <c r="AE265" s="82" t="s">
        <v>851</v>
      </c>
      <c r="AF265" s="79" t="b">
        <v>0</v>
      </c>
      <c r="AG265" s="79" t="s">
        <v>863</v>
      </c>
      <c r="AH265" s="79"/>
      <c r="AI265" s="82" t="s">
        <v>851</v>
      </c>
      <c r="AJ265" s="79" t="b">
        <v>0</v>
      </c>
      <c r="AK265" s="79">
        <v>1</v>
      </c>
      <c r="AL265" s="82" t="s">
        <v>830</v>
      </c>
      <c r="AM265" s="79" t="s">
        <v>868</v>
      </c>
      <c r="AN265" s="79" t="b">
        <v>0</v>
      </c>
      <c r="AO265" s="82" t="s">
        <v>830</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1</v>
      </c>
      <c r="BC265" s="78" t="str">
        <f>REPLACE(INDEX(GroupVertices[Group],MATCH(Edges[[#This Row],[Vertex 2]],GroupVertices[Vertex],0)),1,1,"")</f>
        <v>2</v>
      </c>
      <c r="BD265" s="48">
        <v>1</v>
      </c>
      <c r="BE265" s="49">
        <v>6.25</v>
      </c>
      <c r="BF265" s="48">
        <v>0</v>
      </c>
      <c r="BG265" s="49">
        <v>0</v>
      </c>
      <c r="BH265" s="48">
        <v>0</v>
      </c>
      <c r="BI265" s="49">
        <v>0</v>
      </c>
      <c r="BJ265" s="48">
        <v>15</v>
      </c>
      <c r="BK265" s="49">
        <v>93.75</v>
      </c>
      <c r="BL265" s="48">
        <v>16</v>
      </c>
    </row>
    <row r="266" spans="1:64" ht="15">
      <c r="A266" s="64" t="s">
        <v>236</v>
      </c>
      <c r="B266" s="64" t="s">
        <v>233</v>
      </c>
      <c r="C266" s="65" t="s">
        <v>2356</v>
      </c>
      <c r="D266" s="66">
        <v>10</v>
      </c>
      <c r="E266" s="67" t="s">
        <v>136</v>
      </c>
      <c r="F266" s="68">
        <v>6</v>
      </c>
      <c r="G266" s="65"/>
      <c r="H266" s="69"/>
      <c r="I266" s="70"/>
      <c r="J266" s="70"/>
      <c r="K266" s="34" t="s">
        <v>66</v>
      </c>
      <c r="L266" s="77">
        <v>266</v>
      </c>
      <c r="M266" s="77"/>
      <c r="N266" s="72"/>
      <c r="O266" s="79" t="s">
        <v>302</v>
      </c>
      <c r="P266" s="81">
        <v>43546.461064814815</v>
      </c>
      <c r="Q266" s="79" t="s">
        <v>387</v>
      </c>
      <c r="R266" s="79"/>
      <c r="S266" s="79"/>
      <c r="T266" s="79"/>
      <c r="U266" s="79"/>
      <c r="V266" s="84" t="s">
        <v>546</v>
      </c>
      <c r="W266" s="81">
        <v>43546.461064814815</v>
      </c>
      <c r="X266" s="84" t="s">
        <v>694</v>
      </c>
      <c r="Y266" s="79"/>
      <c r="Z266" s="79"/>
      <c r="AA266" s="82" t="s">
        <v>835</v>
      </c>
      <c r="AB266" s="79"/>
      <c r="AC266" s="79" t="b">
        <v>0</v>
      </c>
      <c r="AD266" s="79">
        <v>0</v>
      </c>
      <c r="AE266" s="82" t="s">
        <v>851</v>
      </c>
      <c r="AF266" s="79" t="b">
        <v>0</v>
      </c>
      <c r="AG266" s="79" t="s">
        <v>863</v>
      </c>
      <c r="AH266" s="79"/>
      <c r="AI266" s="82" t="s">
        <v>851</v>
      </c>
      <c r="AJ266" s="79" t="b">
        <v>0</v>
      </c>
      <c r="AK266" s="79">
        <v>2</v>
      </c>
      <c r="AL266" s="82" t="s">
        <v>831</v>
      </c>
      <c r="AM266" s="79" t="s">
        <v>868</v>
      </c>
      <c r="AN266" s="79" t="b">
        <v>0</v>
      </c>
      <c r="AO266" s="82" t="s">
        <v>831</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1</v>
      </c>
      <c r="BC266" s="78" t="str">
        <f>REPLACE(INDEX(GroupVertices[Group],MATCH(Edges[[#This Row],[Vertex 2]],GroupVertices[Vertex],0)),1,1,"")</f>
        <v>2</v>
      </c>
      <c r="BD266" s="48">
        <v>1</v>
      </c>
      <c r="BE266" s="49">
        <v>5.2631578947368425</v>
      </c>
      <c r="BF266" s="48">
        <v>0</v>
      </c>
      <c r="BG266" s="49">
        <v>0</v>
      </c>
      <c r="BH266" s="48">
        <v>0</v>
      </c>
      <c r="BI266" s="49">
        <v>0</v>
      </c>
      <c r="BJ266" s="48">
        <v>18</v>
      </c>
      <c r="BK266" s="49">
        <v>94.73684210526316</v>
      </c>
      <c r="BL266" s="48">
        <v>19</v>
      </c>
    </row>
    <row r="267" spans="1:64" ht="15">
      <c r="A267" s="64" t="s">
        <v>236</v>
      </c>
      <c r="B267" s="64" t="s">
        <v>233</v>
      </c>
      <c r="C267" s="65" t="s">
        <v>2356</v>
      </c>
      <c r="D267" s="66">
        <v>10</v>
      </c>
      <c r="E267" s="67" t="s">
        <v>136</v>
      </c>
      <c r="F267" s="68">
        <v>6</v>
      </c>
      <c r="G267" s="65"/>
      <c r="H267" s="69"/>
      <c r="I267" s="70"/>
      <c r="J267" s="70"/>
      <c r="K267" s="34" t="s">
        <v>66</v>
      </c>
      <c r="L267" s="77">
        <v>267</v>
      </c>
      <c r="M267" s="77"/>
      <c r="N267" s="72"/>
      <c r="O267" s="79" t="s">
        <v>302</v>
      </c>
      <c r="P267" s="81">
        <v>43546.46115740741</v>
      </c>
      <c r="Q267" s="79" t="s">
        <v>423</v>
      </c>
      <c r="R267" s="79"/>
      <c r="S267" s="79"/>
      <c r="T267" s="79"/>
      <c r="U267" s="79"/>
      <c r="V267" s="84" t="s">
        <v>546</v>
      </c>
      <c r="W267" s="81">
        <v>43546.46115740741</v>
      </c>
      <c r="X267" s="84" t="s">
        <v>695</v>
      </c>
      <c r="Y267" s="79"/>
      <c r="Z267" s="79"/>
      <c r="AA267" s="82" t="s">
        <v>836</v>
      </c>
      <c r="AB267" s="79"/>
      <c r="AC267" s="79" t="b">
        <v>0</v>
      </c>
      <c r="AD267" s="79">
        <v>0</v>
      </c>
      <c r="AE267" s="82" t="s">
        <v>851</v>
      </c>
      <c r="AF267" s="79" t="b">
        <v>0</v>
      </c>
      <c r="AG267" s="79" t="s">
        <v>863</v>
      </c>
      <c r="AH267" s="79"/>
      <c r="AI267" s="82" t="s">
        <v>851</v>
      </c>
      <c r="AJ267" s="79" t="b">
        <v>0</v>
      </c>
      <c r="AK267" s="79">
        <v>1</v>
      </c>
      <c r="AL267" s="82" t="s">
        <v>828</v>
      </c>
      <c r="AM267" s="79" t="s">
        <v>868</v>
      </c>
      <c r="AN267" s="79" t="b">
        <v>0</v>
      </c>
      <c r="AO267" s="82" t="s">
        <v>828</v>
      </c>
      <c r="AP267" s="79" t="s">
        <v>176</v>
      </c>
      <c r="AQ267" s="79">
        <v>0</v>
      </c>
      <c r="AR267" s="79">
        <v>0</v>
      </c>
      <c r="AS267" s="79"/>
      <c r="AT267" s="79"/>
      <c r="AU267" s="79"/>
      <c r="AV267" s="79"/>
      <c r="AW267" s="79"/>
      <c r="AX267" s="79"/>
      <c r="AY267" s="79"/>
      <c r="AZ267" s="79"/>
      <c r="BA267">
        <v>7</v>
      </c>
      <c r="BB267" s="78" t="str">
        <f>REPLACE(INDEX(GroupVertices[Group],MATCH(Edges[[#This Row],[Vertex 1]],GroupVertices[Vertex],0)),1,1,"")</f>
        <v>1</v>
      </c>
      <c r="BC267" s="78" t="str">
        <f>REPLACE(INDEX(GroupVertices[Group],MATCH(Edges[[#This Row],[Vertex 2]],GroupVertices[Vertex],0)),1,1,"")</f>
        <v>2</v>
      </c>
      <c r="BD267" s="48">
        <v>0</v>
      </c>
      <c r="BE267" s="49">
        <v>0</v>
      </c>
      <c r="BF267" s="48">
        <v>0</v>
      </c>
      <c r="BG267" s="49">
        <v>0</v>
      </c>
      <c r="BH267" s="48">
        <v>0</v>
      </c>
      <c r="BI267" s="49">
        <v>0</v>
      </c>
      <c r="BJ267" s="48">
        <v>18</v>
      </c>
      <c r="BK267" s="49">
        <v>100</v>
      </c>
      <c r="BL267" s="48">
        <v>18</v>
      </c>
    </row>
    <row r="268" spans="1:64" ht="15">
      <c r="A268" s="64" t="s">
        <v>236</v>
      </c>
      <c r="B268" s="64" t="s">
        <v>233</v>
      </c>
      <c r="C268" s="65" t="s">
        <v>2356</v>
      </c>
      <c r="D268" s="66">
        <v>10</v>
      </c>
      <c r="E268" s="67" t="s">
        <v>136</v>
      </c>
      <c r="F268" s="68">
        <v>6</v>
      </c>
      <c r="G268" s="65"/>
      <c r="H268" s="69"/>
      <c r="I268" s="70"/>
      <c r="J268" s="70"/>
      <c r="K268" s="34" t="s">
        <v>66</v>
      </c>
      <c r="L268" s="77">
        <v>268</v>
      </c>
      <c r="M268" s="77"/>
      <c r="N268" s="72"/>
      <c r="O268" s="79" t="s">
        <v>302</v>
      </c>
      <c r="P268" s="81">
        <v>43546.521875</v>
      </c>
      <c r="Q268" s="79" t="s">
        <v>389</v>
      </c>
      <c r="R268" s="79"/>
      <c r="S268" s="79"/>
      <c r="T268" s="79"/>
      <c r="U268" s="79"/>
      <c r="V268" s="84" t="s">
        <v>546</v>
      </c>
      <c r="W268" s="81">
        <v>43546.521875</v>
      </c>
      <c r="X268" s="84" t="s">
        <v>657</v>
      </c>
      <c r="Y268" s="79"/>
      <c r="Z268" s="79"/>
      <c r="AA268" s="82" t="s">
        <v>798</v>
      </c>
      <c r="AB268" s="79"/>
      <c r="AC268" s="79" t="b">
        <v>0</v>
      </c>
      <c r="AD268" s="79">
        <v>0</v>
      </c>
      <c r="AE268" s="82" t="s">
        <v>851</v>
      </c>
      <c r="AF268" s="79" t="b">
        <v>0</v>
      </c>
      <c r="AG268" s="79" t="s">
        <v>863</v>
      </c>
      <c r="AH268" s="79"/>
      <c r="AI268" s="82" t="s">
        <v>851</v>
      </c>
      <c r="AJ268" s="79" t="b">
        <v>0</v>
      </c>
      <c r="AK268" s="79">
        <v>2</v>
      </c>
      <c r="AL268" s="82" t="s">
        <v>796</v>
      </c>
      <c r="AM268" s="79" t="s">
        <v>868</v>
      </c>
      <c r="AN268" s="79" t="b">
        <v>0</v>
      </c>
      <c r="AO268" s="82" t="s">
        <v>796</v>
      </c>
      <c r="AP268" s="79" t="s">
        <v>176</v>
      </c>
      <c r="AQ268" s="79">
        <v>0</v>
      </c>
      <c r="AR268" s="79">
        <v>0</v>
      </c>
      <c r="AS268" s="79"/>
      <c r="AT268" s="79"/>
      <c r="AU268" s="79"/>
      <c r="AV268" s="79"/>
      <c r="AW268" s="79"/>
      <c r="AX268" s="79"/>
      <c r="AY268" s="79"/>
      <c r="AZ268" s="79"/>
      <c r="BA268">
        <v>7</v>
      </c>
      <c r="BB268" s="78" t="str">
        <f>REPLACE(INDEX(GroupVertices[Group],MATCH(Edges[[#This Row],[Vertex 1]],GroupVertices[Vertex],0)),1,1,"")</f>
        <v>1</v>
      </c>
      <c r="BC268" s="78" t="str">
        <f>REPLACE(INDEX(GroupVertices[Group],MATCH(Edges[[#This Row],[Vertex 2]],GroupVertices[Vertex],0)),1,1,"")</f>
        <v>2</v>
      </c>
      <c r="BD268" s="48"/>
      <c r="BE268" s="49"/>
      <c r="BF268" s="48"/>
      <c r="BG268" s="49"/>
      <c r="BH268" s="48"/>
      <c r="BI268" s="49"/>
      <c r="BJ268" s="48"/>
      <c r="BK268" s="49"/>
      <c r="BL268" s="48"/>
    </row>
    <row r="269" spans="1:64" ht="15">
      <c r="A269" s="64" t="s">
        <v>257</v>
      </c>
      <c r="B269" s="64" t="s">
        <v>233</v>
      </c>
      <c r="C269" s="65" t="s">
        <v>2354</v>
      </c>
      <c r="D269" s="66">
        <v>10</v>
      </c>
      <c r="E269" s="67" t="s">
        <v>136</v>
      </c>
      <c r="F269" s="68">
        <v>23.333333333333336</v>
      </c>
      <c r="G269" s="65"/>
      <c r="H269" s="69"/>
      <c r="I269" s="70"/>
      <c r="J269" s="70"/>
      <c r="K269" s="34" t="s">
        <v>65</v>
      </c>
      <c r="L269" s="77">
        <v>269</v>
      </c>
      <c r="M269" s="77"/>
      <c r="N269" s="72"/>
      <c r="O269" s="79" t="s">
        <v>302</v>
      </c>
      <c r="P269" s="81">
        <v>43538.31383101852</v>
      </c>
      <c r="Q269" s="79" t="s">
        <v>424</v>
      </c>
      <c r="R269" s="79"/>
      <c r="S269" s="79"/>
      <c r="T269" s="79"/>
      <c r="U269" s="79"/>
      <c r="V269" s="84" t="s">
        <v>562</v>
      </c>
      <c r="W269" s="81">
        <v>43538.31383101852</v>
      </c>
      <c r="X269" s="84" t="s">
        <v>696</v>
      </c>
      <c r="Y269" s="79"/>
      <c r="Z269" s="79"/>
      <c r="AA269" s="82" t="s">
        <v>837</v>
      </c>
      <c r="AB269" s="79"/>
      <c r="AC269" s="79" t="b">
        <v>0</v>
      </c>
      <c r="AD269" s="79">
        <v>15</v>
      </c>
      <c r="AE269" s="82" t="s">
        <v>851</v>
      </c>
      <c r="AF269" s="79" t="b">
        <v>0</v>
      </c>
      <c r="AG269" s="79" t="s">
        <v>863</v>
      </c>
      <c r="AH269" s="79"/>
      <c r="AI269" s="82" t="s">
        <v>851</v>
      </c>
      <c r="AJ269" s="79" t="b">
        <v>0</v>
      </c>
      <c r="AK269" s="79">
        <v>1</v>
      </c>
      <c r="AL269" s="82" t="s">
        <v>851</v>
      </c>
      <c r="AM269" s="79" t="s">
        <v>870</v>
      </c>
      <c r="AN269" s="79" t="b">
        <v>0</v>
      </c>
      <c r="AO269" s="82" t="s">
        <v>837</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257</v>
      </c>
      <c r="B270" s="64" t="s">
        <v>233</v>
      </c>
      <c r="C270" s="65" t="s">
        <v>2354</v>
      </c>
      <c r="D270" s="66">
        <v>10</v>
      </c>
      <c r="E270" s="67" t="s">
        <v>136</v>
      </c>
      <c r="F270" s="68">
        <v>23.333333333333336</v>
      </c>
      <c r="G270" s="65"/>
      <c r="H270" s="69"/>
      <c r="I270" s="70"/>
      <c r="J270" s="70"/>
      <c r="K270" s="34" t="s">
        <v>65</v>
      </c>
      <c r="L270" s="77">
        <v>270</v>
      </c>
      <c r="M270" s="77"/>
      <c r="N270" s="72"/>
      <c r="O270" s="79" t="s">
        <v>302</v>
      </c>
      <c r="P270" s="81">
        <v>43538.914826388886</v>
      </c>
      <c r="Q270" s="79" t="s">
        <v>415</v>
      </c>
      <c r="R270" s="79"/>
      <c r="S270" s="79"/>
      <c r="T270" s="79"/>
      <c r="U270" s="79"/>
      <c r="V270" s="84" t="s">
        <v>562</v>
      </c>
      <c r="W270" s="81">
        <v>43538.914826388886</v>
      </c>
      <c r="X270" s="84" t="s">
        <v>686</v>
      </c>
      <c r="Y270" s="79"/>
      <c r="Z270" s="79"/>
      <c r="AA270" s="82" t="s">
        <v>827</v>
      </c>
      <c r="AB270" s="82" t="s">
        <v>826</v>
      </c>
      <c r="AC270" s="79" t="b">
        <v>0</v>
      </c>
      <c r="AD270" s="79">
        <v>0</v>
      </c>
      <c r="AE270" s="82" t="s">
        <v>861</v>
      </c>
      <c r="AF270" s="79" t="b">
        <v>0</v>
      </c>
      <c r="AG270" s="79" t="s">
        <v>863</v>
      </c>
      <c r="AH270" s="79"/>
      <c r="AI270" s="82" t="s">
        <v>851</v>
      </c>
      <c r="AJ270" s="79" t="b">
        <v>0</v>
      </c>
      <c r="AK270" s="79">
        <v>0</v>
      </c>
      <c r="AL270" s="82" t="s">
        <v>851</v>
      </c>
      <c r="AM270" s="79" t="s">
        <v>870</v>
      </c>
      <c r="AN270" s="79" t="b">
        <v>0</v>
      </c>
      <c r="AO270" s="82" t="s">
        <v>826</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257</v>
      </c>
      <c r="B271" s="64" t="s">
        <v>233</v>
      </c>
      <c r="C271" s="65" t="s">
        <v>2354</v>
      </c>
      <c r="D271" s="66">
        <v>10</v>
      </c>
      <c r="E271" s="67" t="s">
        <v>136</v>
      </c>
      <c r="F271" s="68">
        <v>23.333333333333336</v>
      </c>
      <c r="G271" s="65"/>
      <c r="H271" s="69"/>
      <c r="I271" s="70"/>
      <c r="J271" s="70"/>
      <c r="K271" s="34" t="s">
        <v>65</v>
      </c>
      <c r="L271" s="77">
        <v>271</v>
      </c>
      <c r="M271" s="77"/>
      <c r="N271" s="72"/>
      <c r="O271" s="79" t="s">
        <v>302</v>
      </c>
      <c r="P271" s="81">
        <v>43546.59375</v>
      </c>
      <c r="Q271" s="79" t="s">
        <v>425</v>
      </c>
      <c r="R271" s="79"/>
      <c r="S271" s="79"/>
      <c r="T271" s="79" t="s">
        <v>500</v>
      </c>
      <c r="U271" s="79"/>
      <c r="V271" s="84" t="s">
        <v>562</v>
      </c>
      <c r="W271" s="81">
        <v>43546.59375</v>
      </c>
      <c r="X271" s="84" t="s">
        <v>697</v>
      </c>
      <c r="Y271" s="79"/>
      <c r="Z271" s="79"/>
      <c r="AA271" s="82" t="s">
        <v>838</v>
      </c>
      <c r="AB271" s="82" t="s">
        <v>829</v>
      </c>
      <c r="AC271" s="79" t="b">
        <v>0</v>
      </c>
      <c r="AD271" s="79">
        <v>3</v>
      </c>
      <c r="AE271" s="82" t="s">
        <v>862</v>
      </c>
      <c r="AF271" s="79" t="b">
        <v>0</v>
      </c>
      <c r="AG271" s="79" t="s">
        <v>863</v>
      </c>
      <c r="AH271" s="79"/>
      <c r="AI271" s="82" t="s">
        <v>851</v>
      </c>
      <c r="AJ271" s="79" t="b">
        <v>0</v>
      </c>
      <c r="AK271" s="79">
        <v>0</v>
      </c>
      <c r="AL271" s="82" t="s">
        <v>851</v>
      </c>
      <c r="AM271" s="79" t="s">
        <v>868</v>
      </c>
      <c r="AN271" s="79" t="b">
        <v>0</v>
      </c>
      <c r="AO271" s="82" t="s">
        <v>829</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258</v>
      </c>
      <c r="B272" s="64" t="s">
        <v>247</v>
      </c>
      <c r="C272" s="65" t="s">
        <v>2352</v>
      </c>
      <c r="D272" s="66">
        <v>6.5</v>
      </c>
      <c r="E272" s="67" t="s">
        <v>136</v>
      </c>
      <c r="F272" s="68">
        <v>27.666666666666668</v>
      </c>
      <c r="G272" s="65"/>
      <c r="H272" s="69"/>
      <c r="I272" s="70"/>
      <c r="J272" s="70"/>
      <c r="K272" s="34" t="s">
        <v>66</v>
      </c>
      <c r="L272" s="77">
        <v>272</v>
      </c>
      <c r="M272" s="77"/>
      <c r="N272" s="72"/>
      <c r="O272" s="79" t="s">
        <v>303</v>
      </c>
      <c r="P272" s="81">
        <v>43546.41578703704</v>
      </c>
      <c r="Q272" s="79" t="s">
        <v>416</v>
      </c>
      <c r="R272" s="79"/>
      <c r="S272" s="79"/>
      <c r="T272" s="79"/>
      <c r="U272" s="79"/>
      <c r="V272" s="84" t="s">
        <v>563</v>
      </c>
      <c r="W272" s="81">
        <v>43546.41578703704</v>
      </c>
      <c r="X272" s="84" t="s">
        <v>687</v>
      </c>
      <c r="Y272" s="79"/>
      <c r="Z272" s="79"/>
      <c r="AA272" s="82" t="s">
        <v>828</v>
      </c>
      <c r="AB272" s="82" t="s">
        <v>831</v>
      </c>
      <c r="AC272" s="79" t="b">
        <v>0</v>
      </c>
      <c r="AD272" s="79">
        <v>2</v>
      </c>
      <c r="AE272" s="82" t="s">
        <v>853</v>
      </c>
      <c r="AF272" s="79" t="b">
        <v>0</v>
      </c>
      <c r="AG272" s="79" t="s">
        <v>863</v>
      </c>
      <c r="AH272" s="79"/>
      <c r="AI272" s="82" t="s">
        <v>851</v>
      </c>
      <c r="AJ272" s="79" t="b">
        <v>0</v>
      </c>
      <c r="AK272" s="79">
        <v>1</v>
      </c>
      <c r="AL272" s="82" t="s">
        <v>851</v>
      </c>
      <c r="AM272" s="79" t="s">
        <v>868</v>
      </c>
      <c r="AN272" s="79" t="b">
        <v>0</v>
      </c>
      <c r="AO272" s="82" t="s">
        <v>831</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258</v>
      </c>
      <c r="B273" s="64" t="s">
        <v>247</v>
      </c>
      <c r="C273" s="65" t="s">
        <v>2352</v>
      </c>
      <c r="D273" s="66">
        <v>6.5</v>
      </c>
      <c r="E273" s="67" t="s">
        <v>136</v>
      </c>
      <c r="F273" s="68">
        <v>27.666666666666668</v>
      </c>
      <c r="G273" s="65"/>
      <c r="H273" s="69"/>
      <c r="I273" s="70"/>
      <c r="J273" s="70"/>
      <c r="K273" s="34" t="s">
        <v>66</v>
      </c>
      <c r="L273" s="77">
        <v>273</v>
      </c>
      <c r="M273" s="77"/>
      <c r="N273" s="72"/>
      <c r="O273" s="79" t="s">
        <v>303</v>
      </c>
      <c r="P273" s="81">
        <v>43546.42212962963</v>
      </c>
      <c r="Q273" s="79" t="s">
        <v>417</v>
      </c>
      <c r="R273" s="79"/>
      <c r="S273" s="79"/>
      <c r="T273" s="79"/>
      <c r="U273" s="79"/>
      <c r="V273" s="84" t="s">
        <v>563</v>
      </c>
      <c r="W273" s="81">
        <v>43546.42212962963</v>
      </c>
      <c r="X273" s="84" t="s">
        <v>688</v>
      </c>
      <c r="Y273" s="79"/>
      <c r="Z273" s="79"/>
      <c r="AA273" s="82" t="s">
        <v>829</v>
      </c>
      <c r="AB273" s="82" t="s">
        <v>832</v>
      </c>
      <c r="AC273" s="79" t="b">
        <v>0</v>
      </c>
      <c r="AD273" s="79">
        <v>0</v>
      </c>
      <c r="AE273" s="82" t="s">
        <v>853</v>
      </c>
      <c r="AF273" s="79" t="b">
        <v>0</v>
      </c>
      <c r="AG273" s="79" t="s">
        <v>863</v>
      </c>
      <c r="AH273" s="79"/>
      <c r="AI273" s="82" t="s">
        <v>851</v>
      </c>
      <c r="AJ273" s="79" t="b">
        <v>0</v>
      </c>
      <c r="AK273" s="79">
        <v>0</v>
      </c>
      <c r="AL273" s="82" t="s">
        <v>851</v>
      </c>
      <c r="AM273" s="79" t="s">
        <v>868</v>
      </c>
      <c r="AN273" s="79" t="b">
        <v>0</v>
      </c>
      <c r="AO273" s="82" t="s">
        <v>832</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247</v>
      </c>
      <c r="B274" s="64" t="s">
        <v>236</v>
      </c>
      <c r="C274" s="65" t="s">
        <v>2357</v>
      </c>
      <c r="D274" s="66">
        <v>10</v>
      </c>
      <c r="E274" s="67" t="s">
        <v>136</v>
      </c>
      <c r="F274" s="68">
        <v>14.666666666666668</v>
      </c>
      <c r="G274" s="65"/>
      <c r="H274" s="69"/>
      <c r="I274" s="70"/>
      <c r="J274" s="70"/>
      <c r="K274" s="34" t="s">
        <v>66</v>
      </c>
      <c r="L274" s="77">
        <v>274</v>
      </c>
      <c r="M274" s="77"/>
      <c r="N274" s="72"/>
      <c r="O274" s="79" t="s">
        <v>302</v>
      </c>
      <c r="P274" s="81">
        <v>43544.63630787037</v>
      </c>
      <c r="Q274" s="79" t="s">
        <v>363</v>
      </c>
      <c r="R274" s="79"/>
      <c r="S274" s="79"/>
      <c r="T274" s="79"/>
      <c r="U274" s="79"/>
      <c r="V274" s="84" t="s">
        <v>552</v>
      </c>
      <c r="W274" s="81">
        <v>43544.63630787037</v>
      </c>
      <c r="X274" s="84" t="s">
        <v>630</v>
      </c>
      <c r="Y274" s="79"/>
      <c r="Z274" s="79"/>
      <c r="AA274" s="82" t="s">
        <v>771</v>
      </c>
      <c r="AB274" s="82" t="s">
        <v>769</v>
      </c>
      <c r="AC274" s="79" t="b">
        <v>0</v>
      </c>
      <c r="AD274" s="79">
        <v>1</v>
      </c>
      <c r="AE274" s="82" t="s">
        <v>858</v>
      </c>
      <c r="AF274" s="79" t="b">
        <v>0</v>
      </c>
      <c r="AG274" s="79" t="s">
        <v>863</v>
      </c>
      <c r="AH274" s="79"/>
      <c r="AI274" s="82" t="s">
        <v>851</v>
      </c>
      <c r="AJ274" s="79" t="b">
        <v>0</v>
      </c>
      <c r="AK274" s="79">
        <v>0</v>
      </c>
      <c r="AL274" s="82" t="s">
        <v>851</v>
      </c>
      <c r="AM274" s="79" t="s">
        <v>878</v>
      </c>
      <c r="AN274" s="79" t="b">
        <v>0</v>
      </c>
      <c r="AO274" s="82" t="s">
        <v>769</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1</v>
      </c>
      <c r="BD274" s="48"/>
      <c r="BE274" s="49"/>
      <c r="BF274" s="48"/>
      <c r="BG274" s="49"/>
      <c r="BH274" s="48"/>
      <c r="BI274" s="49"/>
      <c r="BJ274" s="48"/>
      <c r="BK274" s="49"/>
      <c r="BL274" s="48"/>
    </row>
    <row r="275" spans="1:64" ht="15">
      <c r="A275" s="64" t="s">
        <v>247</v>
      </c>
      <c r="B275" s="64" t="s">
        <v>236</v>
      </c>
      <c r="C275" s="65" t="s">
        <v>2357</v>
      </c>
      <c r="D275" s="66">
        <v>10</v>
      </c>
      <c r="E275" s="67" t="s">
        <v>136</v>
      </c>
      <c r="F275" s="68">
        <v>14.666666666666668</v>
      </c>
      <c r="G275" s="65"/>
      <c r="H275" s="69"/>
      <c r="I275" s="70"/>
      <c r="J275" s="70"/>
      <c r="K275" s="34" t="s">
        <v>66</v>
      </c>
      <c r="L275" s="77">
        <v>275</v>
      </c>
      <c r="M275" s="77"/>
      <c r="N275" s="72"/>
      <c r="O275" s="79" t="s">
        <v>302</v>
      </c>
      <c r="P275" s="81">
        <v>43546.40090277778</v>
      </c>
      <c r="Q275" s="79" t="s">
        <v>418</v>
      </c>
      <c r="R275" s="79"/>
      <c r="S275" s="79"/>
      <c r="T275" s="79" t="s">
        <v>491</v>
      </c>
      <c r="U275" s="79"/>
      <c r="V275" s="84" t="s">
        <v>552</v>
      </c>
      <c r="W275" s="81">
        <v>43546.40090277778</v>
      </c>
      <c r="X275" s="84" t="s">
        <v>689</v>
      </c>
      <c r="Y275" s="79"/>
      <c r="Z275" s="79"/>
      <c r="AA275" s="82" t="s">
        <v>830</v>
      </c>
      <c r="AB275" s="79"/>
      <c r="AC275" s="79" t="b">
        <v>0</v>
      </c>
      <c r="AD275" s="79">
        <v>1</v>
      </c>
      <c r="AE275" s="82" t="s">
        <v>858</v>
      </c>
      <c r="AF275" s="79" t="b">
        <v>0</v>
      </c>
      <c r="AG275" s="79" t="s">
        <v>863</v>
      </c>
      <c r="AH275" s="79"/>
      <c r="AI275" s="82" t="s">
        <v>851</v>
      </c>
      <c r="AJ275" s="79" t="b">
        <v>0</v>
      </c>
      <c r="AK275" s="79">
        <v>1</v>
      </c>
      <c r="AL275" s="82" t="s">
        <v>851</v>
      </c>
      <c r="AM275" s="79" t="s">
        <v>878</v>
      </c>
      <c r="AN275" s="79" t="b">
        <v>0</v>
      </c>
      <c r="AO275" s="82" t="s">
        <v>830</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1</v>
      </c>
      <c r="BD275" s="48"/>
      <c r="BE275" s="49"/>
      <c r="BF275" s="48"/>
      <c r="BG275" s="49"/>
      <c r="BH275" s="48"/>
      <c r="BI275" s="49"/>
      <c r="BJ275" s="48"/>
      <c r="BK275" s="49"/>
      <c r="BL275" s="48"/>
    </row>
    <row r="276" spans="1:64" ht="15">
      <c r="A276" s="64" t="s">
        <v>247</v>
      </c>
      <c r="B276" s="64" t="s">
        <v>236</v>
      </c>
      <c r="C276" s="65" t="s">
        <v>2357</v>
      </c>
      <c r="D276" s="66">
        <v>10</v>
      </c>
      <c r="E276" s="67" t="s">
        <v>136</v>
      </c>
      <c r="F276" s="68">
        <v>14.666666666666668</v>
      </c>
      <c r="G276" s="65"/>
      <c r="H276" s="69"/>
      <c r="I276" s="70"/>
      <c r="J276" s="70"/>
      <c r="K276" s="34" t="s">
        <v>66</v>
      </c>
      <c r="L276" s="77">
        <v>276</v>
      </c>
      <c r="M276" s="77"/>
      <c r="N276" s="72"/>
      <c r="O276" s="79" t="s">
        <v>302</v>
      </c>
      <c r="P276" s="81">
        <v>43546.41490740741</v>
      </c>
      <c r="Q276" s="79" t="s">
        <v>419</v>
      </c>
      <c r="R276" s="79"/>
      <c r="S276" s="79"/>
      <c r="T276" s="79" t="s">
        <v>491</v>
      </c>
      <c r="U276" s="79"/>
      <c r="V276" s="84" t="s">
        <v>552</v>
      </c>
      <c r="W276" s="81">
        <v>43546.41490740741</v>
      </c>
      <c r="X276" s="84" t="s">
        <v>690</v>
      </c>
      <c r="Y276" s="79"/>
      <c r="Z276" s="79"/>
      <c r="AA276" s="82" t="s">
        <v>831</v>
      </c>
      <c r="AB276" s="79"/>
      <c r="AC276" s="79" t="b">
        <v>0</v>
      </c>
      <c r="AD276" s="79">
        <v>2</v>
      </c>
      <c r="AE276" s="82" t="s">
        <v>858</v>
      </c>
      <c r="AF276" s="79" t="b">
        <v>0</v>
      </c>
      <c r="AG276" s="79" t="s">
        <v>863</v>
      </c>
      <c r="AH276" s="79"/>
      <c r="AI276" s="82" t="s">
        <v>851</v>
      </c>
      <c r="AJ276" s="79" t="b">
        <v>0</v>
      </c>
      <c r="AK276" s="79">
        <v>2</v>
      </c>
      <c r="AL276" s="82" t="s">
        <v>851</v>
      </c>
      <c r="AM276" s="79" t="s">
        <v>878</v>
      </c>
      <c r="AN276" s="79" t="b">
        <v>0</v>
      </c>
      <c r="AO276" s="82" t="s">
        <v>831</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247</v>
      </c>
      <c r="B277" s="64" t="s">
        <v>257</v>
      </c>
      <c r="C277" s="65" t="s">
        <v>2353</v>
      </c>
      <c r="D277" s="66">
        <v>3</v>
      </c>
      <c r="E277" s="67" t="s">
        <v>132</v>
      </c>
      <c r="F277" s="68">
        <v>32</v>
      </c>
      <c r="G277" s="65"/>
      <c r="H277" s="69"/>
      <c r="I277" s="70"/>
      <c r="J277" s="70"/>
      <c r="K277" s="34" t="s">
        <v>66</v>
      </c>
      <c r="L277" s="77">
        <v>277</v>
      </c>
      <c r="M277" s="77"/>
      <c r="N277" s="72"/>
      <c r="O277" s="79" t="s">
        <v>302</v>
      </c>
      <c r="P277" s="81">
        <v>43546.41916666667</v>
      </c>
      <c r="Q277" s="79" t="s">
        <v>420</v>
      </c>
      <c r="R277" s="79"/>
      <c r="S277" s="79"/>
      <c r="T277" s="79"/>
      <c r="U277" s="79"/>
      <c r="V277" s="84" t="s">
        <v>552</v>
      </c>
      <c r="W277" s="81">
        <v>43546.41916666667</v>
      </c>
      <c r="X277" s="84" t="s">
        <v>691</v>
      </c>
      <c r="Y277" s="79"/>
      <c r="Z277" s="79"/>
      <c r="AA277" s="82" t="s">
        <v>832</v>
      </c>
      <c r="AB277" s="82" t="s">
        <v>828</v>
      </c>
      <c r="AC277" s="79" t="b">
        <v>0</v>
      </c>
      <c r="AD277" s="79">
        <v>2</v>
      </c>
      <c r="AE277" s="82" t="s">
        <v>862</v>
      </c>
      <c r="AF277" s="79" t="b">
        <v>0</v>
      </c>
      <c r="AG277" s="79" t="s">
        <v>863</v>
      </c>
      <c r="AH277" s="79"/>
      <c r="AI277" s="82" t="s">
        <v>851</v>
      </c>
      <c r="AJ277" s="79" t="b">
        <v>0</v>
      </c>
      <c r="AK277" s="79">
        <v>0</v>
      </c>
      <c r="AL277" s="82" t="s">
        <v>851</v>
      </c>
      <c r="AM277" s="79" t="s">
        <v>878</v>
      </c>
      <c r="AN277" s="79" t="b">
        <v>0</v>
      </c>
      <c r="AO277" s="82" t="s">
        <v>828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11</v>
      </c>
      <c r="BK277" s="49">
        <v>100</v>
      </c>
      <c r="BL277" s="48">
        <v>11</v>
      </c>
    </row>
    <row r="278" spans="1:64" ht="15">
      <c r="A278" s="64" t="s">
        <v>247</v>
      </c>
      <c r="B278" s="64" t="s">
        <v>236</v>
      </c>
      <c r="C278" s="65" t="s">
        <v>2357</v>
      </c>
      <c r="D278" s="66">
        <v>10</v>
      </c>
      <c r="E278" s="67" t="s">
        <v>136</v>
      </c>
      <c r="F278" s="68">
        <v>14.666666666666668</v>
      </c>
      <c r="G278" s="65"/>
      <c r="H278" s="69"/>
      <c r="I278" s="70"/>
      <c r="J278" s="70"/>
      <c r="K278" s="34" t="s">
        <v>66</v>
      </c>
      <c r="L278" s="77">
        <v>278</v>
      </c>
      <c r="M278" s="77"/>
      <c r="N278" s="72"/>
      <c r="O278" s="79" t="s">
        <v>302</v>
      </c>
      <c r="P278" s="81">
        <v>43546.41916666667</v>
      </c>
      <c r="Q278" s="79" t="s">
        <v>420</v>
      </c>
      <c r="R278" s="79"/>
      <c r="S278" s="79"/>
      <c r="T278" s="79"/>
      <c r="U278" s="79"/>
      <c r="V278" s="84" t="s">
        <v>552</v>
      </c>
      <c r="W278" s="81">
        <v>43546.41916666667</v>
      </c>
      <c r="X278" s="84" t="s">
        <v>691</v>
      </c>
      <c r="Y278" s="79"/>
      <c r="Z278" s="79"/>
      <c r="AA278" s="82" t="s">
        <v>832</v>
      </c>
      <c r="AB278" s="82" t="s">
        <v>828</v>
      </c>
      <c r="AC278" s="79" t="b">
        <v>0</v>
      </c>
      <c r="AD278" s="79">
        <v>2</v>
      </c>
      <c r="AE278" s="82" t="s">
        <v>862</v>
      </c>
      <c r="AF278" s="79" t="b">
        <v>0</v>
      </c>
      <c r="AG278" s="79" t="s">
        <v>863</v>
      </c>
      <c r="AH278" s="79"/>
      <c r="AI278" s="82" t="s">
        <v>851</v>
      </c>
      <c r="AJ278" s="79" t="b">
        <v>0</v>
      </c>
      <c r="AK278" s="79">
        <v>0</v>
      </c>
      <c r="AL278" s="82" t="s">
        <v>851</v>
      </c>
      <c r="AM278" s="79" t="s">
        <v>878</v>
      </c>
      <c r="AN278" s="79" t="b">
        <v>0</v>
      </c>
      <c r="AO278" s="82" t="s">
        <v>828</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1</v>
      </c>
      <c r="BD278" s="48"/>
      <c r="BE278" s="49"/>
      <c r="BF278" s="48"/>
      <c r="BG278" s="49"/>
      <c r="BH278" s="48"/>
      <c r="BI278" s="49"/>
      <c r="BJ278" s="48"/>
      <c r="BK278" s="49"/>
      <c r="BL278" s="48"/>
    </row>
    <row r="279" spans="1:64" ht="15">
      <c r="A279" s="64" t="s">
        <v>247</v>
      </c>
      <c r="B279" s="64" t="s">
        <v>258</v>
      </c>
      <c r="C279" s="65" t="s">
        <v>2353</v>
      </c>
      <c r="D279" s="66">
        <v>3</v>
      </c>
      <c r="E279" s="67" t="s">
        <v>132</v>
      </c>
      <c r="F279" s="68">
        <v>32</v>
      </c>
      <c r="G279" s="65"/>
      <c r="H279" s="69"/>
      <c r="I279" s="70"/>
      <c r="J279" s="70"/>
      <c r="K279" s="34" t="s">
        <v>66</v>
      </c>
      <c r="L279" s="77">
        <v>279</v>
      </c>
      <c r="M279" s="77"/>
      <c r="N279" s="72"/>
      <c r="O279" s="79" t="s">
        <v>303</v>
      </c>
      <c r="P279" s="81">
        <v>43546.41916666667</v>
      </c>
      <c r="Q279" s="79" t="s">
        <v>420</v>
      </c>
      <c r="R279" s="79"/>
      <c r="S279" s="79"/>
      <c r="T279" s="79"/>
      <c r="U279" s="79"/>
      <c r="V279" s="84" t="s">
        <v>552</v>
      </c>
      <c r="W279" s="81">
        <v>43546.41916666667</v>
      </c>
      <c r="X279" s="84" t="s">
        <v>691</v>
      </c>
      <c r="Y279" s="79"/>
      <c r="Z279" s="79"/>
      <c r="AA279" s="82" t="s">
        <v>832</v>
      </c>
      <c r="AB279" s="82" t="s">
        <v>828</v>
      </c>
      <c r="AC279" s="79" t="b">
        <v>0</v>
      </c>
      <c r="AD279" s="79">
        <v>2</v>
      </c>
      <c r="AE279" s="82" t="s">
        <v>862</v>
      </c>
      <c r="AF279" s="79" t="b">
        <v>0</v>
      </c>
      <c r="AG279" s="79" t="s">
        <v>863</v>
      </c>
      <c r="AH279" s="79"/>
      <c r="AI279" s="82" t="s">
        <v>851</v>
      </c>
      <c r="AJ279" s="79" t="b">
        <v>0</v>
      </c>
      <c r="AK279" s="79">
        <v>0</v>
      </c>
      <c r="AL279" s="82" t="s">
        <v>851</v>
      </c>
      <c r="AM279" s="79" t="s">
        <v>878</v>
      </c>
      <c r="AN279" s="79" t="b">
        <v>0</v>
      </c>
      <c r="AO279" s="82" t="s">
        <v>828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247</v>
      </c>
      <c r="B280" s="64" t="s">
        <v>236</v>
      </c>
      <c r="C280" s="65" t="s">
        <v>2357</v>
      </c>
      <c r="D280" s="66">
        <v>10</v>
      </c>
      <c r="E280" s="67" t="s">
        <v>136</v>
      </c>
      <c r="F280" s="68">
        <v>14.666666666666668</v>
      </c>
      <c r="G280" s="65"/>
      <c r="H280" s="69"/>
      <c r="I280" s="70"/>
      <c r="J280" s="70"/>
      <c r="K280" s="34" t="s">
        <v>66</v>
      </c>
      <c r="L280" s="77">
        <v>280</v>
      </c>
      <c r="M280" s="77"/>
      <c r="N280" s="72"/>
      <c r="O280" s="79" t="s">
        <v>302</v>
      </c>
      <c r="P280" s="81">
        <v>43546.49815972222</v>
      </c>
      <c r="Q280" s="79" t="s">
        <v>389</v>
      </c>
      <c r="R280" s="79"/>
      <c r="S280" s="79"/>
      <c r="T280" s="79"/>
      <c r="U280" s="79"/>
      <c r="V280" s="84" t="s">
        <v>552</v>
      </c>
      <c r="W280" s="81">
        <v>43546.49815972222</v>
      </c>
      <c r="X280" s="84" t="s">
        <v>656</v>
      </c>
      <c r="Y280" s="79"/>
      <c r="Z280" s="79"/>
      <c r="AA280" s="82" t="s">
        <v>797</v>
      </c>
      <c r="AB280" s="79"/>
      <c r="AC280" s="79" t="b">
        <v>0</v>
      </c>
      <c r="AD280" s="79">
        <v>0</v>
      </c>
      <c r="AE280" s="82" t="s">
        <v>851</v>
      </c>
      <c r="AF280" s="79" t="b">
        <v>0</v>
      </c>
      <c r="AG280" s="79" t="s">
        <v>863</v>
      </c>
      <c r="AH280" s="79"/>
      <c r="AI280" s="82" t="s">
        <v>851</v>
      </c>
      <c r="AJ280" s="79" t="b">
        <v>0</v>
      </c>
      <c r="AK280" s="79">
        <v>2</v>
      </c>
      <c r="AL280" s="82" t="s">
        <v>796</v>
      </c>
      <c r="AM280" s="79" t="s">
        <v>878</v>
      </c>
      <c r="AN280" s="79" t="b">
        <v>0</v>
      </c>
      <c r="AO280" s="82" t="s">
        <v>796</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2</v>
      </c>
      <c r="BC280" s="78" t="str">
        <f>REPLACE(INDEX(GroupVertices[Group],MATCH(Edges[[#This Row],[Vertex 2]],GroupVertices[Vertex],0)),1,1,"")</f>
        <v>1</v>
      </c>
      <c r="BD280" s="48"/>
      <c r="BE280" s="49"/>
      <c r="BF280" s="48"/>
      <c r="BG280" s="49"/>
      <c r="BH280" s="48"/>
      <c r="BI280" s="49"/>
      <c r="BJ280" s="48"/>
      <c r="BK280" s="49"/>
      <c r="BL280" s="48"/>
    </row>
    <row r="281" spans="1:64" ht="15">
      <c r="A281" s="64" t="s">
        <v>236</v>
      </c>
      <c r="B281" s="64" t="s">
        <v>247</v>
      </c>
      <c r="C281" s="65" t="s">
        <v>2355</v>
      </c>
      <c r="D281" s="66">
        <v>10</v>
      </c>
      <c r="E281" s="67" t="s">
        <v>136</v>
      </c>
      <c r="F281" s="68">
        <v>19</v>
      </c>
      <c r="G281" s="65"/>
      <c r="H281" s="69"/>
      <c r="I281" s="70"/>
      <c r="J281" s="70"/>
      <c r="K281" s="34" t="s">
        <v>66</v>
      </c>
      <c r="L281" s="77">
        <v>281</v>
      </c>
      <c r="M281" s="77"/>
      <c r="N281" s="72"/>
      <c r="O281" s="79" t="s">
        <v>302</v>
      </c>
      <c r="P281" s="81">
        <v>43546.461006944446</v>
      </c>
      <c r="Q281" s="79" t="s">
        <v>422</v>
      </c>
      <c r="R281" s="79"/>
      <c r="S281" s="79"/>
      <c r="T281" s="79" t="s">
        <v>491</v>
      </c>
      <c r="U281" s="79"/>
      <c r="V281" s="84" t="s">
        <v>546</v>
      </c>
      <c r="W281" s="81">
        <v>43546.461006944446</v>
      </c>
      <c r="X281" s="84" t="s">
        <v>693</v>
      </c>
      <c r="Y281" s="79"/>
      <c r="Z281" s="79"/>
      <c r="AA281" s="82" t="s">
        <v>834</v>
      </c>
      <c r="AB281" s="79"/>
      <c r="AC281" s="79" t="b">
        <v>0</v>
      </c>
      <c r="AD281" s="79">
        <v>0</v>
      </c>
      <c r="AE281" s="82" t="s">
        <v>851</v>
      </c>
      <c r="AF281" s="79" t="b">
        <v>0</v>
      </c>
      <c r="AG281" s="79" t="s">
        <v>863</v>
      </c>
      <c r="AH281" s="79"/>
      <c r="AI281" s="82" t="s">
        <v>851</v>
      </c>
      <c r="AJ281" s="79" t="b">
        <v>0</v>
      </c>
      <c r="AK281" s="79">
        <v>1</v>
      </c>
      <c r="AL281" s="82" t="s">
        <v>830</v>
      </c>
      <c r="AM281" s="79" t="s">
        <v>868</v>
      </c>
      <c r="AN281" s="79" t="b">
        <v>0</v>
      </c>
      <c r="AO281" s="82" t="s">
        <v>830</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2</v>
      </c>
      <c r="BD281" s="48"/>
      <c r="BE281" s="49"/>
      <c r="BF281" s="48"/>
      <c r="BG281" s="49"/>
      <c r="BH281" s="48"/>
      <c r="BI281" s="49"/>
      <c r="BJ281" s="48"/>
      <c r="BK281" s="49"/>
      <c r="BL281" s="48"/>
    </row>
    <row r="282" spans="1:64" ht="15">
      <c r="A282" s="64" t="s">
        <v>236</v>
      </c>
      <c r="B282" s="64" t="s">
        <v>247</v>
      </c>
      <c r="C282" s="65" t="s">
        <v>2355</v>
      </c>
      <c r="D282" s="66">
        <v>10</v>
      </c>
      <c r="E282" s="67" t="s">
        <v>136</v>
      </c>
      <c r="F282" s="68">
        <v>19</v>
      </c>
      <c r="G282" s="65"/>
      <c r="H282" s="69"/>
      <c r="I282" s="70"/>
      <c r="J282" s="70"/>
      <c r="K282" s="34" t="s">
        <v>66</v>
      </c>
      <c r="L282" s="77">
        <v>282</v>
      </c>
      <c r="M282" s="77"/>
      <c r="N282" s="72"/>
      <c r="O282" s="79" t="s">
        <v>302</v>
      </c>
      <c r="P282" s="81">
        <v>43546.461064814815</v>
      </c>
      <c r="Q282" s="79" t="s">
        <v>387</v>
      </c>
      <c r="R282" s="79"/>
      <c r="S282" s="79"/>
      <c r="T282" s="79"/>
      <c r="U282" s="79"/>
      <c r="V282" s="84" t="s">
        <v>546</v>
      </c>
      <c r="W282" s="81">
        <v>43546.461064814815</v>
      </c>
      <c r="X282" s="84" t="s">
        <v>694</v>
      </c>
      <c r="Y282" s="79"/>
      <c r="Z282" s="79"/>
      <c r="AA282" s="82" t="s">
        <v>835</v>
      </c>
      <c r="AB282" s="79"/>
      <c r="AC282" s="79" t="b">
        <v>0</v>
      </c>
      <c r="AD282" s="79">
        <v>0</v>
      </c>
      <c r="AE282" s="82" t="s">
        <v>851</v>
      </c>
      <c r="AF282" s="79" t="b">
        <v>0</v>
      </c>
      <c r="AG282" s="79" t="s">
        <v>863</v>
      </c>
      <c r="AH282" s="79"/>
      <c r="AI282" s="82" t="s">
        <v>851</v>
      </c>
      <c r="AJ282" s="79" t="b">
        <v>0</v>
      </c>
      <c r="AK282" s="79">
        <v>2</v>
      </c>
      <c r="AL282" s="82" t="s">
        <v>831</v>
      </c>
      <c r="AM282" s="79" t="s">
        <v>868</v>
      </c>
      <c r="AN282" s="79" t="b">
        <v>0</v>
      </c>
      <c r="AO282" s="82" t="s">
        <v>831</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2</v>
      </c>
      <c r="BD282" s="48"/>
      <c r="BE282" s="49"/>
      <c r="BF282" s="48"/>
      <c r="BG282" s="49"/>
      <c r="BH282" s="48"/>
      <c r="BI282" s="49"/>
      <c r="BJ282" s="48"/>
      <c r="BK282" s="49"/>
      <c r="BL282" s="48"/>
    </row>
    <row r="283" spans="1:64" ht="15">
      <c r="A283" s="64" t="s">
        <v>236</v>
      </c>
      <c r="B283" s="64" t="s">
        <v>247</v>
      </c>
      <c r="C283" s="65" t="s">
        <v>2355</v>
      </c>
      <c r="D283" s="66">
        <v>10</v>
      </c>
      <c r="E283" s="67" t="s">
        <v>136</v>
      </c>
      <c r="F283" s="68">
        <v>19</v>
      </c>
      <c r="G283" s="65"/>
      <c r="H283" s="69"/>
      <c r="I283" s="70"/>
      <c r="J283" s="70"/>
      <c r="K283" s="34" t="s">
        <v>66</v>
      </c>
      <c r="L283" s="77">
        <v>283</v>
      </c>
      <c r="M283" s="77"/>
      <c r="N283" s="72"/>
      <c r="O283" s="79" t="s">
        <v>302</v>
      </c>
      <c r="P283" s="81">
        <v>43546.46115740741</v>
      </c>
      <c r="Q283" s="79" t="s">
        <v>423</v>
      </c>
      <c r="R283" s="79"/>
      <c r="S283" s="79"/>
      <c r="T283" s="79"/>
      <c r="U283" s="79"/>
      <c r="V283" s="84" t="s">
        <v>546</v>
      </c>
      <c r="W283" s="81">
        <v>43546.46115740741</v>
      </c>
      <c r="X283" s="84" t="s">
        <v>695</v>
      </c>
      <c r="Y283" s="79"/>
      <c r="Z283" s="79"/>
      <c r="AA283" s="82" t="s">
        <v>836</v>
      </c>
      <c r="AB283" s="79"/>
      <c r="AC283" s="79" t="b">
        <v>0</v>
      </c>
      <c r="AD283" s="79">
        <v>0</v>
      </c>
      <c r="AE283" s="82" t="s">
        <v>851</v>
      </c>
      <c r="AF283" s="79" t="b">
        <v>0</v>
      </c>
      <c r="AG283" s="79" t="s">
        <v>863</v>
      </c>
      <c r="AH283" s="79"/>
      <c r="AI283" s="82" t="s">
        <v>851</v>
      </c>
      <c r="AJ283" s="79" t="b">
        <v>0</v>
      </c>
      <c r="AK283" s="79">
        <v>1</v>
      </c>
      <c r="AL283" s="82" t="s">
        <v>828</v>
      </c>
      <c r="AM283" s="79" t="s">
        <v>868</v>
      </c>
      <c r="AN283" s="79" t="b">
        <v>0</v>
      </c>
      <c r="AO283" s="82" t="s">
        <v>828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2</v>
      </c>
      <c r="BD283" s="48"/>
      <c r="BE283" s="49"/>
      <c r="BF283" s="48"/>
      <c r="BG283" s="49"/>
      <c r="BH283" s="48"/>
      <c r="BI283" s="49"/>
      <c r="BJ283" s="48"/>
      <c r="BK283" s="49"/>
      <c r="BL283" s="48"/>
    </row>
    <row r="284" spans="1:64" ht="15">
      <c r="A284" s="64" t="s">
        <v>236</v>
      </c>
      <c r="B284" s="64" t="s">
        <v>247</v>
      </c>
      <c r="C284" s="65" t="s">
        <v>2355</v>
      </c>
      <c r="D284" s="66">
        <v>10</v>
      </c>
      <c r="E284" s="67" t="s">
        <v>136</v>
      </c>
      <c r="F284" s="68">
        <v>19</v>
      </c>
      <c r="G284" s="65"/>
      <c r="H284" s="69"/>
      <c r="I284" s="70"/>
      <c r="J284" s="70"/>
      <c r="K284" s="34" t="s">
        <v>66</v>
      </c>
      <c r="L284" s="77">
        <v>284</v>
      </c>
      <c r="M284" s="77"/>
      <c r="N284" s="72"/>
      <c r="O284" s="79" t="s">
        <v>302</v>
      </c>
      <c r="P284" s="81">
        <v>43546.521875</v>
      </c>
      <c r="Q284" s="79" t="s">
        <v>389</v>
      </c>
      <c r="R284" s="79"/>
      <c r="S284" s="79"/>
      <c r="T284" s="79"/>
      <c r="U284" s="79"/>
      <c r="V284" s="84" t="s">
        <v>546</v>
      </c>
      <c r="W284" s="81">
        <v>43546.521875</v>
      </c>
      <c r="X284" s="84" t="s">
        <v>657</v>
      </c>
      <c r="Y284" s="79"/>
      <c r="Z284" s="79"/>
      <c r="AA284" s="82" t="s">
        <v>798</v>
      </c>
      <c r="AB284" s="79"/>
      <c r="AC284" s="79" t="b">
        <v>0</v>
      </c>
      <c r="AD284" s="79">
        <v>0</v>
      </c>
      <c r="AE284" s="82" t="s">
        <v>851</v>
      </c>
      <c r="AF284" s="79" t="b">
        <v>0</v>
      </c>
      <c r="AG284" s="79" t="s">
        <v>863</v>
      </c>
      <c r="AH284" s="79"/>
      <c r="AI284" s="82" t="s">
        <v>851</v>
      </c>
      <c r="AJ284" s="79" t="b">
        <v>0</v>
      </c>
      <c r="AK284" s="79">
        <v>2</v>
      </c>
      <c r="AL284" s="82" t="s">
        <v>796</v>
      </c>
      <c r="AM284" s="79" t="s">
        <v>868</v>
      </c>
      <c r="AN284" s="79" t="b">
        <v>0</v>
      </c>
      <c r="AO284" s="82" t="s">
        <v>796</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1</v>
      </c>
      <c r="BC284" s="78" t="str">
        <f>REPLACE(INDEX(GroupVertices[Group],MATCH(Edges[[#This Row],[Vertex 2]],GroupVertices[Vertex],0)),1,1,"")</f>
        <v>2</v>
      </c>
      <c r="BD284" s="48"/>
      <c r="BE284" s="49"/>
      <c r="BF284" s="48"/>
      <c r="BG284" s="49"/>
      <c r="BH284" s="48"/>
      <c r="BI284" s="49"/>
      <c r="BJ284" s="48"/>
      <c r="BK284" s="49"/>
      <c r="BL284" s="48"/>
    </row>
    <row r="285" spans="1:64" ht="15">
      <c r="A285" s="64" t="s">
        <v>257</v>
      </c>
      <c r="B285" s="64" t="s">
        <v>247</v>
      </c>
      <c r="C285" s="65" t="s">
        <v>2353</v>
      </c>
      <c r="D285" s="66">
        <v>3</v>
      </c>
      <c r="E285" s="67" t="s">
        <v>132</v>
      </c>
      <c r="F285" s="68">
        <v>32</v>
      </c>
      <c r="G285" s="65"/>
      <c r="H285" s="69"/>
      <c r="I285" s="70"/>
      <c r="J285" s="70"/>
      <c r="K285" s="34" t="s">
        <v>66</v>
      </c>
      <c r="L285" s="77">
        <v>285</v>
      </c>
      <c r="M285" s="77"/>
      <c r="N285" s="72"/>
      <c r="O285" s="79" t="s">
        <v>302</v>
      </c>
      <c r="P285" s="81">
        <v>43546.59375</v>
      </c>
      <c r="Q285" s="79" t="s">
        <v>425</v>
      </c>
      <c r="R285" s="79"/>
      <c r="S285" s="79"/>
      <c r="T285" s="79" t="s">
        <v>500</v>
      </c>
      <c r="U285" s="79"/>
      <c r="V285" s="84" t="s">
        <v>562</v>
      </c>
      <c r="W285" s="81">
        <v>43546.59375</v>
      </c>
      <c r="X285" s="84" t="s">
        <v>697</v>
      </c>
      <c r="Y285" s="79"/>
      <c r="Z285" s="79"/>
      <c r="AA285" s="82" t="s">
        <v>838</v>
      </c>
      <c r="AB285" s="82" t="s">
        <v>829</v>
      </c>
      <c r="AC285" s="79" t="b">
        <v>0</v>
      </c>
      <c r="AD285" s="79">
        <v>3</v>
      </c>
      <c r="AE285" s="82" t="s">
        <v>862</v>
      </c>
      <c r="AF285" s="79" t="b">
        <v>0</v>
      </c>
      <c r="AG285" s="79" t="s">
        <v>863</v>
      </c>
      <c r="AH285" s="79"/>
      <c r="AI285" s="82" t="s">
        <v>851</v>
      </c>
      <c r="AJ285" s="79" t="b">
        <v>0</v>
      </c>
      <c r="AK285" s="79">
        <v>0</v>
      </c>
      <c r="AL285" s="82" t="s">
        <v>851</v>
      </c>
      <c r="AM285" s="79" t="s">
        <v>868</v>
      </c>
      <c r="AN285" s="79" t="b">
        <v>0</v>
      </c>
      <c r="AO285" s="82" t="s">
        <v>829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258</v>
      </c>
      <c r="B286" s="64" t="s">
        <v>236</v>
      </c>
      <c r="C286" s="65" t="s">
        <v>2352</v>
      </c>
      <c r="D286" s="66">
        <v>6.5</v>
      </c>
      <c r="E286" s="67" t="s">
        <v>136</v>
      </c>
      <c r="F286" s="68">
        <v>27.666666666666668</v>
      </c>
      <c r="G286" s="65"/>
      <c r="H286" s="69"/>
      <c r="I286" s="70"/>
      <c r="J286" s="70"/>
      <c r="K286" s="34" t="s">
        <v>66</v>
      </c>
      <c r="L286" s="77">
        <v>286</v>
      </c>
      <c r="M286" s="77"/>
      <c r="N286" s="72"/>
      <c r="O286" s="79" t="s">
        <v>302</v>
      </c>
      <c r="P286" s="81">
        <v>43546.41578703704</v>
      </c>
      <c r="Q286" s="79" t="s">
        <v>416</v>
      </c>
      <c r="R286" s="79"/>
      <c r="S286" s="79"/>
      <c r="T286" s="79"/>
      <c r="U286" s="79"/>
      <c r="V286" s="84" t="s">
        <v>563</v>
      </c>
      <c r="W286" s="81">
        <v>43546.41578703704</v>
      </c>
      <c r="X286" s="84" t="s">
        <v>687</v>
      </c>
      <c r="Y286" s="79"/>
      <c r="Z286" s="79"/>
      <c r="AA286" s="82" t="s">
        <v>828</v>
      </c>
      <c r="AB286" s="82" t="s">
        <v>831</v>
      </c>
      <c r="AC286" s="79" t="b">
        <v>0</v>
      </c>
      <c r="AD286" s="79">
        <v>2</v>
      </c>
      <c r="AE286" s="82" t="s">
        <v>853</v>
      </c>
      <c r="AF286" s="79" t="b">
        <v>0</v>
      </c>
      <c r="AG286" s="79" t="s">
        <v>863</v>
      </c>
      <c r="AH286" s="79"/>
      <c r="AI286" s="82" t="s">
        <v>851</v>
      </c>
      <c r="AJ286" s="79" t="b">
        <v>0</v>
      </c>
      <c r="AK286" s="79">
        <v>1</v>
      </c>
      <c r="AL286" s="82" t="s">
        <v>851</v>
      </c>
      <c r="AM286" s="79" t="s">
        <v>868</v>
      </c>
      <c r="AN286" s="79" t="b">
        <v>0</v>
      </c>
      <c r="AO286" s="82" t="s">
        <v>831</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2</v>
      </c>
      <c r="BC286" s="78" t="str">
        <f>REPLACE(INDEX(GroupVertices[Group],MATCH(Edges[[#This Row],[Vertex 2]],GroupVertices[Vertex],0)),1,1,"")</f>
        <v>1</v>
      </c>
      <c r="BD286" s="48"/>
      <c r="BE286" s="49"/>
      <c r="BF286" s="48"/>
      <c r="BG286" s="49"/>
      <c r="BH286" s="48"/>
      <c r="BI286" s="49"/>
      <c r="BJ286" s="48"/>
      <c r="BK286" s="49"/>
      <c r="BL286" s="48"/>
    </row>
    <row r="287" spans="1:64" ht="15">
      <c r="A287" s="64" t="s">
        <v>258</v>
      </c>
      <c r="B287" s="64" t="s">
        <v>257</v>
      </c>
      <c r="C287" s="65" t="s">
        <v>2353</v>
      </c>
      <c r="D287" s="66">
        <v>3</v>
      </c>
      <c r="E287" s="67" t="s">
        <v>132</v>
      </c>
      <c r="F287" s="68">
        <v>32</v>
      </c>
      <c r="G287" s="65"/>
      <c r="H287" s="69"/>
      <c r="I287" s="70"/>
      <c r="J287" s="70"/>
      <c r="K287" s="34" t="s">
        <v>66</v>
      </c>
      <c r="L287" s="77">
        <v>287</v>
      </c>
      <c r="M287" s="77"/>
      <c r="N287" s="72"/>
      <c r="O287" s="79" t="s">
        <v>302</v>
      </c>
      <c r="P287" s="81">
        <v>43546.42212962963</v>
      </c>
      <c r="Q287" s="79" t="s">
        <v>417</v>
      </c>
      <c r="R287" s="79"/>
      <c r="S287" s="79"/>
      <c r="T287" s="79"/>
      <c r="U287" s="79"/>
      <c r="V287" s="84" t="s">
        <v>563</v>
      </c>
      <c r="W287" s="81">
        <v>43546.42212962963</v>
      </c>
      <c r="X287" s="84" t="s">
        <v>688</v>
      </c>
      <c r="Y287" s="79"/>
      <c r="Z287" s="79"/>
      <c r="AA287" s="82" t="s">
        <v>829</v>
      </c>
      <c r="AB287" s="82" t="s">
        <v>832</v>
      </c>
      <c r="AC287" s="79" t="b">
        <v>0</v>
      </c>
      <c r="AD287" s="79">
        <v>0</v>
      </c>
      <c r="AE287" s="82" t="s">
        <v>853</v>
      </c>
      <c r="AF287" s="79" t="b">
        <v>0</v>
      </c>
      <c r="AG287" s="79" t="s">
        <v>863</v>
      </c>
      <c r="AH287" s="79"/>
      <c r="AI287" s="82" t="s">
        <v>851</v>
      </c>
      <c r="AJ287" s="79" t="b">
        <v>0</v>
      </c>
      <c r="AK287" s="79">
        <v>0</v>
      </c>
      <c r="AL287" s="82" t="s">
        <v>851</v>
      </c>
      <c r="AM287" s="79" t="s">
        <v>868</v>
      </c>
      <c r="AN287" s="79" t="b">
        <v>0</v>
      </c>
      <c r="AO287" s="82" t="s">
        <v>832</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v>2</v>
      </c>
      <c r="BE287" s="49">
        <v>22.22222222222222</v>
      </c>
      <c r="BF287" s="48">
        <v>0</v>
      </c>
      <c r="BG287" s="49">
        <v>0</v>
      </c>
      <c r="BH287" s="48">
        <v>0</v>
      </c>
      <c r="BI287" s="49">
        <v>0</v>
      </c>
      <c r="BJ287" s="48">
        <v>7</v>
      </c>
      <c r="BK287" s="49">
        <v>77.77777777777777</v>
      </c>
      <c r="BL287" s="48">
        <v>9</v>
      </c>
    </row>
    <row r="288" spans="1:64" ht="15">
      <c r="A288" s="64" t="s">
        <v>258</v>
      </c>
      <c r="B288" s="64" t="s">
        <v>236</v>
      </c>
      <c r="C288" s="65" t="s">
        <v>2352</v>
      </c>
      <c r="D288" s="66">
        <v>6.5</v>
      </c>
      <c r="E288" s="67" t="s">
        <v>136</v>
      </c>
      <c r="F288" s="68">
        <v>27.666666666666668</v>
      </c>
      <c r="G288" s="65"/>
      <c r="H288" s="69"/>
      <c r="I288" s="70"/>
      <c r="J288" s="70"/>
      <c r="K288" s="34" t="s">
        <v>66</v>
      </c>
      <c r="L288" s="77">
        <v>288</v>
      </c>
      <c r="M288" s="77"/>
      <c r="N288" s="72"/>
      <c r="O288" s="79" t="s">
        <v>302</v>
      </c>
      <c r="P288" s="81">
        <v>43546.42212962963</v>
      </c>
      <c r="Q288" s="79" t="s">
        <v>417</v>
      </c>
      <c r="R288" s="79"/>
      <c r="S288" s="79"/>
      <c r="T288" s="79"/>
      <c r="U288" s="79"/>
      <c r="V288" s="84" t="s">
        <v>563</v>
      </c>
      <c r="W288" s="81">
        <v>43546.42212962963</v>
      </c>
      <c r="X288" s="84" t="s">
        <v>688</v>
      </c>
      <c r="Y288" s="79"/>
      <c r="Z288" s="79"/>
      <c r="AA288" s="82" t="s">
        <v>829</v>
      </c>
      <c r="AB288" s="82" t="s">
        <v>832</v>
      </c>
      <c r="AC288" s="79" t="b">
        <v>0</v>
      </c>
      <c r="AD288" s="79">
        <v>0</v>
      </c>
      <c r="AE288" s="82" t="s">
        <v>853</v>
      </c>
      <c r="AF288" s="79" t="b">
        <v>0</v>
      </c>
      <c r="AG288" s="79" t="s">
        <v>863</v>
      </c>
      <c r="AH288" s="79"/>
      <c r="AI288" s="82" t="s">
        <v>851</v>
      </c>
      <c r="AJ288" s="79" t="b">
        <v>0</v>
      </c>
      <c r="AK288" s="79">
        <v>0</v>
      </c>
      <c r="AL288" s="82" t="s">
        <v>851</v>
      </c>
      <c r="AM288" s="79" t="s">
        <v>868</v>
      </c>
      <c r="AN288" s="79" t="b">
        <v>0</v>
      </c>
      <c r="AO288" s="82" t="s">
        <v>832</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2</v>
      </c>
      <c r="BC288" s="78" t="str">
        <f>REPLACE(INDEX(GroupVertices[Group],MATCH(Edges[[#This Row],[Vertex 2]],GroupVertices[Vertex],0)),1,1,"")</f>
        <v>1</v>
      </c>
      <c r="BD288" s="48"/>
      <c r="BE288" s="49"/>
      <c r="BF288" s="48"/>
      <c r="BG288" s="49"/>
      <c r="BH288" s="48"/>
      <c r="BI288" s="49"/>
      <c r="BJ288" s="48"/>
      <c r="BK288" s="49"/>
      <c r="BL288" s="48"/>
    </row>
    <row r="289" spans="1:64" ht="15">
      <c r="A289" s="64" t="s">
        <v>236</v>
      </c>
      <c r="B289" s="64" t="s">
        <v>258</v>
      </c>
      <c r="C289" s="65" t="s">
        <v>2353</v>
      </c>
      <c r="D289" s="66">
        <v>3</v>
      </c>
      <c r="E289" s="67" t="s">
        <v>132</v>
      </c>
      <c r="F289" s="68">
        <v>32</v>
      </c>
      <c r="G289" s="65"/>
      <c r="H289" s="69"/>
      <c r="I289" s="70"/>
      <c r="J289" s="70"/>
      <c r="K289" s="34" t="s">
        <v>66</v>
      </c>
      <c r="L289" s="77">
        <v>289</v>
      </c>
      <c r="M289" s="77"/>
      <c r="N289" s="72"/>
      <c r="O289" s="79" t="s">
        <v>302</v>
      </c>
      <c r="P289" s="81">
        <v>43546.46115740741</v>
      </c>
      <c r="Q289" s="79" t="s">
        <v>423</v>
      </c>
      <c r="R289" s="79"/>
      <c r="S289" s="79"/>
      <c r="T289" s="79"/>
      <c r="U289" s="79"/>
      <c r="V289" s="84" t="s">
        <v>546</v>
      </c>
      <c r="W289" s="81">
        <v>43546.46115740741</v>
      </c>
      <c r="X289" s="84" t="s">
        <v>695</v>
      </c>
      <c r="Y289" s="79"/>
      <c r="Z289" s="79"/>
      <c r="AA289" s="82" t="s">
        <v>836</v>
      </c>
      <c r="AB289" s="79"/>
      <c r="AC289" s="79" t="b">
        <v>0</v>
      </c>
      <c r="AD289" s="79">
        <v>0</v>
      </c>
      <c r="AE289" s="82" t="s">
        <v>851</v>
      </c>
      <c r="AF289" s="79" t="b">
        <v>0</v>
      </c>
      <c r="AG289" s="79" t="s">
        <v>863</v>
      </c>
      <c r="AH289" s="79"/>
      <c r="AI289" s="82" t="s">
        <v>851</v>
      </c>
      <c r="AJ289" s="79" t="b">
        <v>0</v>
      </c>
      <c r="AK289" s="79">
        <v>1</v>
      </c>
      <c r="AL289" s="82" t="s">
        <v>828</v>
      </c>
      <c r="AM289" s="79" t="s">
        <v>868</v>
      </c>
      <c r="AN289" s="79" t="b">
        <v>0</v>
      </c>
      <c r="AO289" s="82" t="s">
        <v>828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2</v>
      </c>
      <c r="BD289" s="48"/>
      <c r="BE289" s="49"/>
      <c r="BF289" s="48"/>
      <c r="BG289" s="49"/>
      <c r="BH289" s="48"/>
      <c r="BI289" s="49"/>
      <c r="BJ289" s="48"/>
      <c r="BK289" s="49"/>
      <c r="BL289" s="48"/>
    </row>
    <row r="290" spans="1:64" ht="15">
      <c r="A290" s="64" t="s">
        <v>257</v>
      </c>
      <c r="B290" s="64" t="s">
        <v>258</v>
      </c>
      <c r="C290" s="65" t="s">
        <v>2353</v>
      </c>
      <c r="D290" s="66">
        <v>3</v>
      </c>
      <c r="E290" s="67" t="s">
        <v>132</v>
      </c>
      <c r="F290" s="68">
        <v>32</v>
      </c>
      <c r="G290" s="65"/>
      <c r="H290" s="69"/>
      <c r="I290" s="70"/>
      <c r="J290" s="70"/>
      <c r="K290" s="34" t="s">
        <v>66</v>
      </c>
      <c r="L290" s="77">
        <v>290</v>
      </c>
      <c r="M290" s="77"/>
      <c r="N290" s="72"/>
      <c r="O290" s="79" t="s">
        <v>303</v>
      </c>
      <c r="P290" s="81">
        <v>43546.59375</v>
      </c>
      <c r="Q290" s="79" t="s">
        <v>425</v>
      </c>
      <c r="R290" s="79"/>
      <c r="S290" s="79"/>
      <c r="T290" s="79" t="s">
        <v>500</v>
      </c>
      <c r="U290" s="79"/>
      <c r="V290" s="84" t="s">
        <v>562</v>
      </c>
      <c r="W290" s="81">
        <v>43546.59375</v>
      </c>
      <c r="X290" s="84" t="s">
        <v>697</v>
      </c>
      <c r="Y290" s="79"/>
      <c r="Z290" s="79"/>
      <c r="AA290" s="82" t="s">
        <v>838</v>
      </c>
      <c r="AB290" s="82" t="s">
        <v>829</v>
      </c>
      <c r="AC290" s="79" t="b">
        <v>0</v>
      </c>
      <c r="AD290" s="79">
        <v>3</v>
      </c>
      <c r="AE290" s="82" t="s">
        <v>862</v>
      </c>
      <c r="AF290" s="79" t="b">
        <v>0</v>
      </c>
      <c r="AG290" s="79" t="s">
        <v>863</v>
      </c>
      <c r="AH290" s="79"/>
      <c r="AI290" s="82" t="s">
        <v>851</v>
      </c>
      <c r="AJ290" s="79" t="b">
        <v>0</v>
      </c>
      <c r="AK290" s="79">
        <v>0</v>
      </c>
      <c r="AL290" s="82" t="s">
        <v>851</v>
      </c>
      <c r="AM290" s="79" t="s">
        <v>868</v>
      </c>
      <c r="AN290" s="79" t="b">
        <v>0</v>
      </c>
      <c r="AO290" s="82" t="s">
        <v>829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236</v>
      </c>
      <c r="B291" s="64" t="s">
        <v>257</v>
      </c>
      <c r="C291" s="65" t="s">
        <v>2353</v>
      </c>
      <c r="D291" s="66">
        <v>3</v>
      </c>
      <c r="E291" s="67" t="s">
        <v>132</v>
      </c>
      <c r="F291" s="68">
        <v>32</v>
      </c>
      <c r="G291" s="65"/>
      <c r="H291" s="69"/>
      <c r="I291" s="70"/>
      <c r="J291" s="70"/>
      <c r="K291" s="34" t="s">
        <v>66</v>
      </c>
      <c r="L291" s="77">
        <v>291</v>
      </c>
      <c r="M291" s="77"/>
      <c r="N291" s="72"/>
      <c r="O291" s="79" t="s">
        <v>302</v>
      </c>
      <c r="P291" s="81">
        <v>43538.38201388889</v>
      </c>
      <c r="Q291" s="79" t="s">
        <v>421</v>
      </c>
      <c r="R291" s="79"/>
      <c r="S291" s="79"/>
      <c r="T291" s="79"/>
      <c r="U291" s="79"/>
      <c r="V291" s="84" t="s">
        <v>546</v>
      </c>
      <c r="W291" s="81">
        <v>43538.38201388889</v>
      </c>
      <c r="X291" s="84" t="s">
        <v>692</v>
      </c>
      <c r="Y291" s="79"/>
      <c r="Z291" s="79"/>
      <c r="AA291" s="82" t="s">
        <v>833</v>
      </c>
      <c r="AB291" s="79"/>
      <c r="AC291" s="79" t="b">
        <v>0</v>
      </c>
      <c r="AD291" s="79">
        <v>0</v>
      </c>
      <c r="AE291" s="82" t="s">
        <v>851</v>
      </c>
      <c r="AF291" s="79" t="b">
        <v>0</v>
      </c>
      <c r="AG291" s="79" t="s">
        <v>863</v>
      </c>
      <c r="AH291" s="79"/>
      <c r="AI291" s="82" t="s">
        <v>851</v>
      </c>
      <c r="AJ291" s="79" t="b">
        <v>0</v>
      </c>
      <c r="AK291" s="79">
        <v>1</v>
      </c>
      <c r="AL291" s="82" t="s">
        <v>837</v>
      </c>
      <c r="AM291" s="79" t="s">
        <v>868</v>
      </c>
      <c r="AN291" s="79" t="b">
        <v>0</v>
      </c>
      <c r="AO291" s="82" t="s">
        <v>837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2</v>
      </c>
      <c r="BD291" s="48">
        <v>0</v>
      </c>
      <c r="BE291" s="49">
        <v>0</v>
      </c>
      <c r="BF291" s="48">
        <v>0</v>
      </c>
      <c r="BG291" s="49">
        <v>0</v>
      </c>
      <c r="BH291" s="48">
        <v>0</v>
      </c>
      <c r="BI291" s="49">
        <v>0</v>
      </c>
      <c r="BJ291" s="48">
        <v>18</v>
      </c>
      <c r="BK291" s="49">
        <v>100</v>
      </c>
      <c r="BL291" s="48">
        <v>18</v>
      </c>
    </row>
    <row r="292" spans="1:64" ht="15">
      <c r="A292" s="64" t="s">
        <v>257</v>
      </c>
      <c r="B292" s="64" t="s">
        <v>236</v>
      </c>
      <c r="C292" s="65" t="s">
        <v>2354</v>
      </c>
      <c r="D292" s="66">
        <v>10</v>
      </c>
      <c r="E292" s="67" t="s">
        <v>136</v>
      </c>
      <c r="F292" s="68">
        <v>23.333333333333336</v>
      </c>
      <c r="G292" s="65"/>
      <c r="H292" s="69"/>
      <c r="I292" s="70"/>
      <c r="J292" s="70"/>
      <c r="K292" s="34" t="s">
        <v>66</v>
      </c>
      <c r="L292" s="77">
        <v>292</v>
      </c>
      <c r="M292" s="77"/>
      <c r="N292" s="72"/>
      <c r="O292" s="79" t="s">
        <v>302</v>
      </c>
      <c r="P292" s="81">
        <v>43538.31383101852</v>
      </c>
      <c r="Q292" s="79" t="s">
        <v>424</v>
      </c>
      <c r="R292" s="79"/>
      <c r="S292" s="79"/>
      <c r="T292" s="79"/>
      <c r="U292" s="79"/>
      <c r="V292" s="84" t="s">
        <v>562</v>
      </c>
      <c r="W292" s="81">
        <v>43538.31383101852</v>
      </c>
      <c r="X292" s="84" t="s">
        <v>696</v>
      </c>
      <c r="Y292" s="79"/>
      <c r="Z292" s="79"/>
      <c r="AA292" s="82" t="s">
        <v>837</v>
      </c>
      <c r="AB292" s="79"/>
      <c r="AC292" s="79" t="b">
        <v>0</v>
      </c>
      <c r="AD292" s="79">
        <v>15</v>
      </c>
      <c r="AE292" s="82" t="s">
        <v>851</v>
      </c>
      <c r="AF292" s="79" t="b">
        <v>0</v>
      </c>
      <c r="AG292" s="79" t="s">
        <v>863</v>
      </c>
      <c r="AH292" s="79"/>
      <c r="AI292" s="82" t="s">
        <v>851</v>
      </c>
      <c r="AJ292" s="79" t="b">
        <v>0</v>
      </c>
      <c r="AK292" s="79">
        <v>1</v>
      </c>
      <c r="AL292" s="82" t="s">
        <v>851</v>
      </c>
      <c r="AM292" s="79" t="s">
        <v>870</v>
      </c>
      <c r="AN292" s="79" t="b">
        <v>0</v>
      </c>
      <c r="AO292" s="82" t="s">
        <v>837</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2</v>
      </c>
      <c r="BC292" s="78" t="str">
        <f>REPLACE(INDEX(GroupVertices[Group],MATCH(Edges[[#This Row],[Vertex 2]],GroupVertices[Vertex],0)),1,1,"")</f>
        <v>1</v>
      </c>
      <c r="BD292" s="48">
        <v>0</v>
      </c>
      <c r="BE292" s="49">
        <v>0</v>
      </c>
      <c r="BF292" s="48">
        <v>0</v>
      </c>
      <c r="BG292" s="49">
        <v>0</v>
      </c>
      <c r="BH292" s="48">
        <v>0</v>
      </c>
      <c r="BI292" s="49">
        <v>0</v>
      </c>
      <c r="BJ292" s="48">
        <v>16</v>
      </c>
      <c r="BK292" s="49">
        <v>100</v>
      </c>
      <c r="BL292" s="48">
        <v>16</v>
      </c>
    </row>
    <row r="293" spans="1:64" ht="15">
      <c r="A293" s="64" t="s">
        <v>257</v>
      </c>
      <c r="B293" s="64" t="s">
        <v>236</v>
      </c>
      <c r="C293" s="65" t="s">
        <v>2354</v>
      </c>
      <c r="D293" s="66">
        <v>10</v>
      </c>
      <c r="E293" s="67" t="s">
        <v>136</v>
      </c>
      <c r="F293" s="68">
        <v>23.333333333333336</v>
      </c>
      <c r="G293" s="65"/>
      <c r="H293" s="69"/>
      <c r="I293" s="70"/>
      <c r="J293" s="70"/>
      <c r="K293" s="34" t="s">
        <v>66</v>
      </c>
      <c r="L293" s="77">
        <v>293</v>
      </c>
      <c r="M293" s="77"/>
      <c r="N293" s="72"/>
      <c r="O293" s="79" t="s">
        <v>302</v>
      </c>
      <c r="P293" s="81">
        <v>43538.914826388886</v>
      </c>
      <c r="Q293" s="79" t="s">
        <v>415</v>
      </c>
      <c r="R293" s="79"/>
      <c r="S293" s="79"/>
      <c r="T293" s="79"/>
      <c r="U293" s="79"/>
      <c r="V293" s="84" t="s">
        <v>562</v>
      </c>
      <c r="W293" s="81">
        <v>43538.914826388886</v>
      </c>
      <c r="X293" s="84" t="s">
        <v>686</v>
      </c>
      <c r="Y293" s="79"/>
      <c r="Z293" s="79"/>
      <c r="AA293" s="82" t="s">
        <v>827</v>
      </c>
      <c r="AB293" s="82" t="s">
        <v>826</v>
      </c>
      <c r="AC293" s="79" t="b">
        <v>0</v>
      </c>
      <c r="AD293" s="79">
        <v>0</v>
      </c>
      <c r="AE293" s="82" t="s">
        <v>861</v>
      </c>
      <c r="AF293" s="79" t="b">
        <v>0</v>
      </c>
      <c r="AG293" s="79" t="s">
        <v>863</v>
      </c>
      <c r="AH293" s="79"/>
      <c r="AI293" s="82" t="s">
        <v>851</v>
      </c>
      <c r="AJ293" s="79" t="b">
        <v>0</v>
      </c>
      <c r="AK293" s="79">
        <v>0</v>
      </c>
      <c r="AL293" s="82" t="s">
        <v>851</v>
      </c>
      <c r="AM293" s="79" t="s">
        <v>870</v>
      </c>
      <c r="AN293" s="79" t="b">
        <v>0</v>
      </c>
      <c r="AO293" s="82" t="s">
        <v>826</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1</v>
      </c>
      <c r="BD293" s="48">
        <v>1</v>
      </c>
      <c r="BE293" s="49">
        <v>6.25</v>
      </c>
      <c r="BF293" s="48">
        <v>0</v>
      </c>
      <c r="BG293" s="49">
        <v>0</v>
      </c>
      <c r="BH293" s="48">
        <v>0</v>
      </c>
      <c r="BI293" s="49">
        <v>0</v>
      </c>
      <c r="BJ293" s="48">
        <v>15</v>
      </c>
      <c r="BK293" s="49">
        <v>93.75</v>
      </c>
      <c r="BL293" s="48">
        <v>16</v>
      </c>
    </row>
    <row r="294" spans="1:64" ht="15">
      <c r="A294" s="64" t="s">
        <v>257</v>
      </c>
      <c r="B294" s="64" t="s">
        <v>236</v>
      </c>
      <c r="C294" s="65" t="s">
        <v>2354</v>
      </c>
      <c r="D294" s="66">
        <v>10</v>
      </c>
      <c r="E294" s="67" t="s">
        <v>136</v>
      </c>
      <c r="F294" s="68">
        <v>23.333333333333336</v>
      </c>
      <c r="G294" s="65"/>
      <c r="H294" s="69"/>
      <c r="I294" s="70"/>
      <c r="J294" s="70"/>
      <c r="K294" s="34" t="s">
        <v>66</v>
      </c>
      <c r="L294" s="77">
        <v>294</v>
      </c>
      <c r="M294" s="77"/>
      <c r="N294" s="72"/>
      <c r="O294" s="79" t="s">
        <v>302</v>
      </c>
      <c r="P294" s="81">
        <v>43546.59375</v>
      </c>
      <c r="Q294" s="79" t="s">
        <v>425</v>
      </c>
      <c r="R294" s="79"/>
      <c r="S294" s="79"/>
      <c r="T294" s="79" t="s">
        <v>500</v>
      </c>
      <c r="U294" s="79"/>
      <c r="V294" s="84" t="s">
        <v>562</v>
      </c>
      <c r="W294" s="81">
        <v>43546.59375</v>
      </c>
      <c r="X294" s="84" t="s">
        <v>697</v>
      </c>
      <c r="Y294" s="79"/>
      <c r="Z294" s="79"/>
      <c r="AA294" s="82" t="s">
        <v>838</v>
      </c>
      <c r="AB294" s="82" t="s">
        <v>829</v>
      </c>
      <c r="AC294" s="79" t="b">
        <v>0</v>
      </c>
      <c r="AD294" s="79">
        <v>3</v>
      </c>
      <c r="AE294" s="82" t="s">
        <v>862</v>
      </c>
      <c r="AF294" s="79" t="b">
        <v>0</v>
      </c>
      <c r="AG294" s="79" t="s">
        <v>863</v>
      </c>
      <c r="AH294" s="79"/>
      <c r="AI294" s="82" t="s">
        <v>851</v>
      </c>
      <c r="AJ294" s="79" t="b">
        <v>0</v>
      </c>
      <c r="AK294" s="79">
        <v>0</v>
      </c>
      <c r="AL294" s="82" t="s">
        <v>851</v>
      </c>
      <c r="AM294" s="79" t="s">
        <v>868</v>
      </c>
      <c r="AN294" s="79" t="b">
        <v>0</v>
      </c>
      <c r="AO294" s="82" t="s">
        <v>829</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1</v>
      </c>
      <c r="BD294" s="48">
        <v>0</v>
      </c>
      <c r="BE294" s="49">
        <v>0</v>
      </c>
      <c r="BF294" s="48">
        <v>0</v>
      </c>
      <c r="BG294" s="49">
        <v>0</v>
      </c>
      <c r="BH294" s="48">
        <v>0</v>
      </c>
      <c r="BI294" s="49">
        <v>0</v>
      </c>
      <c r="BJ294" s="48">
        <v>9</v>
      </c>
      <c r="BK294" s="49">
        <v>100</v>
      </c>
      <c r="BL294" s="48">
        <v>9</v>
      </c>
    </row>
    <row r="295" spans="1:64" ht="15">
      <c r="A295" s="64" t="s">
        <v>236</v>
      </c>
      <c r="B295" s="64" t="s">
        <v>236</v>
      </c>
      <c r="C295" s="65" t="s">
        <v>2358</v>
      </c>
      <c r="D295" s="66">
        <v>10</v>
      </c>
      <c r="E295" s="67" t="s">
        <v>136</v>
      </c>
      <c r="F295" s="68">
        <v>10.333333333333332</v>
      </c>
      <c r="G295" s="65"/>
      <c r="H295" s="69"/>
      <c r="I295" s="70"/>
      <c r="J295" s="70"/>
      <c r="K295" s="34" t="s">
        <v>65</v>
      </c>
      <c r="L295" s="77">
        <v>295</v>
      </c>
      <c r="M295" s="77"/>
      <c r="N295" s="72"/>
      <c r="O295" s="79" t="s">
        <v>176</v>
      </c>
      <c r="P295" s="81">
        <v>43538.625706018516</v>
      </c>
      <c r="Q295" s="79" t="s">
        <v>426</v>
      </c>
      <c r="R295" s="84" t="s">
        <v>459</v>
      </c>
      <c r="S295" s="79" t="s">
        <v>465</v>
      </c>
      <c r="T295" s="79"/>
      <c r="U295" s="79"/>
      <c r="V295" s="84" t="s">
        <v>546</v>
      </c>
      <c r="W295" s="81">
        <v>43538.625706018516</v>
      </c>
      <c r="X295" s="84" t="s">
        <v>698</v>
      </c>
      <c r="Y295" s="79"/>
      <c r="Z295" s="79"/>
      <c r="AA295" s="82" t="s">
        <v>839</v>
      </c>
      <c r="AB295" s="79"/>
      <c r="AC295" s="79" t="b">
        <v>0</v>
      </c>
      <c r="AD295" s="79">
        <v>0</v>
      </c>
      <c r="AE295" s="82" t="s">
        <v>851</v>
      </c>
      <c r="AF295" s="79" t="b">
        <v>0</v>
      </c>
      <c r="AG295" s="79" t="s">
        <v>863</v>
      </c>
      <c r="AH295" s="79"/>
      <c r="AI295" s="82" t="s">
        <v>851</v>
      </c>
      <c r="AJ295" s="79" t="b">
        <v>0</v>
      </c>
      <c r="AK295" s="79">
        <v>0</v>
      </c>
      <c r="AL295" s="82" t="s">
        <v>851</v>
      </c>
      <c r="AM295" s="79" t="s">
        <v>875</v>
      </c>
      <c r="AN295" s="79" t="b">
        <v>0</v>
      </c>
      <c r="AO295" s="82" t="s">
        <v>839</v>
      </c>
      <c r="AP295" s="79" t="s">
        <v>176</v>
      </c>
      <c r="AQ295" s="79">
        <v>0</v>
      </c>
      <c r="AR295" s="79">
        <v>0</v>
      </c>
      <c r="AS295" s="79"/>
      <c r="AT295" s="79"/>
      <c r="AU295" s="79"/>
      <c r="AV295" s="79"/>
      <c r="AW295" s="79"/>
      <c r="AX295" s="79"/>
      <c r="AY295" s="79"/>
      <c r="AZ295" s="79"/>
      <c r="BA295">
        <v>6</v>
      </c>
      <c r="BB295" s="78" t="str">
        <f>REPLACE(INDEX(GroupVertices[Group],MATCH(Edges[[#This Row],[Vertex 1]],GroupVertices[Vertex],0)),1,1,"")</f>
        <v>1</v>
      </c>
      <c r="BC295" s="78" t="str">
        <f>REPLACE(INDEX(GroupVertices[Group],MATCH(Edges[[#This Row],[Vertex 2]],GroupVertices[Vertex],0)),1,1,"")</f>
        <v>1</v>
      </c>
      <c r="BD295" s="48">
        <v>1</v>
      </c>
      <c r="BE295" s="49">
        <v>2.5641025641025643</v>
      </c>
      <c r="BF295" s="48">
        <v>0</v>
      </c>
      <c r="BG295" s="49">
        <v>0</v>
      </c>
      <c r="BH295" s="48">
        <v>0</v>
      </c>
      <c r="BI295" s="49">
        <v>0</v>
      </c>
      <c r="BJ295" s="48">
        <v>38</v>
      </c>
      <c r="BK295" s="49">
        <v>97.43589743589743</v>
      </c>
      <c r="BL295" s="48">
        <v>39</v>
      </c>
    </row>
    <row r="296" spans="1:64" ht="15">
      <c r="A296" s="64" t="s">
        <v>236</v>
      </c>
      <c r="B296" s="64" t="s">
        <v>236</v>
      </c>
      <c r="C296" s="65" t="s">
        <v>2358</v>
      </c>
      <c r="D296" s="66">
        <v>10</v>
      </c>
      <c r="E296" s="67" t="s">
        <v>136</v>
      </c>
      <c r="F296" s="68">
        <v>10.333333333333332</v>
      </c>
      <c r="G296" s="65"/>
      <c r="H296" s="69"/>
      <c r="I296" s="70"/>
      <c r="J296" s="70"/>
      <c r="K296" s="34" t="s">
        <v>65</v>
      </c>
      <c r="L296" s="77">
        <v>296</v>
      </c>
      <c r="M296" s="77"/>
      <c r="N296" s="72"/>
      <c r="O296" s="79" t="s">
        <v>176</v>
      </c>
      <c r="P296" s="81">
        <v>43542.625613425924</v>
      </c>
      <c r="Q296" s="79" t="s">
        <v>427</v>
      </c>
      <c r="R296" s="84" t="s">
        <v>460</v>
      </c>
      <c r="S296" s="79" t="s">
        <v>465</v>
      </c>
      <c r="T296" s="79"/>
      <c r="U296" s="84" t="s">
        <v>526</v>
      </c>
      <c r="V296" s="84" t="s">
        <v>526</v>
      </c>
      <c r="W296" s="81">
        <v>43542.625613425924</v>
      </c>
      <c r="X296" s="84" t="s">
        <v>699</v>
      </c>
      <c r="Y296" s="79"/>
      <c r="Z296" s="79"/>
      <c r="AA296" s="82" t="s">
        <v>840</v>
      </c>
      <c r="AB296" s="79"/>
      <c r="AC296" s="79" t="b">
        <v>0</v>
      </c>
      <c r="AD296" s="79">
        <v>0</v>
      </c>
      <c r="AE296" s="82" t="s">
        <v>851</v>
      </c>
      <c r="AF296" s="79" t="b">
        <v>0</v>
      </c>
      <c r="AG296" s="79" t="s">
        <v>863</v>
      </c>
      <c r="AH296" s="79"/>
      <c r="AI296" s="82" t="s">
        <v>851</v>
      </c>
      <c r="AJ296" s="79" t="b">
        <v>0</v>
      </c>
      <c r="AK296" s="79">
        <v>0</v>
      </c>
      <c r="AL296" s="82" t="s">
        <v>851</v>
      </c>
      <c r="AM296" s="79" t="s">
        <v>875</v>
      </c>
      <c r="AN296" s="79" t="b">
        <v>0</v>
      </c>
      <c r="AO296" s="82" t="s">
        <v>840</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1</v>
      </c>
      <c r="BC296" s="78" t="str">
        <f>REPLACE(INDEX(GroupVertices[Group],MATCH(Edges[[#This Row],[Vertex 2]],GroupVertices[Vertex],0)),1,1,"")</f>
        <v>1</v>
      </c>
      <c r="BD296" s="48">
        <v>2</v>
      </c>
      <c r="BE296" s="49">
        <v>5.882352941176471</v>
      </c>
      <c r="BF296" s="48">
        <v>0</v>
      </c>
      <c r="BG296" s="49">
        <v>0</v>
      </c>
      <c r="BH296" s="48">
        <v>0</v>
      </c>
      <c r="BI296" s="49">
        <v>0</v>
      </c>
      <c r="BJ296" s="48">
        <v>32</v>
      </c>
      <c r="BK296" s="49">
        <v>94.11764705882354</v>
      </c>
      <c r="BL296" s="48">
        <v>34</v>
      </c>
    </row>
    <row r="297" spans="1:64" ht="15">
      <c r="A297" s="64" t="s">
        <v>236</v>
      </c>
      <c r="B297" s="64" t="s">
        <v>236</v>
      </c>
      <c r="C297" s="65" t="s">
        <v>2358</v>
      </c>
      <c r="D297" s="66">
        <v>10</v>
      </c>
      <c r="E297" s="67" t="s">
        <v>136</v>
      </c>
      <c r="F297" s="68">
        <v>10.333333333333332</v>
      </c>
      <c r="G297" s="65"/>
      <c r="H297" s="69"/>
      <c r="I297" s="70"/>
      <c r="J297" s="70"/>
      <c r="K297" s="34" t="s">
        <v>65</v>
      </c>
      <c r="L297" s="77">
        <v>297</v>
      </c>
      <c r="M297" s="77"/>
      <c r="N297" s="72"/>
      <c r="O297" s="79" t="s">
        <v>176</v>
      </c>
      <c r="P297" s="81">
        <v>43544.59741898148</v>
      </c>
      <c r="Q297" s="79" t="s">
        <v>428</v>
      </c>
      <c r="R297" s="84" t="s">
        <v>461</v>
      </c>
      <c r="S297" s="79" t="s">
        <v>465</v>
      </c>
      <c r="T297" s="79"/>
      <c r="U297" s="79"/>
      <c r="V297" s="84" t="s">
        <v>546</v>
      </c>
      <c r="W297" s="81">
        <v>43544.59741898148</v>
      </c>
      <c r="X297" s="84" t="s">
        <v>700</v>
      </c>
      <c r="Y297" s="79"/>
      <c r="Z297" s="79"/>
      <c r="AA297" s="82" t="s">
        <v>841</v>
      </c>
      <c r="AB297" s="79"/>
      <c r="AC297" s="79" t="b">
        <v>0</v>
      </c>
      <c r="AD297" s="79">
        <v>3</v>
      </c>
      <c r="AE297" s="82" t="s">
        <v>851</v>
      </c>
      <c r="AF297" s="79" t="b">
        <v>0</v>
      </c>
      <c r="AG297" s="79" t="s">
        <v>863</v>
      </c>
      <c r="AH297" s="79"/>
      <c r="AI297" s="82" t="s">
        <v>851</v>
      </c>
      <c r="AJ297" s="79" t="b">
        <v>0</v>
      </c>
      <c r="AK297" s="79">
        <v>1</v>
      </c>
      <c r="AL297" s="82" t="s">
        <v>851</v>
      </c>
      <c r="AM297" s="79" t="s">
        <v>868</v>
      </c>
      <c r="AN297" s="79" t="b">
        <v>0</v>
      </c>
      <c r="AO297" s="82" t="s">
        <v>841</v>
      </c>
      <c r="AP297" s="79" t="s">
        <v>176</v>
      </c>
      <c r="AQ297" s="79">
        <v>0</v>
      </c>
      <c r="AR297" s="79">
        <v>0</v>
      </c>
      <c r="AS297" s="79"/>
      <c r="AT297" s="79"/>
      <c r="AU297" s="79"/>
      <c r="AV297" s="79"/>
      <c r="AW297" s="79"/>
      <c r="AX297" s="79"/>
      <c r="AY297" s="79"/>
      <c r="AZ297" s="79"/>
      <c r="BA297">
        <v>6</v>
      </c>
      <c r="BB297" s="78" t="str">
        <f>REPLACE(INDEX(GroupVertices[Group],MATCH(Edges[[#This Row],[Vertex 1]],GroupVertices[Vertex],0)),1,1,"")</f>
        <v>1</v>
      </c>
      <c r="BC297" s="78" t="str">
        <f>REPLACE(INDEX(GroupVertices[Group],MATCH(Edges[[#This Row],[Vertex 2]],GroupVertices[Vertex],0)),1,1,"")</f>
        <v>1</v>
      </c>
      <c r="BD297" s="48">
        <v>2</v>
      </c>
      <c r="BE297" s="49">
        <v>5</v>
      </c>
      <c r="BF297" s="48">
        <v>0</v>
      </c>
      <c r="BG297" s="49">
        <v>0</v>
      </c>
      <c r="BH297" s="48">
        <v>0</v>
      </c>
      <c r="BI297" s="49">
        <v>0</v>
      </c>
      <c r="BJ297" s="48">
        <v>38</v>
      </c>
      <c r="BK297" s="49">
        <v>95</v>
      </c>
      <c r="BL297" s="48">
        <v>40</v>
      </c>
    </row>
    <row r="298" spans="1:64" ht="15">
      <c r="A298" s="64" t="s">
        <v>236</v>
      </c>
      <c r="B298" s="64" t="s">
        <v>236</v>
      </c>
      <c r="C298" s="65" t="s">
        <v>2358</v>
      </c>
      <c r="D298" s="66">
        <v>10</v>
      </c>
      <c r="E298" s="67" t="s">
        <v>136</v>
      </c>
      <c r="F298" s="68">
        <v>10.333333333333332</v>
      </c>
      <c r="G298" s="65"/>
      <c r="H298" s="69"/>
      <c r="I298" s="70"/>
      <c r="J298" s="70"/>
      <c r="K298" s="34" t="s">
        <v>65</v>
      </c>
      <c r="L298" s="77">
        <v>298</v>
      </c>
      <c r="M298" s="77"/>
      <c r="N298" s="72"/>
      <c r="O298" s="79" t="s">
        <v>176</v>
      </c>
      <c r="P298" s="81">
        <v>43545.595300925925</v>
      </c>
      <c r="Q298" s="79" t="s">
        <v>429</v>
      </c>
      <c r="R298" s="84" t="s">
        <v>462</v>
      </c>
      <c r="S298" s="79" t="s">
        <v>477</v>
      </c>
      <c r="T298" s="79" t="s">
        <v>492</v>
      </c>
      <c r="U298" s="79"/>
      <c r="V298" s="84" t="s">
        <v>546</v>
      </c>
      <c r="W298" s="81">
        <v>43545.595300925925</v>
      </c>
      <c r="X298" s="84" t="s">
        <v>701</v>
      </c>
      <c r="Y298" s="79"/>
      <c r="Z298" s="79"/>
      <c r="AA298" s="82" t="s">
        <v>842</v>
      </c>
      <c r="AB298" s="79"/>
      <c r="AC298" s="79" t="b">
        <v>0</v>
      </c>
      <c r="AD298" s="79">
        <v>0</v>
      </c>
      <c r="AE298" s="82" t="s">
        <v>851</v>
      </c>
      <c r="AF298" s="79" t="b">
        <v>0</v>
      </c>
      <c r="AG298" s="79" t="s">
        <v>863</v>
      </c>
      <c r="AH298" s="79"/>
      <c r="AI298" s="82" t="s">
        <v>851</v>
      </c>
      <c r="AJ298" s="79" t="b">
        <v>0</v>
      </c>
      <c r="AK298" s="79">
        <v>0</v>
      </c>
      <c r="AL298" s="82" t="s">
        <v>851</v>
      </c>
      <c r="AM298" s="79" t="s">
        <v>875</v>
      </c>
      <c r="AN298" s="79" t="b">
        <v>0</v>
      </c>
      <c r="AO298" s="82" t="s">
        <v>842</v>
      </c>
      <c r="AP298" s="79" t="s">
        <v>176</v>
      </c>
      <c r="AQ298" s="79">
        <v>0</v>
      </c>
      <c r="AR298" s="79">
        <v>0</v>
      </c>
      <c r="AS298" s="79"/>
      <c r="AT298" s="79"/>
      <c r="AU298" s="79"/>
      <c r="AV298" s="79"/>
      <c r="AW298" s="79"/>
      <c r="AX298" s="79"/>
      <c r="AY298" s="79"/>
      <c r="AZ298" s="79"/>
      <c r="BA298">
        <v>6</v>
      </c>
      <c r="BB298" s="78" t="str">
        <f>REPLACE(INDEX(GroupVertices[Group],MATCH(Edges[[#This Row],[Vertex 1]],GroupVertices[Vertex],0)),1,1,"")</f>
        <v>1</v>
      </c>
      <c r="BC298" s="78" t="str">
        <f>REPLACE(INDEX(GroupVertices[Group],MATCH(Edges[[#This Row],[Vertex 2]],GroupVertices[Vertex],0)),1,1,"")</f>
        <v>1</v>
      </c>
      <c r="BD298" s="48">
        <v>1</v>
      </c>
      <c r="BE298" s="49">
        <v>3.5714285714285716</v>
      </c>
      <c r="BF298" s="48">
        <v>0</v>
      </c>
      <c r="BG298" s="49">
        <v>0</v>
      </c>
      <c r="BH298" s="48">
        <v>0</v>
      </c>
      <c r="BI298" s="49">
        <v>0</v>
      </c>
      <c r="BJ298" s="48">
        <v>27</v>
      </c>
      <c r="BK298" s="49">
        <v>96.42857142857143</v>
      </c>
      <c r="BL298" s="48">
        <v>28</v>
      </c>
    </row>
    <row r="299" spans="1:64" ht="15">
      <c r="A299" s="64" t="s">
        <v>236</v>
      </c>
      <c r="B299" s="64" t="s">
        <v>236</v>
      </c>
      <c r="C299" s="65" t="s">
        <v>2358</v>
      </c>
      <c r="D299" s="66">
        <v>10</v>
      </c>
      <c r="E299" s="67" t="s">
        <v>136</v>
      </c>
      <c r="F299" s="68">
        <v>10.333333333333332</v>
      </c>
      <c r="G299" s="65"/>
      <c r="H299" s="69"/>
      <c r="I299" s="70"/>
      <c r="J299" s="70"/>
      <c r="K299" s="34" t="s">
        <v>65</v>
      </c>
      <c r="L299" s="77">
        <v>299</v>
      </c>
      <c r="M299" s="77"/>
      <c r="N299" s="72"/>
      <c r="O299" s="79" t="s">
        <v>176</v>
      </c>
      <c r="P299" s="81">
        <v>43545.60266203704</v>
      </c>
      <c r="Q299" s="79" t="s">
        <v>430</v>
      </c>
      <c r="R299" s="84" t="s">
        <v>463</v>
      </c>
      <c r="S299" s="79" t="s">
        <v>465</v>
      </c>
      <c r="T299" s="79"/>
      <c r="U299" s="79"/>
      <c r="V299" s="84" t="s">
        <v>546</v>
      </c>
      <c r="W299" s="81">
        <v>43545.60266203704</v>
      </c>
      <c r="X299" s="84" t="s">
        <v>702</v>
      </c>
      <c r="Y299" s="79"/>
      <c r="Z299" s="79"/>
      <c r="AA299" s="82" t="s">
        <v>843</v>
      </c>
      <c r="AB299" s="79"/>
      <c r="AC299" s="79" t="b">
        <v>0</v>
      </c>
      <c r="AD299" s="79">
        <v>4</v>
      </c>
      <c r="AE299" s="82" t="s">
        <v>851</v>
      </c>
      <c r="AF299" s="79" t="b">
        <v>0</v>
      </c>
      <c r="AG299" s="79" t="s">
        <v>863</v>
      </c>
      <c r="AH299" s="79"/>
      <c r="AI299" s="82" t="s">
        <v>851</v>
      </c>
      <c r="AJ299" s="79" t="b">
        <v>0</v>
      </c>
      <c r="AK299" s="79">
        <v>4</v>
      </c>
      <c r="AL299" s="82" t="s">
        <v>851</v>
      </c>
      <c r="AM299" s="79" t="s">
        <v>868</v>
      </c>
      <c r="AN299" s="79" t="b">
        <v>0</v>
      </c>
      <c r="AO299" s="82" t="s">
        <v>843</v>
      </c>
      <c r="AP299" s="79" t="s">
        <v>176</v>
      </c>
      <c r="AQ299" s="79">
        <v>0</v>
      </c>
      <c r="AR299" s="79">
        <v>0</v>
      </c>
      <c r="AS299" s="79"/>
      <c r="AT299" s="79"/>
      <c r="AU299" s="79"/>
      <c r="AV299" s="79"/>
      <c r="AW299" s="79"/>
      <c r="AX299" s="79"/>
      <c r="AY299" s="79"/>
      <c r="AZ299" s="79"/>
      <c r="BA299">
        <v>6</v>
      </c>
      <c r="BB299" s="78" t="str">
        <f>REPLACE(INDEX(GroupVertices[Group],MATCH(Edges[[#This Row],[Vertex 1]],GroupVertices[Vertex],0)),1,1,"")</f>
        <v>1</v>
      </c>
      <c r="BC299" s="78" t="str">
        <f>REPLACE(INDEX(GroupVertices[Group],MATCH(Edges[[#This Row],[Vertex 2]],GroupVertices[Vertex],0)),1,1,"")</f>
        <v>1</v>
      </c>
      <c r="BD299" s="48">
        <v>1</v>
      </c>
      <c r="BE299" s="49">
        <v>2.4390243902439024</v>
      </c>
      <c r="BF299" s="48">
        <v>0</v>
      </c>
      <c r="BG299" s="49">
        <v>0</v>
      </c>
      <c r="BH299" s="48">
        <v>0</v>
      </c>
      <c r="BI299" s="49">
        <v>0</v>
      </c>
      <c r="BJ299" s="48">
        <v>40</v>
      </c>
      <c r="BK299" s="49">
        <v>97.5609756097561</v>
      </c>
      <c r="BL299" s="48">
        <v>41</v>
      </c>
    </row>
    <row r="300" spans="1:64" ht="15">
      <c r="A300" s="64" t="s">
        <v>236</v>
      </c>
      <c r="B300" s="64" t="s">
        <v>236</v>
      </c>
      <c r="C300" s="65" t="s">
        <v>2358</v>
      </c>
      <c r="D300" s="66">
        <v>10</v>
      </c>
      <c r="E300" s="67" t="s">
        <v>136</v>
      </c>
      <c r="F300" s="68">
        <v>10.333333333333332</v>
      </c>
      <c r="G300" s="65"/>
      <c r="H300" s="69"/>
      <c r="I300" s="70"/>
      <c r="J300" s="70"/>
      <c r="K300" s="34" t="s">
        <v>65</v>
      </c>
      <c r="L300" s="77">
        <v>300</v>
      </c>
      <c r="M300" s="77"/>
      <c r="N300" s="72"/>
      <c r="O300" s="79" t="s">
        <v>176</v>
      </c>
      <c r="P300" s="81">
        <v>43546.52453703704</v>
      </c>
      <c r="Q300" s="79" t="s">
        <v>431</v>
      </c>
      <c r="R300" s="84" t="s">
        <v>464</v>
      </c>
      <c r="S300" s="79" t="s">
        <v>465</v>
      </c>
      <c r="T300" s="79" t="s">
        <v>484</v>
      </c>
      <c r="U300" s="79"/>
      <c r="V300" s="84" t="s">
        <v>546</v>
      </c>
      <c r="W300" s="81">
        <v>43546.52453703704</v>
      </c>
      <c r="X300" s="84" t="s">
        <v>703</v>
      </c>
      <c r="Y300" s="79"/>
      <c r="Z300" s="79"/>
      <c r="AA300" s="82" t="s">
        <v>844</v>
      </c>
      <c r="AB300" s="79"/>
      <c r="AC300" s="79" t="b">
        <v>0</v>
      </c>
      <c r="AD300" s="79">
        <v>0</v>
      </c>
      <c r="AE300" s="82" t="s">
        <v>851</v>
      </c>
      <c r="AF300" s="79" t="b">
        <v>0</v>
      </c>
      <c r="AG300" s="79" t="s">
        <v>863</v>
      </c>
      <c r="AH300" s="79"/>
      <c r="AI300" s="82" t="s">
        <v>851</v>
      </c>
      <c r="AJ300" s="79" t="b">
        <v>0</v>
      </c>
      <c r="AK300" s="79">
        <v>0</v>
      </c>
      <c r="AL300" s="82" t="s">
        <v>851</v>
      </c>
      <c r="AM300" s="79" t="s">
        <v>868</v>
      </c>
      <c r="AN300" s="79" t="b">
        <v>0</v>
      </c>
      <c r="AO300" s="82" t="s">
        <v>844</v>
      </c>
      <c r="AP300" s="79" t="s">
        <v>176</v>
      </c>
      <c r="AQ300" s="79">
        <v>0</v>
      </c>
      <c r="AR300" s="79">
        <v>0</v>
      </c>
      <c r="AS300" s="79"/>
      <c r="AT300" s="79"/>
      <c r="AU300" s="79"/>
      <c r="AV300" s="79"/>
      <c r="AW300" s="79"/>
      <c r="AX300" s="79"/>
      <c r="AY300" s="79"/>
      <c r="AZ300" s="79"/>
      <c r="BA300">
        <v>6</v>
      </c>
      <c r="BB300" s="78" t="str">
        <f>REPLACE(INDEX(GroupVertices[Group],MATCH(Edges[[#This Row],[Vertex 1]],GroupVertices[Vertex],0)),1,1,"")</f>
        <v>1</v>
      </c>
      <c r="BC300" s="78" t="str">
        <f>REPLACE(INDEX(GroupVertices[Group],MATCH(Edges[[#This Row],[Vertex 2]],GroupVertices[Vertex],0)),1,1,"")</f>
        <v>1</v>
      </c>
      <c r="BD300" s="48">
        <v>2</v>
      </c>
      <c r="BE300" s="49">
        <v>11.764705882352942</v>
      </c>
      <c r="BF300" s="48">
        <v>0</v>
      </c>
      <c r="BG300" s="49">
        <v>0</v>
      </c>
      <c r="BH300" s="48">
        <v>0</v>
      </c>
      <c r="BI300" s="49">
        <v>0</v>
      </c>
      <c r="BJ300" s="48">
        <v>15</v>
      </c>
      <c r="BK300" s="49">
        <v>88.23529411764706</v>
      </c>
      <c r="BL300" s="48">
        <v>17</v>
      </c>
    </row>
    <row r="301" spans="1:64" ht="15">
      <c r="A301" s="64" t="s">
        <v>259</v>
      </c>
      <c r="B301" s="64" t="s">
        <v>236</v>
      </c>
      <c r="C301" s="65" t="s">
        <v>2353</v>
      </c>
      <c r="D301" s="66">
        <v>3</v>
      </c>
      <c r="E301" s="67" t="s">
        <v>132</v>
      </c>
      <c r="F301" s="68">
        <v>32</v>
      </c>
      <c r="G301" s="65"/>
      <c r="H301" s="69"/>
      <c r="I301" s="70"/>
      <c r="J301" s="70"/>
      <c r="K301" s="34" t="s">
        <v>65</v>
      </c>
      <c r="L301" s="77">
        <v>301</v>
      </c>
      <c r="M301" s="77"/>
      <c r="N301" s="72"/>
      <c r="O301" s="79" t="s">
        <v>302</v>
      </c>
      <c r="P301" s="81">
        <v>43546.70040509259</v>
      </c>
      <c r="Q301" s="79" t="s">
        <v>432</v>
      </c>
      <c r="R301" s="79"/>
      <c r="S301" s="79"/>
      <c r="T301" s="79"/>
      <c r="U301" s="84" t="s">
        <v>527</v>
      </c>
      <c r="V301" s="84" t="s">
        <v>527</v>
      </c>
      <c r="W301" s="81">
        <v>43546.70040509259</v>
      </c>
      <c r="X301" s="84" t="s">
        <v>704</v>
      </c>
      <c r="Y301" s="79"/>
      <c r="Z301" s="79"/>
      <c r="AA301" s="82" t="s">
        <v>845</v>
      </c>
      <c r="AB301" s="79"/>
      <c r="AC301" s="79" t="b">
        <v>0</v>
      </c>
      <c r="AD301" s="79">
        <v>0</v>
      </c>
      <c r="AE301" s="82" t="s">
        <v>851</v>
      </c>
      <c r="AF301" s="79" t="b">
        <v>0</v>
      </c>
      <c r="AG301" s="79" t="s">
        <v>863</v>
      </c>
      <c r="AH301" s="79"/>
      <c r="AI301" s="82" t="s">
        <v>851</v>
      </c>
      <c r="AJ301" s="79" t="b">
        <v>0</v>
      </c>
      <c r="AK301" s="79">
        <v>1</v>
      </c>
      <c r="AL301" s="82" t="s">
        <v>851</v>
      </c>
      <c r="AM301" s="79" t="s">
        <v>870</v>
      </c>
      <c r="AN301" s="79" t="b">
        <v>0</v>
      </c>
      <c r="AO301" s="82" t="s">
        <v>845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2</v>
      </c>
      <c r="BE301" s="49">
        <v>11.764705882352942</v>
      </c>
      <c r="BF301" s="48">
        <v>0</v>
      </c>
      <c r="BG301" s="49">
        <v>0</v>
      </c>
      <c r="BH301" s="48">
        <v>0</v>
      </c>
      <c r="BI301" s="49">
        <v>0</v>
      </c>
      <c r="BJ301" s="48">
        <v>15</v>
      </c>
      <c r="BK301" s="49">
        <v>88.23529411764706</v>
      </c>
      <c r="BL301" s="48">
        <v>17</v>
      </c>
    </row>
    <row r="302" spans="1:64" ht="15">
      <c r="A302" s="64" t="s">
        <v>260</v>
      </c>
      <c r="B302" s="64" t="s">
        <v>236</v>
      </c>
      <c r="C302" s="65" t="s">
        <v>2353</v>
      </c>
      <c r="D302" s="66">
        <v>3</v>
      </c>
      <c r="E302" s="67" t="s">
        <v>132</v>
      </c>
      <c r="F302" s="68">
        <v>32</v>
      </c>
      <c r="G302" s="65"/>
      <c r="H302" s="69"/>
      <c r="I302" s="70"/>
      <c r="J302" s="70"/>
      <c r="K302" s="34" t="s">
        <v>65</v>
      </c>
      <c r="L302" s="77">
        <v>302</v>
      </c>
      <c r="M302" s="77"/>
      <c r="N302" s="72"/>
      <c r="O302" s="79" t="s">
        <v>302</v>
      </c>
      <c r="P302" s="81">
        <v>43546.711851851855</v>
      </c>
      <c r="Q302" s="79" t="s">
        <v>433</v>
      </c>
      <c r="R302" s="79"/>
      <c r="S302" s="79"/>
      <c r="T302" s="79"/>
      <c r="U302" s="79"/>
      <c r="V302" s="84" t="s">
        <v>564</v>
      </c>
      <c r="W302" s="81">
        <v>43546.711851851855</v>
      </c>
      <c r="X302" s="84" t="s">
        <v>705</v>
      </c>
      <c r="Y302" s="79"/>
      <c r="Z302" s="79"/>
      <c r="AA302" s="82" t="s">
        <v>846</v>
      </c>
      <c r="AB302" s="79"/>
      <c r="AC302" s="79" t="b">
        <v>0</v>
      </c>
      <c r="AD302" s="79">
        <v>0</v>
      </c>
      <c r="AE302" s="82" t="s">
        <v>851</v>
      </c>
      <c r="AF302" s="79" t="b">
        <v>0</v>
      </c>
      <c r="AG302" s="79" t="s">
        <v>863</v>
      </c>
      <c r="AH302" s="79"/>
      <c r="AI302" s="82" t="s">
        <v>851</v>
      </c>
      <c r="AJ302" s="79" t="b">
        <v>0</v>
      </c>
      <c r="AK302" s="79">
        <v>1</v>
      </c>
      <c r="AL302" s="82" t="s">
        <v>845</v>
      </c>
      <c r="AM302" s="79" t="s">
        <v>870</v>
      </c>
      <c r="AN302" s="79" t="b">
        <v>0</v>
      </c>
      <c r="AO302" s="82" t="s">
        <v>845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260</v>
      </c>
      <c r="B303" s="64" t="s">
        <v>259</v>
      </c>
      <c r="C303" s="65" t="s">
        <v>2353</v>
      </c>
      <c r="D303" s="66">
        <v>3</v>
      </c>
      <c r="E303" s="67" t="s">
        <v>132</v>
      </c>
      <c r="F303" s="68">
        <v>32</v>
      </c>
      <c r="G303" s="65"/>
      <c r="H303" s="69"/>
      <c r="I303" s="70"/>
      <c r="J303" s="70"/>
      <c r="K303" s="34" t="s">
        <v>65</v>
      </c>
      <c r="L303" s="77">
        <v>303</v>
      </c>
      <c r="M303" s="77"/>
      <c r="N303" s="72"/>
      <c r="O303" s="79" t="s">
        <v>302</v>
      </c>
      <c r="P303" s="81">
        <v>43546.711851851855</v>
      </c>
      <c r="Q303" s="79" t="s">
        <v>433</v>
      </c>
      <c r="R303" s="79"/>
      <c r="S303" s="79"/>
      <c r="T303" s="79"/>
      <c r="U303" s="79"/>
      <c r="V303" s="84" t="s">
        <v>564</v>
      </c>
      <c r="W303" s="81">
        <v>43546.711851851855</v>
      </c>
      <c r="X303" s="84" t="s">
        <v>705</v>
      </c>
      <c r="Y303" s="79"/>
      <c r="Z303" s="79"/>
      <c r="AA303" s="82" t="s">
        <v>846</v>
      </c>
      <c r="AB303" s="79"/>
      <c r="AC303" s="79" t="b">
        <v>0</v>
      </c>
      <c r="AD303" s="79">
        <v>0</v>
      </c>
      <c r="AE303" s="82" t="s">
        <v>851</v>
      </c>
      <c r="AF303" s="79" t="b">
        <v>0</v>
      </c>
      <c r="AG303" s="79" t="s">
        <v>863</v>
      </c>
      <c r="AH303" s="79"/>
      <c r="AI303" s="82" t="s">
        <v>851</v>
      </c>
      <c r="AJ303" s="79" t="b">
        <v>0</v>
      </c>
      <c r="AK303" s="79">
        <v>1</v>
      </c>
      <c r="AL303" s="82" t="s">
        <v>845</v>
      </c>
      <c r="AM303" s="79" t="s">
        <v>870</v>
      </c>
      <c r="AN303" s="79" t="b">
        <v>0</v>
      </c>
      <c r="AO303" s="82" t="s">
        <v>845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2</v>
      </c>
      <c r="BE303" s="49">
        <v>10.526315789473685</v>
      </c>
      <c r="BF303" s="48">
        <v>0</v>
      </c>
      <c r="BG303" s="49">
        <v>0</v>
      </c>
      <c r="BH303" s="48">
        <v>0</v>
      </c>
      <c r="BI303" s="49">
        <v>0</v>
      </c>
      <c r="BJ303" s="48">
        <v>17</v>
      </c>
      <c r="BK303" s="49">
        <v>89.47368421052632</v>
      </c>
      <c r="BL303"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3"/>
    <dataValidation allowBlank="1" showErrorMessage="1" sqref="N2:N3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3"/>
    <dataValidation allowBlank="1" showInputMessage="1" promptTitle="Edge Color" prompt="To select an optional edge color, right-click and select Select Color on the right-click menu." sqref="C3:C303"/>
    <dataValidation allowBlank="1" showInputMessage="1" promptTitle="Edge Width" prompt="Enter an optional edge width between 1 and 10." errorTitle="Invalid Edge Width" error="The optional edge width must be a whole number between 1 and 10." sqref="D3:D303"/>
    <dataValidation allowBlank="1" showInputMessage="1" promptTitle="Edge Opacity" prompt="Enter an optional edge opacity between 0 (transparent) and 100 (opaque)." errorTitle="Invalid Edge Opacity" error="The optional edge opacity must be a whole number between 0 and 10." sqref="F3:F3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3">
      <formula1>ValidEdgeVisibilities</formula1>
    </dataValidation>
    <dataValidation allowBlank="1" showInputMessage="1" showErrorMessage="1" promptTitle="Vertex 1 Name" prompt="Enter the name of the edge's first vertex." sqref="A3:A303"/>
    <dataValidation allowBlank="1" showInputMessage="1" showErrorMessage="1" promptTitle="Vertex 2 Name" prompt="Enter the name of the edge's second vertex." sqref="B3:B303"/>
    <dataValidation allowBlank="1" showInputMessage="1" showErrorMessage="1" promptTitle="Edge Label" prompt="Enter an optional edge label." errorTitle="Invalid Edge Visibility" error="You have entered an unrecognized edge visibility.  Try selecting from the drop-down list instead." sqref="H3:H3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3"/>
  </dataValidations>
  <hyperlinks>
    <hyperlink ref="R3" r:id="rId1" display="https://www.sheffield.ac.uk/inclusion/race-equality/wall-bame"/>
    <hyperlink ref="R4" r:id="rId2" display="https://www.sheffield.ac.uk/inclusion/race-equality/strategy"/>
    <hyperlink ref="R5" r:id="rId3" display="https://www.sheffield.ac.uk/inclusion/race-equality/wall-bame"/>
    <hyperlink ref="R6" r:id="rId4" display="https://www.sheffield.ac.uk/inclusion/race-equality/strategy"/>
    <hyperlink ref="R7" r:id="rId5" display="https://www.sheffield.ac.uk/inclusion/race-equality/wall-bame"/>
    <hyperlink ref="R8" r:id="rId6" display="https://www.sheffield.ac.uk/inclusion/race-equality/strategy"/>
    <hyperlink ref="R9" r:id="rId7" display="https://ec.europa.eu/digital-single-market/en/news/european-media-literacy-week"/>
    <hyperlink ref="R10" r:id="rId8" display="https://ec.europa.eu/digital-single-market/en/news/european-media-literacy-week"/>
    <hyperlink ref="R11" r:id="rId9" display="https://www.sheffield.ac.uk/news/nr/ranked-international-university-times-higher-education-1.836597"/>
    <hyperlink ref="R31" r:id="rId10" display="https://weltliteratur.net/vossian-antonomasia-new-york-times/"/>
    <hyperlink ref="R42" r:id="rId11" display="https://mailchi.mp/a12d06ae8ebf/newslet-for-libraries-issue-116"/>
    <hyperlink ref="R43" r:id="rId12" display="https://mailchi.mp/a12d06ae8ebf/newslet-for-libraries-issue-116"/>
    <hyperlink ref="R44" r:id="rId13" display="https://mailchi.mp/a12d06ae8ebf/newslet-for-libraries-issue-116"/>
    <hyperlink ref="R45" r:id="rId14" display="https://mailchi.mp/a12d06ae8ebf/newslet-for-libraries-issue-116"/>
    <hyperlink ref="R71" r:id="rId15" display="https://careerconnect.sheffield.ac.uk/home.html"/>
    <hyperlink ref="R72" r:id="rId16" display="https://www.youtube.com/watch?v=ZgW6vOPBzvY"/>
    <hyperlink ref="R77" r:id="rId17" display="https://twitter.com/InfoSchoolSheff/status/1106195216913051649"/>
    <hyperlink ref="R80" r:id="rId18" display="https://twitter.com/InfoSchoolSheff/status/1106195216913051649"/>
    <hyperlink ref="R81" r:id="rId19" display="https://twitter.com/InfoSchoolSheff/status/1105469806424350722"/>
    <hyperlink ref="R83" r:id="rId20" display="https://twitter.com/InfoSchoolSheff/status/1106195216913051649"/>
    <hyperlink ref="R86" r:id="rId21" display="https://twitter.com/InfoSchoolSheff/status/1106195216913051649"/>
    <hyperlink ref="R89" r:id="rId22" display="https://twitter.com/owenboswarva/status/1106308969574907904"/>
    <hyperlink ref="R90" r:id="rId23" display="https://twitter.com/owenboswarva/status/1106308969574907904"/>
    <hyperlink ref="R103" r:id="rId24" display="http://insights.3datawisemonkeys.com/?edition_id=67597f10-4a48-11e9-9bab-0cc47a0d1609"/>
    <hyperlink ref="R104" r:id="rId25" display="http://insights.3datawisemonkeys.com/?edition_id=67597f10-4a48-11e9-9bab-0cc47a0d1609"/>
    <hyperlink ref="R105" r:id="rId26" display="http://insights.3datawisemonkeys.com/?edition_id=67597f10-4a48-11e9-9bab-0cc47a0d1609"/>
    <hyperlink ref="R106" r:id="rId27" display="http://insights.3datawisemonkeys.com/?edition_id=67597f10-4a48-11e9-9bab-0cc47a0d1609"/>
    <hyperlink ref="R107" r:id="rId28" display="http://insights.3datawisemonkeys.com/?edition_id=67597f10-4a48-11e9-9bab-0cc47a0d1609"/>
    <hyperlink ref="R108" r:id="rId29" display="http://insights.3datawisemonkeys.com/?edition_id=67597f10-4a48-11e9-9bab-0cc47a0d1609"/>
    <hyperlink ref="R109" r:id="rId30" display="https://www.eventbrite.co.uk/e/research-seminar-understanding-digital-inequalities-applying-bourdieu-tickets-58731396187?utm_campaign=new_event_email&amp;utm_medium=email&amp;utm_source=eb_email&amp;utm_term=viewmyevent_button"/>
    <hyperlink ref="R110" r:id="rId31" display="https://www.eventbrite.co.uk/e/research-seminar-understanding-digital-inequalities-applying-bourdieu-tickets-58731396187?utm_campaign=new_event_email&amp;utm_medium=email&amp;utm_source=eb_email&amp;utm_term=viewmyevent_button"/>
    <hyperlink ref="R111" r:id="rId32" display="https://www.eventbrite.co.uk/e/research-seminar-understanding-digital-inequalities-applying-bourdieu-tickets-58731396187?utm_campaign=new_event_email&amp;utm_medium=email&amp;utm_source=eb_email&amp;utm_term=viewmyevent_button"/>
    <hyperlink ref="R112" r:id="rId33" display="https://www.eventbrite.co.uk/e/research-seminar-understanding-digital-inequalities-applying-bourdieu-tickets-58731396187?utm_campaign=new_event_email&amp;utm_medium=email&amp;utm_source=eb_email&amp;utm_term=viewmyevent_button"/>
    <hyperlink ref="R113" r:id="rId34" display="https://www.eventbrite.co.uk/e/research-seminar-understanding-digital-inequalities-applying-bourdieu-tickets-58731396187?utm_campaign=new_event_email&amp;utm_medium=email&amp;utm_source=eb_email&amp;utm_term=viewmyevent_button"/>
    <hyperlink ref="R114" r:id="rId35" display="https://www.eventbrite.co.uk/e/research-seminar-understanding-digital-inequalities-applying-bourdieu-tickets-58731396187?utm_campaign=new_event_email&amp;utm_medium=email&amp;utm_source=eb_email&amp;utm_term=viewmyevent_button"/>
    <hyperlink ref="R115" r:id="rId36" display="https://www.sheffield.ac.uk/chemistry/prospectivepg/masters/stories/yeo-1.833141"/>
    <hyperlink ref="R119" r:id="rId37" display="http://speri.dept.shef.ac.uk/2019/03/04/andrew-hindmoor-inaugural-lecture/"/>
    <hyperlink ref="R121" r:id="rId38" display="http://speri.dept.shef.ac.uk/2019/03/04/andrew-hindmoor-inaugural-lecture/"/>
    <hyperlink ref="R138" r:id="rId39" display="https://twitter.com/owenboswarva/status/1106308969574907904"/>
    <hyperlink ref="R141" r:id="rId40" display="https://twitter.com/artefactors/status/1107946592303280128"/>
    <hyperlink ref="R143" r:id="rId41" display="https://twitter.com/owenboswarva/status/1106308969574907904"/>
    <hyperlink ref="R144" r:id="rId42" display="https://twitter.com/artefactors/status/1107946592303280128"/>
    <hyperlink ref="R146" r:id="rId43" display="https://mailchi.mp/a12d06ae8ebf/newslet-for-libraries-issue-116"/>
    <hyperlink ref="R148" r:id="rId44" display="https://mailchi.mp/a12d06ae8ebf/newslet-for-libraries-issue-116"/>
    <hyperlink ref="R150" r:id="rId45" display="https://mailchi.mp/a12d06ae8ebf/newslet-for-libraries-issue-116"/>
    <hyperlink ref="R162" r:id="rId46" display="https://www.youtube.com/watch?v=yzNmlFqAuE0&amp;feature=youtu.be"/>
    <hyperlink ref="R180" r:id="rId47" display="https://scholarlycommunications.jiscinvolve.org/wp/2019/02/01/developing-skills-for-scholarly-communication/"/>
    <hyperlink ref="R181" r:id="rId48" display="https://scholarlycommunications.jiscinvolve.org/wp/2019/02/01/developing-skills-for-scholarly-communication/"/>
    <hyperlink ref="R182" r:id="rId49" display="https://scholarlycommunications.jiscinvolve.org/wp/2019/02/01/developing-skills-for-scholarly-communication/"/>
    <hyperlink ref="R202" r:id="rId50" display="https://twitter.com/IALS_law/status/1109078516895834112"/>
    <hyperlink ref="R203" r:id="rId51" display="https://twitter.com/IALS_law/status/1109078516895834112"/>
    <hyperlink ref="R204" r:id="rId52" display="https://twitter.com/IALS_law/status/1109078516895834112"/>
    <hyperlink ref="R205" r:id="rId53" display="https://twitter.com/IALS_law/status/1109078516895834112"/>
    <hyperlink ref="R206" r:id="rId54" display="https://biall.org.uk/bursaries/"/>
    <hyperlink ref="R207" r:id="rId55" display="https://biall.org.uk/bursaries/"/>
    <hyperlink ref="R208" r:id="rId56" display="https://twitter.com/IALS_law/status/1109078516895834112"/>
    <hyperlink ref="R210" r:id="rId57" display="https://twitter.com/IALS_law/status/1109078516895834112"/>
    <hyperlink ref="R211" r:id="rId58" display="https://www.linkedin.com/jobs/view/1018641364/?recommendedFlavor=MATCHING_SKILLS&amp;refId=608a9f63-2912-4170-ac16-6b2570f90739&amp;trk=eml-jymbii-organic-job-card&amp;midToken=AQH6PhHKadnwmQ&amp;trkEmail=eml-jobs_jymbii_digest-null-4-null-null-283s5u~jpsvbbny~sc-null-jobs~view"/>
    <hyperlink ref="R215" r:id="rId59" display="https://biall.org.uk/bursaries/"/>
    <hyperlink ref="R216" r:id="rId60" display="https://biall.org.uk/bursaries/"/>
    <hyperlink ref="R220" r:id="rId61" display="https://ec.europa.eu/digital-single-market/en/news/european-media-literacy-week#EUMediaLiteracyWeek"/>
    <hyperlink ref="R222" r:id="rId62" display="http://information-literacy.blogspot.com/2019/03/public-authority-roles.html?utm_source=dlvr.it&amp;utm_medium=twitter"/>
    <hyperlink ref="R229" r:id="rId63" display="https://ec.europa.eu/digital-single-market/en/news/european-media-literacy-week#EUMediaLiteracyWeek"/>
    <hyperlink ref="R238" r:id="rId64" display="https://biall.org.uk/bursaries/"/>
    <hyperlink ref="R241" r:id="rId65" display="https://twitter.com/newlibsuk/status/1106116729191702528"/>
    <hyperlink ref="R242" r:id="rId66" display="https://www.linkedin.com/jobs/view/1018641364/?recommendedFlavor=MATCHING_SKILLS&amp;refId=608a9f63-2912-4170-ac16-6b2570f90739&amp;trk=eml-jymbii-organic-job-card&amp;midToken=AQH6PhHKadnwmQ&amp;trkEmail=eml-jobs_jymbii_digest-null-4-null-null-283s5u~jpsvbbny~sc-null-jobs~view"/>
    <hyperlink ref="R243" r:id="rId67" display="https://biall.org.uk/bursaries/"/>
    <hyperlink ref="R246" r:id="rId68" display="https://twitter.com/newlibsuk/status/1106116729191702528"/>
    <hyperlink ref="R295" r:id="rId69" display="https://www.sheffield.ac.uk/postgraduate/visit/afternoons"/>
    <hyperlink ref="R296" r:id="rId70" display="https://www.sheffield.ac.uk/international/enquiry/money/pgtmerit"/>
    <hyperlink ref="R297" r:id="rId71" display="https://www.sheffield.ac.uk/postgraduate/taught/funding/masters-loans"/>
    <hyperlink ref="R298" r:id="rId72" display="http://information-studies.blogspot.com/2019/03/celebrating-eumedialiteracyweek-at.html"/>
    <hyperlink ref="R299" r:id="rId73" display="https://www.sheffield.ac.uk/is/about/qs2019"/>
    <hyperlink ref="R300" r:id="rId74" display="https://www.sheffield.ac.uk/is/pgr/scholarships/toxicity-project"/>
    <hyperlink ref="U3" r:id="rId75" display="https://pbs.twimg.com/media/D18x5peX4AA2Bsq.jpg"/>
    <hyperlink ref="U4" r:id="rId76" display="https://pbs.twimg.com/media/D18teHpWkAAI04q.jpg"/>
    <hyperlink ref="U5" r:id="rId77" display="https://pbs.twimg.com/media/D18x5peX4AA2Bsq.jpg"/>
    <hyperlink ref="U6" r:id="rId78" display="https://pbs.twimg.com/media/D18teHpWkAAI04q.jpg"/>
    <hyperlink ref="U7" r:id="rId79" display="https://pbs.twimg.com/media/D18x5peX4AA2Bsq.jpg"/>
    <hyperlink ref="U8" r:id="rId80" display="https://pbs.twimg.com/media/D18teHpWkAAI04q.jpg"/>
    <hyperlink ref="U9" r:id="rId81" display="https://pbs.twimg.com/amplify_video_thumb/1107588718116909056/img/HBbDl0QtpkZiiUNM.jpg"/>
    <hyperlink ref="U10" r:id="rId82" display="https://pbs.twimg.com/amplify_video_thumb/1107588718116909056/img/HBbDl0QtpkZiiUNM.jpg"/>
    <hyperlink ref="U12" r:id="rId83" display="https://pbs.twimg.com/media/D1hiHVzWsAAom1g.jpg"/>
    <hyperlink ref="U13" r:id="rId84" display="https://pbs.twimg.com/media/D1hiHVzWsAAom1g.jpg"/>
    <hyperlink ref="U31" r:id="rId85" display="https://pbs.twimg.com/media/D1ss5EiXcAAV2Gl.jpg"/>
    <hyperlink ref="U42" r:id="rId86" display="https://pbs.twimg.com/media/D2A3jcOX0AEjxQA.jpg"/>
    <hyperlink ref="U43" r:id="rId87" display="https://pbs.twimg.com/media/D2A3jcOX0AEjxQA.jpg"/>
    <hyperlink ref="U44" r:id="rId88" display="https://pbs.twimg.com/media/D2A3jcOX0AEjxQA.jpg"/>
    <hyperlink ref="U45" r:id="rId89" display="https://pbs.twimg.com/media/D2A3jcOX0AEjxQA.jpg"/>
    <hyperlink ref="U46" r:id="rId90" display="https://pbs.twimg.com/media/D1hiHVzWsAAom1g.jpg"/>
    <hyperlink ref="U52" r:id="rId91" display="https://pbs.twimg.com/tweet_video_thumb/D2MxiqcX0AAdhFB.jpg"/>
    <hyperlink ref="U53" r:id="rId92" display="https://pbs.twimg.com/tweet_video_thumb/D2MxiqcX0AAdhFB.jpg"/>
    <hyperlink ref="U54" r:id="rId93" display="https://pbs.twimg.com/tweet_video_thumb/D2MzV68W0AEoXHd.jpg"/>
    <hyperlink ref="U55" r:id="rId94" display="https://pbs.twimg.com/tweet_video_thumb/D2MzV68W0AEoXHd.jpg"/>
    <hyperlink ref="U56" r:id="rId95" display="https://pbs.twimg.com/tweet_video_thumb/D2MzV68W0AEoXHd.jpg"/>
    <hyperlink ref="U65" r:id="rId96" display="https://pbs.twimg.com/media/D1hiHVzWsAAom1g.jpg"/>
    <hyperlink ref="U68" r:id="rId97" display="https://pbs.twimg.com/media/D1hiHVzWsAAom1g.jpg"/>
    <hyperlink ref="U71" r:id="rId98" display="https://pbs.twimg.com/media/D1i6TSXXgAUVpVd.png"/>
    <hyperlink ref="U73" r:id="rId99" display="https://pbs.twimg.com/media/D1mH97TX4AEO-IR.jpg"/>
    <hyperlink ref="U74" r:id="rId100" display="https://pbs.twimg.com/media/D1mH97TX4AEO-IR.jpg"/>
    <hyperlink ref="U99" r:id="rId101" display="https://pbs.twimg.com/media/D2A7fifU0AEvpi7.jpg"/>
    <hyperlink ref="U101" r:id="rId102" display="https://pbs.twimg.com/ext_tw_video_thumb/1107963959657803778/pu/img/Z5cyxBgevrl2PMMK.jpg"/>
    <hyperlink ref="U115" r:id="rId103" display="https://pbs.twimg.com/media/D2Fr760WsAACzP9.jpg"/>
    <hyperlink ref="U117" r:id="rId104" display="https://pbs.twimg.com/media/D18vKfSWwAMcGsV.jpg"/>
    <hyperlink ref="U119" r:id="rId105" display="https://pbs.twimg.com/ext_tw_video_thumb/1108334421999013890/pu/img/sGYo2wE59SwLA956.jpg"/>
    <hyperlink ref="U121" r:id="rId106" display="https://pbs.twimg.com/ext_tw_video_thumb/1108334421999013890/pu/img/sGYo2wE59SwLA956.jpg"/>
    <hyperlink ref="U131" r:id="rId107" display="https://pbs.twimg.com/media/D2HXdXPWsAAewdC.jpg"/>
    <hyperlink ref="U132" r:id="rId108" display="https://pbs.twimg.com/media/D2HXdXPWsAAewdC.jpg"/>
    <hyperlink ref="U133" r:id="rId109" display="https://pbs.twimg.com/media/D2HXdXPWsAAewdC.jpg"/>
    <hyperlink ref="U134" r:id="rId110" display="https://pbs.twimg.com/media/D2HXdXPWsAAewdC.jpg"/>
    <hyperlink ref="U135" r:id="rId111" display="https://pbs.twimg.com/media/D2HXdXPWsAAewdC.jpg"/>
    <hyperlink ref="U136" r:id="rId112" display="https://pbs.twimg.com/media/D2HXdXPWsAAewdC.jpg"/>
    <hyperlink ref="U146" r:id="rId113" display="https://pbs.twimg.com/media/D2A3jcOX0AEjxQA.jpg"/>
    <hyperlink ref="U148" r:id="rId114" display="https://pbs.twimg.com/media/D2A3jcOX0AEjxQA.jpg"/>
    <hyperlink ref="U150" r:id="rId115" display="https://pbs.twimg.com/media/D2A3jcOX0AEjxQA.jpg"/>
    <hyperlink ref="U155" r:id="rId116" display="https://pbs.twimg.com/media/D2MBohuXcAAj50B.jpg"/>
    <hyperlink ref="U157" r:id="rId117" display="https://pbs.twimg.com/amplify_video_thumb/1107647254205292544/img/snONEwAYcKqGuru3.jpg"/>
    <hyperlink ref="U158" r:id="rId118" display="https://pbs.twimg.com/ext_tw_video_thumb/875282918649864192/pu/img/Gjg2-PqVUZBFUkkV.jpg"/>
    <hyperlink ref="U167" r:id="rId119" display="https://pbs.twimg.com/media/D2MBohuXcAAj50B.jpg"/>
    <hyperlink ref="U206" r:id="rId120" display="https://pbs.twimg.com/tweet_video_thumb/D1mwK6bXQAA1RcY.jpg"/>
    <hyperlink ref="U207" r:id="rId121" display="https://pbs.twimg.com/tweet_video_thumb/D1mwK6bXQAA1RcY.jpg"/>
    <hyperlink ref="U217" r:id="rId122" display="https://pbs.twimg.com/media/D1s-LxaXgAAFfSZ.jpg"/>
    <hyperlink ref="U218" r:id="rId123" display="https://pbs.twimg.com/media/D2Bhq94XcAAKaLr.jpg"/>
    <hyperlink ref="U219" r:id="rId124" display="https://pbs.twimg.com/media/D2BGUbeX0AE4lp2.jpg"/>
    <hyperlink ref="U221" r:id="rId125" display="https://pbs.twimg.com/media/D1829rQUcAI3wor.jpg"/>
    <hyperlink ref="U222" r:id="rId126" display="https://pbs.twimg.com/media/D2BbBFpU4AA6qfW.jpg"/>
    <hyperlink ref="U235" r:id="rId127" display="https://pbs.twimg.com/media/D2Bhq94XcAAKaLr.jpg"/>
    <hyperlink ref="U245" r:id="rId128" display="https://pbs.twimg.com/media/D1s-LxaXgAAFfSZ.jpg"/>
    <hyperlink ref="U296" r:id="rId129" display="https://pbs.twimg.com/media/D18xNLeW0AUnNKk.jpg"/>
    <hyperlink ref="U301" r:id="rId130" display="https://pbs.twimg.com/media/D2RwI5dWoAA1FqL.jpg"/>
    <hyperlink ref="V3" r:id="rId131" display="https://pbs.twimg.com/media/D18x5peX4AA2Bsq.jpg"/>
    <hyperlink ref="V4" r:id="rId132" display="https://pbs.twimg.com/media/D18teHpWkAAI04q.jpg"/>
    <hyperlink ref="V5" r:id="rId133" display="https://pbs.twimg.com/media/D18x5peX4AA2Bsq.jpg"/>
    <hyperlink ref="V6" r:id="rId134" display="https://pbs.twimg.com/media/D18teHpWkAAI04q.jpg"/>
    <hyperlink ref="V7" r:id="rId135" display="https://pbs.twimg.com/media/D18x5peX4AA2Bsq.jpg"/>
    <hyperlink ref="V8" r:id="rId136" display="https://pbs.twimg.com/media/D18teHpWkAAI04q.jpg"/>
    <hyperlink ref="V9" r:id="rId137" display="https://pbs.twimg.com/amplify_video_thumb/1107588718116909056/img/HBbDl0QtpkZiiUNM.jpg"/>
    <hyperlink ref="V10" r:id="rId138" display="https://pbs.twimg.com/amplify_video_thumb/1107588718116909056/img/HBbDl0QtpkZiiUNM.jpg"/>
    <hyperlink ref="V11" r:id="rId139" display="http://pbs.twimg.com/profile_images/951423280275247110/HH6SiQWy_normal.jpg"/>
    <hyperlink ref="V12" r:id="rId140" display="https://pbs.twimg.com/media/D1hiHVzWsAAom1g.jpg"/>
    <hyperlink ref="V13" r:id="rId141" display="https://pbs.twimg.com/media/D1hiHVzWsAAom1g.jpg"/>
    <hyperlink ref="V14" r:id="rId142" display="http://pbs.twimg.com/profile_images/879374932106498052/hAOD_kEC_normal.jpg"/>
    <hyperlink ref="V15" r:id="rId143" display="http://pbs.twimg.com/profile_images/879374932106498052/hAOD_kEC_normal.jpg"/>
    <hyperlink ref="V16" r:id="rId144" display="http://pbs.twimg.com/profile_images/1027594983036080128/kW6ZPeRt_normal.jpg"/>
    <hyperlink ref="V17" r:id="rId145" display="http://pbs.twimg.com/profile_images/1027594983036080128/kW6ZPeRt_normal.jpg"/>
    <hyperlink ref="V18" r:id="rId146" display="http://pbs.twimg.com/profile_images/1027594983036080128/kW6ZPeRt_normal.jpg"/>
    <hyperlink ref="V19" r:id="rId147" display="http://pbs.twimg.com/profile_images/459067695439163392/vCQVn-1Z_normal.png"/>
    <hyperlink ref="V20" r:id="rId148" display="http://pbs.twimg.com/profile_images/459067695439163392/vCQVn-1Z_normal.png"/>
    <hyperlink ref="V21" r:id="rId149" display="http://pbs.twimg.com/profile_images/514870144766472192/dREH9ljm_normal.jpeg"/>
    <hyperlink ref="V22" r:id="rId150" display="http://pbs.twimg.com/profile_images/514870144766472192/dREH9ljm_normal.jpeg"/>
    <hyperlink ref="V23" r:id="rId151" display="http://pbs.twimg.com/profile_images/885955555277377537/H4HOKLfw_normal.jpg"/>
    <hyperlink ref="V24" r:id="rId152" display="http://pbs.twimg.com/profile_images/885955555277377537/H4HOKLfw_normal.jpg"/>
    <hyperlink ref="V25" r:id="rId153" display="http://pbs.twimg.com/profile_images/885955555277377537/H4HOKLfw_normal.jpg"/>
    <hyperlink ref="V26" r:id="rId154" display="http://pbs.twimg.com/profile_images/873473445211799553/BMqiVw_j_normal.jpg"/>
    <hyperlink ref="V27" r:id="rId155" display="http://pbs.twimg.com/profile_images/873473445211799553/BMqiVw_j_normal.jpg"/>
    <hyperlink ref="V28" r:id="rId156" display="http://pbs.twimg.com/profile_images/795024344011378688/X-dgr9px_normal.jpg"/>
    <hyperlink ref="V29" r:id="rId157" display="http://pbs.twimg.com/profile_images/795024344011378688/X-dgr9px_normal.jpg"/>
    <hyperlink ref="V30" r:id="rId158" display="http://pbs.twimg.com/profile_images/795024344011378688/X-dgr9px_normal.jpg"/>
    <hyperlink ref="V31" r:id="rId159" display="https://pbs.twimg.com/media/D1ss5EiXcAAV2Gl.jpg"/>
    <hyperlink ref="V32" r:id="rId160" display="http://pbs.twimg.com/profile_images/290056711/logo_twitter_normal.jpg"/>
    <hyperlink ref="V33" r:id="rId161" display="http://pbs.twimg.com/profile_images/948013334787514368/xN7BMQRq_normal.jpg"/>
    <hyperlink ref="V34" r:id="rId162" display="http://pbs.twimg.com/profile_images/948013334787514368/xN7BMQRq_normal.jpg"/>
    <hyperlink ref="V35" r:id="rId163" display="http://pbs.twimg.com/profile_images/1106323472270147585/Bpt-ZNOR_normal.jpg"/>
    <hyperlink ref="V36" r:id="rId164" display="http://pbs.twimg.com/profile_images/1106323472270147585/Bpt-ZNOR_normal.jpg"/>
    <hyperlink ref="V37" r:id="rId165" display="http://pbs.twimg.com/profile_images/1106323472270147585/Bpt-ZNOR_normal.jpg"/>
    <hyperlink ref="V38" r:id="rId166" display="http://pbs.twimg.com/profile_images/1091136397614944256/qry6YEJ-_normal.jpg"/>
    <hyperlink ref="V39" r:id="rId167" display="http://pbs.twimg.com/profile_images/1091136397614944256/qry6YEJ-_normal.jpg"/>
    <hyperlink ref="V40" r:id="rId168" display="http://pbs.twimg.com/profile_images/1091136397614944256/qry6YEJ-_normal.jpg"/>
    <hyperlink ref="V41" r:id="rId169" display="http://pbs.twimg.com/profile_images/1091136397614944256/qry6YEJ-_normal.jpg"/>
    <hyperlink ref="V42" r:id="rId170" display="https://pbs.twimg.com/media/D2A3jcOX0AEjxQA.jpg"/>
    <hyperlink ref="V43" r:id="rId171" display="https://pbs.twimg.com/media/D2A3jcOX0AEjxQA.jpg"/>
    <hyperlink ref="V44" r:id="rId172" display="https://pbs.twimg.com/media/D2A3jcOX0AEjxQA.jpg"/>
    <hyperlink ref="V45" r:id="rId173" display="https://pbs.twimg.com/media/D2A3jcOX0AEjxQA.jpg"/>
    <hyperlink ref="V46" r:id="rId174" display="https://pbs.twimg.com/media/D1hiHVzWsAAom1g.jpg"/>
    <hyperlink ref="V47" r:id="rId175" display="http://pbs.twimg.com/profile_images/522736787643314177/PgwkVc8l_normal.png"/>
    <hyperlink ref="V48" r:id="rId176" display="http://pbs.twimg.com/profile_images/522736787643314177/PgwkVc8l_normal.png"/>
    <hyperlink ref="V49" r:id="rId177" display="http://pbs.twimg.com/profile_images/873169003551895552/OsW2NAnn_normal.jpg"/>
    <hyperlink ref="V50" r:id="rId178" display="http://pbs.twimg.com/profile_images/873169003551895552/OsW2NAnn_normal.jpg"/>
    <hyperlink ref="V51" r:id="rId179" display="http://pbs.twimg.com/profile_images/1063323617021358080/jhAUl2jK_normal.jpg"/>
    <hyperlink ref="V52" r:id="rId180" display="https://pbs.twimg.com/tweet_video_thumb/D2MxiqcX0AAdhFB.jpg"/>
    <hyperlink ref="V53" r:id="rId181" display="https://pbs.twimg.com/tweet_video_thumb/D2MxiqcX0AAdhFB.jpg"/>
    <hyperlink ref="V54" r:id="rId182" display="https://pbs.twimg.com/tweet_video_thumb/D2MzV68W0AEoXHd.jpg"/>
    <hyperlink ref="V55" r:id="rId183" display="https://pbs.twimg.com/tweet_video_thumb/D2MzV68W0AEoXHd.jpg"/>
    <hyperlink ref="V56" r:id="rId184" display="https://pbs.twimg.com/tweet_video_thumb/D2MzV68W0AEoXHd.jpg"/>
    <hyperlink ref="V57" r:id="rId185" display="http://pbs.twimg.com/profile_images/1101504533862191104/oTEDGZfu_normal.png"/>
    <hyperlink ref="V58" r:id="rId186" display="http://pbs.twimg.com/profile_images/1063323617021358080/jhAUl2jK_normal.jpg"/>
    <hyperlink ref="V59" r:id="rId187" display="http://pbs.twimg.com/profile_images/1063323617021358080/jhAUl2jK_normal.jpg"/>
    <hyperlink ref="V60" r:id="rId188" display="http://pbs.twimg.com/profile_images/1101504533862191104/oTEDGZfu_normal.png"/>
    <hyperlink ref="V61" r:id="rId189" display="http://pbs.twimg.com/profile_images/839547131866263553/iPVUvU77_normal.jpg"/>
    <hyperlink ref="V62" r:id="rId190" display="http://pbs.twimg.com/profile_images/839547131866263553/iPVUvU77_normal.jpg"/>
    <hyperlink ref="V63" r:id="rId191" display="http://pbs.twimg.com/profile_images/839547131866263553/iPVUvU77_normal.jpg"/>
    <hyperlink ref="V64" r:id="rId192" display="http://pbs.twimg.com/profile_images/839547131866263553/iPVUvU77_normal.jpg"/>
    <hyperlink ref="V65" r:id="rId193" display="https://pbs.twimg.com/media/D1hiHVzWsAAom1g.jpg"/>
    <hyperlink ref="V66" r:id="rId194" display="http://pbs.twimg.com/profile_images/999346363627290624/D76NXDAD_normal.jpg"/>
    <hyperlink ref="V67" r:id="rId195" display="http://pbs.twimg.com/profile_images/935840922448941057/gWYtmf-b_normal.jpg"/>
    <hyperlink ref="V68" r:id="rId196" display="https://pbs.twimg.com/media/D1hiHVzWsAAom1g.jpg"/>
    <hyperlink ref="V69" r:id="rId197" display="http://pbs.twimg.com/profile_images/999346363627290624/D76NXDAD_normal.jpg"/>
    <hyperlink ref="V70" r:id="rId198" display="http://pbs.twimg.com/profile_images/935840922448941057/gWYtmf-b_normal.jpg"/>
    <hyperlink ref="V71" r:id="rId199" display="https://pbs.twimg.com/media/D1i6TSXXgAUVpVd.png"/>
    <hyperlink ref="V72" r:id="rId200" display="http://pbs.twimg.com/profile_images/935840922448941057/gWYtmf-b_normal.jpg"/>
    <hyperlink ref="V73" r:id="rId201" display="https://pbs.twimg.com/media/D1mH97TX4AEO-IR.jpg"/>
    <hyperlink ref="V74" r:id="rId202" display="https://pbs.twimg.com/media/D1mH97TX4AEO-IR.jpg"/>
    <hyperlink ref="V75" r:id="rId203" display="http://pbs.twimg.com/profile_images/935840922448941057/gWYtmf-b_normal.jpg"/>
    <hyperlink ref="V76" r:id="rId204" display="http://pbs.twimg.com/profile_images/1047481805862051842/kEthvjhz_normal.jpg"/>
    <hyperlink ref="V77" r:id="rId205" display="http://pbs.twimg.com/profile_images/1047481805862051842/kEthvjhz_normal.jpg"/>
    <hyperlink ref="V78" r:id="rId206" display="http://pbs.twimg.com/profile_images/935840922448941057/gWYtmf-b_normal.jpg"/>
    <hyperlink ref="V79" r:id="rId207" display="http://pbs.twimg.com/profile_images/935840922448941057/gWYtmf-b_normal.jpg"/>
    <hyperlink ref="V80" r:id="rId208" display="http://pbs.twimg.com/profile_images/935840922448941057/gWYtmf-b_normal.jpg"/>
    <hyperlink ref="V81" r:id="rId209" display="http://pbs.twimg.com/profile_images/1047481805862051842/kEthvjhz_normal.jpg"/>
    <hyperlink ref="V82" r:id="rId210" display="http://pbs.twimg.com/profile_images/1047481805862051842/kEthvjhz_normal.jpg"/>
    <hyperlink ref="V83" r:id="rId211" display="http://pbs.twimg.com/profile_images/1047481805862051842/kEthvjhz_normal.jpg"/>
    <hyperlink ref="V84" r:id="rId212" display="http://pbs.twimg.com/profile_images/935840922448941057/gWYtmf-b_normal.jpg"/>
    <hyperlink ref="V85" r:id="rId213" display="http://pbs.twimg.com/profile_images/935840922448941057/gWYtmf-b_normal.jpg"/>
    <hyperlink ref="V86" r:id="rId214" display="http://pbs.twimg.com/profile_images/935840922448941057/gWYtmf-b_normal.jpg"/>
    <hyperlink ref="V87" r:id="rId215" display="http://pbs.twimg.com/profile_images/1087036433939030016/fVea_VQf_normal.jpg"/>
    <hyperlink ref="V88" r:id="rId216" display="http://pbs.twimg.com/profile_images/1087036433939030016/fVea_VQf_normal.jpg"/>
    <hyperlink ref="V89" r:id="rId217" display="http://pbs.twimg.com/profile_images/873169003551895552/OsW2NAnn_normal.jpg"/>
    <hyperlink ref="V90" r:id="rId218" display="http://pbs.twimg.com/profile_images/935840922448941057/gWYtmf-b_normal.jpg"/>
    <hyperlink ref="V91" r:id="rId219" display="http://pbs.twimg.com/profile_images/935840922448941057/gWYtmf-b_normal.jpg"/>
    <hyperlink ref="V92" r:id="rId220" display="http://pbs.twimg.com/profile_images/935840922448941057/gWYtmf-b_normal.jpg"/>
    <hyperlink ref="V93" r:id="rId221" display="http://pbs.twimg.com/profile_images/935840922448941057/gWYtmf-b_normal.jpg"/>
    <hyperlink ref="V94" r:id="rId222" display="http://pbs.twimg.com/profile_images/935840922448941057/gWYtmf-b_normal.jpg"/>
    <hyperlink ref="V95" r:id="rId223" display="http://pbs.twimg.com/profile_images/935840922448941057/gWYtmf-b_normal.jpg"/>
    <hyperlink ref="V96" r:id="rId224" display="http://pbs.twimg.com/profile_images/935840922448941057/gWYtmf-b_normal.jpg"/>
    <hyperlink ref="V97" r:id="rId225" display="http://pbs.twimg.com/profile_images/1062001547377340416/4mNZf9iy_normal.jpg"/>
    <hyperlink ref="V98" r:id="rId226" display="http://pbs.twimg.com/profile_images/935840922448941057/gWYtmf-b_normal.jpg"/>
    <hyperlink ref="V99" r:id="rId227" display="https://pbs.twimg.com/media/D2A7fifU0AEvpi7.jpg"/>
    <hyperlink ref="V100" r:id="rId228" display="http://pbs.twimg.com/profile_images/935840922448941057/gWYtmf-b_normal.jpg"/>
    <hyperlink ref="V101" r:id="rId229" display="https://pbs.twimg.com/ext_tw_video_thumb/1107963959657803778/pu/img/Z5cyxBgevrl2PMMK.jpg"/>
    <hyperlink ref="V102" r:id="rId230" display="http://pbs.twimg.com/profile_images/935840922448941057/gWYtmf-b_normal.jpg"/>
    <hyperlink ref="V103" r:id="rId231" display="http://pbs.twimg.com/profile_images/980472373387448320/GdH88geY_normal.jpg"/>
    <hyperlink ref="V104" r:id="rId232" display="http://pbs.twimg.com/profile_images/935840922448941057/gWYtmf-b_normal.jpg"/>
    <hyperlink ref="V105" r:id="rId233" display="http://pbs.twimg.com/profile_images/980472373387448320/GdH88geY_normal.jpg"/>
    <hyperlink ref="V106" r:id="rId234" display="http://pbs.twimg.com/profile_images/935840922448941057/gWYtmf-b_normal.jpg"/>
    <hyperlink ref="V107" r:id="rId235" display="http://pbs.twimg.com/profile_images/980472373387448320/GdH88geY_normal.jpg"/>
    <hyperlink ref="V108" r:id="rId236" display="http://pbs.twimg.com/profile_images/935840922448941057/gWYtmf-b_normal.jpg"/>
    <hyperlink ref="V109" r:id="rId237" display="http://pbs.twimg.com/profile_images/935840922448941057/gWYtmf-b_normal.jpg"/>
    <hyperlink ref="V110" r:id="rId238" display="http://pbs.twimg.com/profile_images/935840922448941057/gWYtmf-b_normal.jpg"/>
    <hyperlink ref="V111" r:id="rId239" display="http://pbs.twimg.com/profile_images/935840922448941057/gWYtmf-b_normal.jpg"/>
    <hyperlink ref="V112" r:id="rId240" display="http://pbs.twimg.com/profile_images/935840922448941057/gWYtmf-b_normal.jpg"/>
    <hyperlink ref="V113" r:id="rId241" display="http://pbs.twimg.com/profile_images/935840922448941057/gWYtmf-b_normal.jpg"/>
    <hyperlink ref="V114" r:id="rId242" display="http://pbs.twimg.com/profile_images/935840922448941057/gWYtmf-b_normal.jpg"/>
    <hyperlink ref="V115" r:id="rId243" display="https://pbs.twimg.com/media/D2Fr760WsAACzP9.jpg"/>
    <hyperlink ref="V116" r:id="rId244" display="http://pbs.twimg.com/profile_images/935840922448941057/gWYtmf-b_normal.jpg"/>
    <hyperlink ref="V117" r:id="rId245" display="https://pbs.twimg.com/media/D18vKfSWwAMcGsV.jpg"/>
    <hyperlink ref="V118" r:id="rId246" display="http://pbs.twimg.com/profile_images/935840922448941057/gWYtmf-b_normal.jpg"/>
    <hyperlink ref="V119" r:id="rId247" display="https://pbs.twimg.com/ext_tw_video_thumb/1108334421999013890/pu/img/sGYo2wE59SwLA956.jpg"/>
    <hyperlink ref="V120" r:id="rId248" display="http://pbs.twimg.com/profile_images/935840922448941057/gWYtmf-b_normal.jpg"/>
    <hyperlink ref="V121" r:id="rId249" display="https://pbs.twimg.com/ext_tw_video_thumb/1108334421999013890/pu/img/sGYo2wE59SwLA956.jpg"/>
    <hyperlink ref="V122" r:id="rId250" display="http://pbs.twimg.com/profile_images/935840922448941057/gWYtmf-b_normal.jpg"/>
    <hyperlink ref="V123" r:id="rId251" display="http://pbs.twimg.com/profile_images/935840922448941057/gWYtmf-b_normal.jpg"/>
    <hyperlink ref="V124" r:id="rId252" display="http://pbs.twimg.com/profile_images/935840922448941057/gWYtmf-b_normal.jpg"/>
    <hyperlink ref="V125" r:id="rId253" display="http://pbs.twimg.com/profile_images/1101504533862191104/oTEDGZfu_normal.png"/>
    <hyperlink ref="V126" r:id="rId254" display="http://pbs.twimg.com/profile_images/554609395917545472/k1N9aWdb_normal.jpeg"/>
    <hyperlink ref="V127" r:id="rId255" display="http://pbs.twimg.com/profile_images/580042158171914241/7psx0-aM_normal.jpg"/>
    <hyperlink ref="V128" r:id="rId256" display="http://pbs.twimg.com/profile_images/935840922448941057/gWYtmf-b_normal.jpg"/>
    <hyperlink ref="V129" r:id="rId257" display="http://pbs.twimg.com/profile_images/935840922448941057/gWYtmf-b_normal.jpg"/>
    <hyperlink ref="V130" r:id="rId258" display="http://pbs.twimg.com/profile_images/935840922448941057/gWYtmf-b_normal.jpg"/>
    <hyperlink ref="V131" r:id="rId259" display="https://pbs.twimg.com/media/D2HXdXPWsAAewdC.jpg"/>
    <hyperlink ref="V132" r:id="rId260" display="https://pbs.twimg.com/media/D2HXdXPWsAAewdC.jpg"/>
    <hyperlink ref="V133" r:id="rId261" display="https://pbs.twimg.com/media/D2HXdXPWsAAewdC.jpg"/>
    <hyperlink ref="V134" r:id="rId262" display="https://pbs.twimg.com/media/D2HXdXPWsAAewdC.jpg"/>
    <hyperlink ref="V135" r:id="rId263" display="https://pbs.twimg.com/media/D2HXdXPWsAAewdC.jpg"/>
    <hyperlink ref="V136" r:id="rId264" display="https://pbs.twimg.com/media/D2HXdXPWsAAewdC.jpg"/>
    <hyperlink ref="V137" r:id="rId265" display="http://pbs.twimg.com/profile_images/948154479739891713/NXRsxQux_normal.jpg"/>
    <hyperlink ref="V138" r:id="rId266" display="http://pbs.twimg.com/profile_images/873169003551895552/OsW2NAnn_normal.jpg"/>
    <hyperlink ref="V139" r:id="rId267" display="http://pbs.twimg.com/profile_images/873169003551895552/OsW2NAnn_normal.jpg"/>
    <hyperlink ref="V140" r:id="rId268" display="http://pbs.twimg.com/profile_images/873169003551895552/OsW2NAnn_normal.jpg"/>
    <hyperlink ref="V141" r:id="rId269" display="http://pbs.twimg.com/profile_images/873169003551895552/OsW2NAnn_normal.jpg"/>
    <hyperlink ref="V142" r:id="rId270" display="http://pbs.twimg.com/profile_images/873169003551895552/OsW2NAnn_normal.jpg"/>
    <hyperlink ref="V143" r:id="rId271" display="http://pbs.twimg.com/profile_images/935840922448941057/gWYtmf-b_normal.jpg"/>
    <hyperlink ref="V144" r:id="rId272" display="http://pbs.twimg.com/profile_images/935840922448941057/gWYtmf-b_normal.jpg"/>
    <hyperlink ref="V145" r:id="rId273" display="http://pbs.twimg.com/profile_images/935840922448941057/gWYtmf-b_normal.jpg"/>
    <hyperlink ref="V146" r:id="rId274" display="https://pbs.twimg.com/media/D2A3jcOX0AEjxQA.jpg"/>
    <hyperlink ref="V147" r:id="rId275" display="http://pbs.twimg.com/profile_images/935840922448941057/gWYtmf-b_normal.jpg"/>
    <hyperlink ref="V148" r:id="rId276" display="https://pbs.twimg.com/media/D2A3jcOX0AEjxQA.jpg"/>
    <hyperlink ref="V149" r:id="rId277" display="http://pbs.twimg.com/profile_images/935840922448941057/gWYtmf-b_normal.jpg"/>
    <hyperlink ref="V150" r:id="rId278" display="https://pbs.twimg.com/media/D2A3jcOX0AEjxQA.jpg"/>
    <hyperlink ref="V151" r:id="rId279" display="http://pbs.twimg.com/profile_images/935840922448941057/gWYtmf-b_normal.jpg"/>
    <hyperlink ref="V152" r:id="rId280" display="http://pbs.twimg.com/profile_images/948154479739891713/NXRsxQux_normal.jpg"/>
    <hyperlink ref="V153" r:id="rId281" display="http://pbs.twimg.com/profile_images/935840922448941057/gWYtmf-b_normal.jpg"/>
    <hyperlink ref="V154" r:id="rId282" display="http://pbs.twimg.com/profile_images/935840922448941057/gWYtmf-b_normal.jpg"/>
    <hyperlink ref="V155" r:id="rId283" display="https://pbs.twimg.com/media/D2MBohuXcAAj50B.jpg"/>
    <hyperlink ref="V156" r:id="rId284" display="http://pbs.twimg.com/profile_images/935840922448941057/gWYtmf-b_normal.jpg"/>
    <hyperlink ref="V157" r:id="rId285" display="https://pbs.twimg.com/amplify_video_thumb/1107647254205292544/img/snONEwAYcKqGuru3.jpg"/>
    <hyperlink ref="V158" r:id="rId286" display="https://pbs.twimg.com/ext_tw_video_thumb/875282918649864192/pu/img/Gjg2-PqVUZBFUkkV.jpg"/>
    <hyperlink ref="V159" r:id="rId287" display="http://pbs.twimg.com/profile_images/935840922448941057/gWYtmf-b_normal.jpg"/>
    <hyperlink ref="V160" r:id="rId288" display="http://pbs.twimg.com/profile_images/935840922448941057/gWYtmf-b_normal.jpg"/>
    <hyperlink ref="V161" r:id="rId289" display="http://pbs.twimg.com/profile_images/935840922448941057/gWYtmf-b_normal.jpg"/>
    <hyperlink ref="V162" r:id="rId290" display="http://pbs.twimg.com/profile_images/935840922448941057/gWYtmf-b_normal.jpg"/>
    <hyperlink ref="V163" r:id="rId291" display="http://pbs.twimg.com/profile_images/935840922448941057/gWYtmf-b_normal.jpg"/>
    <hyperlink ref="V164" r:id="rId292" display="http://pbs.twimg.com/profile_images/935840922448941057/gWYtmf-b_normal.jpg"/>
    <hyperlink ref="V165" r:id="rId293" display="http://pbs.twimg.com/profile_images/935840922448941057/gWYtmf-b_normal.jpg"/>
    <hyperlink ref="V166" r:id="rId294" display="http://pbs.twimg.com/profile_images/1082575321982005249/fdcjM42k_normal.jpg"/>
    <hyperlink ref="V167" r:id="rId295" display="https://pbs.twimg.com/media/D2MBohuXcAAj50B.jpg"/>
    <hyperlink ref="V168" r:id="rId296" display="http://pbs.twimg.com/profile_images/1082575321982005249/fdcjM42k_normal.jpg"/>
    <hyperlink ref="V169" r:id="rId297" display="http://pbs.twimg.com/profile_images/935840922448941057/gWYtmf-b_normal.jpg"/>
    <hyperlink ref="V170" r:id="rId298" display="http://pbs.twimg.com/profile_images/935840922448941057/gWYtmf-b_normal.jpg"/>
    <hyperlink ref="V171" r:id="rId299" display="http://pbs.twimg.com/profile_images/935840922448941057/gWYtmf-b_normal.jpg"/>
    <hyperlink ref="V172" r:id="rId300" display="http://pbs.twimg.com/profile_images/935840922448941057/gWYtmf-b_normal.jpg"/>
    <hyperlink ref="V173" r:id="rId301" display="http://pbs.twimg.com/profile_images/763523953965031424/xSLhmZ2E_normal.jpg"/>
    <hyperlink ref="V174" r:id="rId302" display="http://pbs.twimg.com/profile_images/1101504533862191104/oTEDGZfu_normal.png"/>
    <hyperlink ref="V175" r:id="rId303" display="http://pbs.twimg.com/profile_images/958410255662305280/Vh-2ntah_normal.jpg"/>
    <hyperlink ref="V176" r:id="rId304" display="http://pbs.twimg.com/profile_images/554609395917545472/k1N9aWdb_normal.jpeg"/>
    <hyperlink ref="V177" r:id="rId305" display="http://pbs.twimg.com/profile_images/554609395917545472/k1N9aWdb_normal.jpeg"/>
    <hyperlink ref="V178" r:id="rId306" display="http://pbs.twimg.com/profile_images/554609395917545472/k1N9aWdb_normal.jpeg"/>
    <hyperlink ref="V179" r:id="rId307" display="http://pbs.twimg.com/profile_images/554609395917545472/k1N9aWdb_normal.jpeg"/>
    <hyperlink ref="V180" r:id="rId308" display="http://pbs.twimg.com/profile_images/554609395917545472/k1N9aWdb_normal.jpeg"/>
    <hyperlink ref="V181" r:id="rId309" display="http://pbs.twimg.com/profile_images/554609395917545472/k1N9aWdb_normal.jpeg"/>
    <hyperlink ref="V182" r:id="rId310" display="http://pbs.twimg.com/profile_images/554609395917545472/k1N9aWdb_normal.jpeg"/>
    <hyperlink ref="V183" r:id="rId311" display="http://pbs.twimg.com/profile_images/580042158171914241/7psx0-aM_normal.jpg"/>
    <hyperlink ref="V184" r:id="rId312" display="http://pbs.twimg.com/profile_images/935840922448941057/gWYtmf-b_normal.jpg"/>
    <hyperlink ref="V185" r:id="rId313" display="http://pbs.twimg.com/profile_images/763523953965031424/xSLhmZ2E_normal.jpg"/>
    <hyperlink ref="V186" r:id="rId314" display="http://pbs.twimg.com/profile_images/1101504533862191104/oTEDGZfu_normal.png"/>
    <hyperlink ref="V187" r:id="rId315" display="http://pbs.twimg.com/profile_images/958410255662305280/Vh-2ntah_normal.jpg"/>
    <hyperlink ref="V188" r:id="rId316" display="http://pbs.twimg.com/profile_images/958410255662305280/Vh-2ntah_normal.jpg"/>
    <hyperlink ref="V189" r:id="rId317" display="http://pbs.twimg.com/profile_images/580042158171914241/7psx0-aM_normal.jpg"/>
    <hyperlink ref="V190" r:id="rId318" display="http://pbs.twimg.com/profile_images/935840922448941057/gWYtmf-b_normal.jpg"/>
    <hyperlink ref="V191" r:id="rId319" display="http://pbs.twimg.com/profile_images/1002523744580128768/l9SwPnvZ_normal.jpg"/>
    <hyperlink ref="V192" r:id="rId320" display="http://pbs.twimg.com/profile_images/1002523744580128768/l9SwPnvZ_normal.jpg"/>
    <hyperlink ref="V193" r:id="rId321" display="http://pbs.twimg.com/profile_images/1002523744580128768/l9SwPnvZ_normal.jpg"/>
    <hyperlink ref="V194" r:id="rId322" display="http://pbs.twimg.com/profile_images/981113556774084609/qZe9BuF2_normal.jpg"/>
    <hyperlink ref="V195" r:id="rId323" display="http://pbs.twimg.com/profile_images/580042158171914241/7psx0-aM_normal.jpg"/>
    <hyperlink ref="V196" r:id="rId324" display="http://pbs.twimg.com/profile_images/935840922448941057/gWYtmf-b_normal.jpg"/>
    <hyperlink ref="V197" r:id="rId325" display="http://pbs.twimg.com/profile_images/981113556774084609/qZe9BuF2_normal.jpg"/>
    <hyperlink ref="V198" r:id="rId326" display="http://pbs.twimg.com/profile_images/981113556774084609/qZe9BuF2_normal.jpg"/>
    <hyperlink ref="V199" r:id="rId327" display="http://pbs.twimg.com/profile_images/981113556774084609/qZe9BuF2_normal.jpg"/>
    <hyperlink ref="V200" r:id="rId328" display="http://pbs.twimg.com/profile_images/580042158171914241/7psx0-aM_normal.jpg"/>
    <hyperlink ref="V201" r:id="rId329" display="http://pbs.twimg.com/profile_images/935840922448941057/gWYtmf-b_normal.jpg"/>
    <hyperlink ref="V202" r:id="rId330" display="http://pbs.twimg.com/profile_images/378800000757813649/80b8061d46073ae31d36e83ba772c918_normal.jpeg"/>
    <hyperlink ref="V203" r:id="rId331" display="http://pbs.twimg.com/profile_images/935840922448941057/gWYtmf-b_normal.jpg"/>
    <hyperlink ref="V204" r:id="rId332" display="http://pbs.twimg.com/profile_images/378800000757813649/80b8061d46073ae31d36e83ba772c918_normal.jpeg"/>
    <hyperlink ref="V205" r:id="rId333" display="http://pbs.twimg.com/profile_images/935840922448941057/gWYtmf-b_normal.jpg"/>
    <hyperlink ref="V206" r:id="rId334" display="https://pbs.twimg.com/tweet_video_thumb/D1mwK6bXQAA1RcY.jpg"/>
    <hyperlink ref="V207" r:id="rId335" display="https://pbs.twimg.com/tweet_video_thumb/D1mwK6bXQAA1RcY.jpg"/>
    <hyperlink ref="V208" r:id="rId336" display="http://pbs.twimg.com/profile_images/378800000757813649/80b8061d46073ae31d36e83ba772c918_normal.jpeg"/>
    <hyperlink ref="V209" r:id="rId337" display="http://pbs.twimg.com/profile_images/935840922448941057/gWYtmf-b_normal.jpg"/>
    <hyperlink ref="V210" r:id="rId338" display="http://pbs.twimg.com/profile_images/935840922448941057/gWYtmf-b_normal.jpg"/>
    <hyperlink ref="V211" r:id="rId339" display="http://pbs.twimg.com/profile_images/433935198481182721/QzsnyfQu_normal.jpeg"/>
    <hyperlink ref="V212" r:id="rId340" display="http://pbs.twimg.com/profile_images/935840922448941057/gWYtmf-b_normal.jpg"/>
    <hyperlink ref="V213" r:id="rId341" display="http://pbs.twimg.com/profile_images/433935198481182721/QzsnyfQu_normal.jpeg"/>
    <hyperlink ref="V214" r:id="rId342" display="http://pbs.twimg.com/profile_images/935840922448941057/gWYtmf-b_normal.jpg"/>
    <hyperlink ref="V215" r:id="rId343" display="http://pbs.twimg.com/profile_images/935840922448941057/gWYtmf-b_normal.jpg"/>
    <hyperlink ref="V216" r:id="rId344" display="http://pbs.twimg.com/profile_images/433935198481182721/QzsnyfQu_normal.jpeg"/>
    <hyperlink ref="V217" r:id="rId345" display="https://pbs.twimg.com/media/D1s-LxaXgAAFfSZ.jpg"/>
    <hyperlink ref="V218" r:id="rId346" display="https://pbs.twimg.com/media/D2Bhq94XcAAKaLr.jpg"/>
    <hyperlink ref="V219" r:id="rId347" display="https://pbs.twimg.com/media/D2BGUbeX0AE4lp2.jpg"/>
    <hyperlink ref="V220" r:id="rId348" display="http://pbs.twimg.com/profile_images/763523953965031424/xSLhmZ2E_normal.jpg"/>
    <hyperlink ref="V221" r:id="rId349" display="https://pbs.twimg.com/media/D1829rQUcAI3wor.jpg"/>
    <hyperlink ref="V222" r:id="rId350" display="https://pbs.twimg.com/media/D2BbBFpU4AA6qfW.jpg"/>
    <hyperlink ref="V223" r:id="rId351" display="http://pbs.twimg.com/profile_images/763523953965031424/xSLhmZ2E_normal.jpg"/>
    <hyperlink ref="V224" r:id="rId352" display="http://pbs.twimg.com/profile_images/763523953965031424/xSLhmZ2E_normal.jpg"/>
    <hyperlink ref="V225" r:id="rId353" display="http://pbs.twimg.com/profile_images/763523953965031424/xSLhmZ2E_normal.jpg"/>
    <hyperlink ref="V226" r:id="rId354" display="http://pbs.twimg.com/profile_images/763523953965031424/xSLhmZ2E_normal.jpg"/>
    <hyperlink ref="V227" r:id="rId355" display="http://pbs.twimg.com/profile_images/935840922448941057/gWYtmf-b_normal.jpg"/>
    <hyperlink ref="V228" r:id="rId356" display="http://pbs.twimg.com/profile_images/935840922448941057/gWYtmf-b_normal.jpg"/>
    <hyperlink ref="V229" r:id="rId357" display="http://pbs.twimg.com/profile_images/935840922448941057/gWYtmf-b_normal.jpg"/>
    <hyperlink ref="V230" r:id="rId358" display="http://pbs.twimg.com/profile_images/935840922448941057/gWYtmf-b_normal.jpg"/>
    <hyperlink ref="V231" r:id="rId359" display="http://pbs.twimg.com/profile_images/935840922448941057/gWYtmf-b_normal.jpg"/>
    <hyperlink ref="V232" r:id="rId360" display="http://pbs.twimg.com/profile_images/935840922448941057/gWYtmf-b_normal.jpg"/>
    <hyperlink ref="V233" r:id="rId361" display="http://pbs.twimg.com/profile_images/935840922448941057/gWYtmf-b_normal.jpg"/>
    <hyperlink ref="V234" r:id="rId362" display="http://pbs.twimg.com/profile_images/433935198481182721/QzsnyfQu_normal.jpeg"/>
    <hyperlink ref="V235" r:id="rId363" display="https://pbs.twimg.com/media/D2Bhq94XcAAKaLr.jpg"/>
    <hyperlink ref="V236" r:id="rId364" display="http://pbs.twimg.com/profile_images/935840922448941057/gWYtmf-b_normal.jpg"/>
    <hyperlink ref="V237" r:id="rId365" display="http://pbs.twimg.com/profile_images/433935198481182721/QzsnyfQu_normal.jpeg"/>
    <hyperlink ref="V238" r:id="rId366" display="http://pbs.twimg.com/profile_images/935840922448941057/gWYtmf-b_normal.jpg"/>
    <hyperlink ref="V239" r:id="rId367" display="http://pbs.twimg.com/profile_images/935840922448941057/gWYtmf-b_normal.jpg"/>
    <hyperlink ref="V240" r:id="rId368" display="http://pbs.twimg.com/profile_images/935840922448941057/gWYtmf-b_normal.jpg"/>
    <hyperlink ref="V241" r:id="rId369" display="http://pbs.twimg.com/profile_images/935840922448941057/gWYtmf-b_normal.jpg"/>
    <hyperlink ref="V242" r:id="rId370" display="http://pbs.twimg.com/profile_images/433935198481182721/QzsnyfQu_normal.jpeg"/>
    <hyperlink ref="V243" r:id="rId371" display="http://pbs.twimg.com/profile_images/433935198481182721/QzsnyfQu_normal.jpeg"/>
    <hyperlink ref="V244" r:id="rId372" display="http://pbs.twimg.com/profile_images/433935198481182721/QzsnyfQu_normal.jpeg"/>
    <hyperlink ref="V245" r:id="rId373" display="https://pbs.twimg.com/media/D1s-LxaXgAAFfSZ.jpg"/>
    <hyperlink ref="V246" r:id="rId374" display="http://pbs.twimg.com/profile_images/433935198481182721/QzsnyfQu_normal.jpeg"/>
    <hyperlink ref="V247" r:id="rId375" display="http://pbs.twimg.com/profile_images/433935198481182721/QzsnyfQu_normal.jpeg"/>
    <hyperlink ref="V248" r:id="rId376" display="http://pbs.twimg.com/profile_images/1097221954753433601/MDT_4x7y_normal.jpg"/>
    <hyperlink ref="V249" r:id="rId377" display="http://pbs.twimg.com/profile_images/1097221954753433601/MDT_4x7y_normal.jpg"/>
    <hyperlink ref="V250" r:id="rId378" display="http://pbs.twimg.com/profile_images/1097221954753433601/MDT_4x7y_normal.jpg"/>
    <hyperlink ref="V251" r:id="rId379" display="http://pbs.twimg.com/profile_images/874962077579964416/225ucI-p_normal.jpg"/>
    <hyperlink ref="V252" r:id="rId380" display="http://pbs.twimg.com/profile_images/1101504533862191104/oTEDGZfu_normal.png"/>
    <hyperlink ref="V253" r:id="rId381" display="http://pbs.twimg.com/profile_images/1101504533862191104/oTEDGZfu_normal.png"/>
    <hyperlink ref="V254" r:id="rId382" display="http://pbs.twimg.com/profile_images/1101504533862191104/oTEDGZfu_normal.png"/>
    <hyperlink ref="V255" r:id="rId383" display="http://pbs.twimg.com/profile_images/1083739500449357824/oPcQVcyq_normal.jpg"/>
    <hyperlink ref="V256" r:id="rId384" display="http://pbs.twimg.com/profile_images/1083739500449357824/oPcQVcyq_normal.jpg"/>
    <hyperlink ref="V257" r:id="rId385" display="http://pbs.twimg.com/profile_images/580042158171914241/7psx0-aM_normal.jpg"/>
    <hyperlink ref="V258" r:id="rId386" display="http://pbs.twimg.com/profile_images/580042158171914241/7psx0-aM_normal.jpg"/>
    <hyperlink ref="V259" r:id="rId387" display="http://pbs.twimg.com/profile_images/580042158171914241/7psx0-aM_normal.jpg"/>
    <hyperlink ref="V260" r:id="rId388" display="http://pbs.twimg.com/profile_images/580042158171914241/7psx0-aM_normal.jpg"/>
    <hyperlink ref="V261" r:id="rId389" display="http://pbs.twimg.com/profile_images/580042158171914241/7psx0-aM_normal.jpg"/>
    <hyperlink ref="V262" r:id="rId390" display="http://pbs.twimg.com/profile_images/935840922448941057/gWYtmf-b_normal.jpg"/>
    <hyperlink ref="V263" r:id="rId391" display="http://pbs.twimg.com/profile_images/935840922448941057/gWYtmf-b_normal.jpg"/>
    <hyperlink ref="V264" r:id="rId392" display="http://pbs.twimg.com/profile_images/935840922448941057/gWYtmf-b_normal.jpg"/>
    <hyperlink ref="V265" r:id="rId393" display="http://pbs.twimg.com/profile_images/935840922448941057/gWYtmf-b_normal.jpg"/>
    <hyperlink ref="V266" r:id="rId394" display="http://pbs.twimg.com/profile_images/935840922448941057/gWYtmf-b_normal.jpg"/>
    <hyperlink ref="V267" r:id="rId395" display="http://pbs.twimg.com/profile_images/935840922448941057/gWYtmf-b_normal.jpg"/>
    <hyperlink ref="V268" r:id="rId396" display="http://pbs.twimg.com/profile_images/935840922448941057/gWYtmf-b_normal.jpg"/>
    <hyperlink ref="V269" r:id="rId397" display="http://pbs.twimg.com/profile_images/874962077579964416/225ucI-p_normal.jpg"/>
    <hyperlink ref="V270" r:id="rId398" display="http://pbs.twimg.com/profile_images/874962077579964416/225ucI-p_normal.jpg"/>
    <hyperlink ref="V271" r:id="rId399" display="http://pbs.twimg.com/profile_images/874962077579964416/225ucI-p_normal.jpg"/>
    <hyperlink ref="V272" r:id="rId400" display="http://pbs.twimg.com/profile_images/1083739500449357824/oPcQVcyq_normal.jpg"/>
    <hyperlink ref="V273" r:id="rId401" display="http://pbs.twimg.com/profile_images/1083739500449357824/oPcQVcyq_normal.jpg"/>
    <hyperlink ref="V274" r:id="rId402" display="http://pbs.twimg.com/profile_images/580042158171914241/7psx0-aM_normal.jpg"/>
    <hyperlink ref="V275" r:id="rId403" display="http://pbs.twimg.com/profile_images/580042158171914241/7psx0-aM_normal.jpg"/>
    <hyperlink ref="V276" r:id="rId404" display="http://pbs.twimg.com/profile_images/580042158171914241/7psx0-aM_normal.jpg"/>
    <hyperlink ref="V277" r:id="rId405" display="http://pbs.twimg.com/profile_images/580042158171914241/7psx0-aM_normal.jpg"/>
    <hyperlink ref="V278" r:id="rId406" display="http://pbs.twimg.com/profile_images/580042158171914241/7psx0-aM_normal.jpg"/>
    <hyperlink ref="V279" r:id="rId407" display="http://pbs.twimg.com/profile_images/580042158171914241/7psx0-aM_normal.jpg"/>
    <hyperlink ref="V280" r:id="rId408" display="http://pbs.twimg.com/profile_images/580042158171914241/7psx0-aM_normal.jpg"/>
    <hyperlink ref="V281" r:id="rId409" display="http://pbs.twimg.com/profile_images/935840922448941057/gWYtmf-b_normal.jpg"/>
    <hyperlink ref="V282" r:id="rId410" display="http://pbs.twimg.com/profile_images/935840922448941057/gWYtmf-b_normal.jpg"/>
    <hyperlink ref="V283" r:id="rId411" display="http://pbs.twimg.com/profile_images/935840922448941057/gWYtmf-b_normal.jpg"/>
    <hyperlink ref="V284" r:id="rId412" display="http://pbs.twimg.com/profile_images/935840922448941057/gWYtmf-b_normal.jpg"/>
    <hyperlink ref="V285" r:id="rId413" display="http://pbs.twimg.com/profile_images/874962077579964416/225ucI-p_normal.jpg"/>
    <hyperlink ref="V286" r:id="rId414" display="http://pbs.twimg.com/profile_images/1083739500449357824/oPcQVcyq_normal.jpg"/>
    <hyperlink ref="V287" r:id="rId415" display="http://pbs.twimg.com/profile_images/1083739500449357824/oPcQVcyq_normal.jpg"/>
    <hyperlink ref="V288" r:id="rId416" display="http://pbs.twimg.com/profile_images/1083739500449357824/oPcQVcyq_normal.jpg"/>
    <hyperlink ref="V289" r:id="rId417" display="http://pbs.twimg.com/profile_images/935840922448941057/gWYtmf-b_normal.jpg"/>
    <hyperlink ref="V290" r:id="rId418" display="http://pbs.twimg.com/profile_images/874962077579964416/225ucI-p_normal.jpg"/>
    <hyperlink ref="V291" r:id="rId419" display="http://pbs.twimg.com/profile_images/935840922448941057/gWYtmf-b_normal.jpg"/>
    <hyperlink ref="V292" r:id="rId420" display="http://pbs.twimg.com/profile_images/874962077579964416/225ucI-p_normal.jpg"/>
    <hyperlink ref="V293" r:id="rId421" display="http://pbs.twimg.com/profile_images/874962077579964416/225ucI-p_normal.jpg"/>
    <hyperlink ref="V294" r:id="rId422" display="http://pbs.twimg.com/profile_images/874962077579964416/225ucI-p_normal.jpg"/>
    <hyperlink ref="V295" r:id="rId423" display="http://pbs.twimg.com/profile_images/935840922448941057/gWYtmf-b_normal.jpg"/>
    <hyperlink ref="V296" r:id="rId424" display="https://pbs.twimg.com/media/D18xNLeW0AUnNKk.jpg"/>
    <hyperlink ref="V297" r:id="rId425" display="http://pbs.twimg.com/profile_images/935840922448941057/gWYtmf-b_normal.jpg"/>
    <hyperlink ref="V298" r:id="rId426" display="http://pbs.twimg.com/profile_images/935840922448941057/gWYtmf-b_normal.jpg"/>
    <hyperlink ref="V299" r:id="rId427" display="http://pbs.twimg.com/profile_images/935840922448941057/gWYtmf-b_normal.jpg"/>
    <hyperlink ref="V300" r:id="rId428" display="http://pbs.twimg.com/profile_images/935840922448941057/gWYtmf-b_normal.jpg"/>
    <hyperlink ref="V301" r:id="rId429" display="https://pbs.twimg.com/media/D2RwI5dWoAA1FqL.jpg"/>
    <hyperlink ref="V302" r:id="rId430" display="http://pbs.twimg.com/profile_images/3310758389/fe7d12d41d859faaa79c8cd8341f50d3_normal.jpeg"/>
    <hyperlink ref="V303" r:id="rId431" display="http://pbs.twimg.com/profile_images/3310758389/fe7d12d41d859faaa79c8cd8341f50d3_normal.jpeg"/>
    <hyperlink ref="X3" r:id="rId432" display="https://twitter.com/#!/sheffunistaff/status/1107659022029733893"/>
    <hyperlink ref="X4" r:id="rId433" display="https://twitter.com/#!/sheffunistaff/status/1107654184185282560"/>
    <hyperlink ref="X5" r:id="rId434" display="https://twitter.com/#!/sheffunistaff/status/1107659022029733893"/>
    <hyperlink ref="X6" r:id="rId435" display="https://twitter.com/#!/sheffunistaff/status/1107654184185282560"/>
    <hyperlink ref="X7" r:id="rId436" display="https://twitter.com/#!/sheffunistaff/status/1107659022029733893"/>
    <hyperlink ref="X8" r:id="rId437" display="https://twitter.com/#!/sheffunistaff/status/1107654184185282560"/>
    <hyperlink ref="X9" r:id="rId438" display="https://twitter.com/#!/europeanyoutheu/status/1107635265428967425"/>
    <hyperlink ref="X10" r:id="rId439" display="https://twitter.com/#!/europeanyoutheu/status/1107635265428967425"/>
    <hyperlink ref="X11" r:id="rId440" display="https://twitter.com/#!/sheffielduni/status/1108413101244850178"/>
    <hyperlink ref="X12" r:id="rId441" display="https://twitter.com/#!/bsa_sheffield/status/1105741603296235520"/>
    <hyperlink ref="X13" r:id="rId442" display="https://twitter.com/#!/bsa_sheffield/status/1105741603296235520"/>
    <hyperlink ref="X14" r:id="rId443" display="https://twitter.com/#!/sheffieldleader/status/1105744472074346496"/>
    <hyperlink ref="X15" r:id="rId444" display="https://twitter.com/#!/sheffieldleader/status/1105744472074346496"/>
    <hyperlink ref="X16" r:id="rId445" display="https://twitter.com/#!/london__digital/status/1105791631138140160"/>
    <hyperlink ref="X17" r:id="rId446" display="https://twitter.com/#!/london__digital/status/1105791631138140160"/>
    <hyperlink ref="X18" r:id="rId447" display="https://twitter.com/#!/london__digital/status/1105791631138140160"/>
    <hyperlink ref="X19" r:id="rId448" display="https://twitter.com/#!/sheffieldhear/status/1105838785877692416"/>
    <hyperlink ref="X20" r:id="rId449" display="https://twitter.com/#!/sheffieldhear/status/1105838785877692416"/>
    <hyperlink ref="X21" r:id="rId450" display="https://twitter.com/#!/foahpg/status/1105843996344102912"/>
    <hyperlink ref="X22" r:id="rId451" display="https://twitter.com/#!/foahpg/status/1105843996344102912"/>
    <hyperlink ref="X23" r:id="rId452" display="https://twitter.com/#!/academicchatter/status/1106065710344740866"/>
    <hyperlink ref="X24" r:id="rId453" display="https://twitter.com/#!/academicchatter/status/1106065710344740866"/>
    <hyperlink ref="X25" r:id="rId454" display="https://twitter.com/#!/academicchatter/status/1106065710344740866"/>
    <hyperlink ref="X26" r:id="rId455" display="https://twitter.com/#!/caitlin_higgott/status/1106076667477442560"/>
    <hyperlink ref="X27" r:id="rId456" display="https://twitter.com/#!/caitlin_higgott/status/1106076667477442560"/>
    <hyperlink ref="X28" r:id="rId457" display="https://twitter.com/#!/sir_learning/status/1106118436097310720"/>
    <hyperlink ref="X29" r:id="rId458" display="https://twitter.com/#!/sir_learning/status/1106118436097310720"/>
    <hyperlink ref="X30" r:id="rId459" display="https://twitter.com/#!/sir_learning/status/1106118436097310720"/>
    <hyperlink ref="X31" r:id="rId460" display="https://twitter.com/#!/umblaetterer/status/1106528322958303232"/>
    <hyperlink ref="X32" r:id="rId461" display="https://twitter.com/#!/stabihh/status/1106531211248320514"/>
    <hyperlink ref="X33" r:id="rId462" display="https://twitter.com/#!/galjuwaiser/status/1106644313142906882"/>
    <hyperlink ref="X34" r:id="rId463" display="https://twitter.com/#!/galjuwaiser/status/1106644313142906882"/>
    <hyperlink ref="X35" r:id="rId464" display="https://twitter.com/#!/jamesrbuk/status/1107993235643875329"/>
    <hyperlink ref="X36" r:id="rId465" display="https://twitter.com/#!/jamesrbuk/status/1107993235643875329"/>
    <hyperlink ref="X37" r:id="rId466" display="https://twitter.com/#!/jamesrbuk/status/1107993235643875329"/>
    <hyperlink ref="X38" r:id="rId467" display="https://twitter.com/#!/copyrightruth/status/1108385596895055874"/>
    <hyperlink ref="X39" r:id="rId468" display="https://twitter.com/#!/copyrightruth/status/1108385596895055874"/>
    <hyperlink ref="X40" r:id="rId469" display="https://twitter.com/#!/copyrightruth/status/1108385596895055874"/>
    <hyperlink ref="X41" r:id="rId470" display="https://twitter.com/#!/copyrightruth/status/1108385596895055874"/>
    <hyperlink ref="X42" r:id="rId471" display="https://twitter.com/#!/artefactors/status/1107946592303280128"/>
    <hyperlink ref="X43" r:id="rId472" display="https://twitter.com/#!/artefactors/status/1107946592303280128"/>
    <hyperlink ref="X44" r:id="rId473" display="https://twitter.com/#!/artefactors/status/1107946592303280128"/>
    <hyperlink ref="X45" r:id="rId474" display="https://twitter.com/#!/artefactors/status/1107946592303280128"/>
    <hyperlink ref="X46" r:id="rId475" display="https://twitter.com/#!/bsa_sheffield/status/1105741603296235520"/>
    <hyperlink ref="X47" r:id="rId476" display="https://twitter.com/#!/ic_leeds/status/1108728300736835586"/>
    <hyperlink ref="X48" r:id="rId477" display="https://twitter.com/#!/ic_leeds/status/1108728300736835586"/>
    <hyperlink ref="X49" r:id="rId478" display="https://twitter.com/#!/paulagoodale/status/1106947703991345154"/>
    <hyperlink ref="X50" r:id="rId479" display="https://twitter.com/#!/paulagoodale/status/1108726993842040833"/>
    <hyperlink ref="X51" r:id="rId480" display="https://twitter.com/#!/misshelved/status/1108785942196899842"/>
    <hyperlink ref="X52" r:id="rId481" display="https://twitter.com/#!/mckenna_aspell/status/1108784415268835328"/>
    <hyperlink ref="X53" r:id="rId482" display="https://twitter.com/#!/mckenna_aspell/status/1108784415268835328"/>
    <hyperlink ref="X54" r:id="rId483" display="https://twitter.com/#!/mckenna_aspell/status/1108786397383663616"/>
    <hyperlink ref="X55" r:id="rId484" display="https://twitter.com/#!/mckenna_aspell/status/1108786397383663616"/>
    <hyperlink ref="X56" r:id="rId485" display="https://twitter.com/#!/mckenna_aspell/status/1108786397383663616"/>
    <hyperlink ref="X57" r:id="rId486" display="https://twitter.com/#!/stephenpinfield/status/1108793549229879297"/>
    <hyperlink ref="X58" r:id="rId487" display="https://twitter.com/#!/misshelved/status/1108785942196899842"/>
    <hyperlink ref="X59" r:id="rId488" display="https://twitter.com/#!/misshelved/status/1108785942196899842"/>
    <hyperlink ref="X60" r:id="rId489" display="https://twitter.com/#!/stephenpinfield/status/1108793549229879297"/>
    <hyperlink ref="X61" r:id="rId490" display="https://twitter.com/#!/cgknowles/status/1109032639867047936"/>
    <hyperlink ref="X62" r:id="rId491" display="https://twitter.com/#!/cgknowles/status/1109032639867047936"/>
    <hyperlink ref="X63" r:id="rId492" display="https://twitter.com/#!/cgknowles/status/1109032639867047936"/>
    <hyperlink ref="X64" r:id="rId493" display="https://twitter.com/#!/cgknowles/status/1109032639867047936"/>
    <hyperlink ref="X65" r:id="rId494" display="https://twitter.com/#!/bsa_sheffield/status/1105741603296235520"/>
    <hyperlink ref="X66" r:id="rId495" display="https://twitter.com/#!/adlvdl/status/1105741773765255168"/>
    <hyperlink ref="X67" r:id="rId496" display="https://twitter.com/#!/infoschoolsheff/status/1105757958565175296"/>
    <hyperlink ref="X68" r:id="rId497" display="https://twitter.com/#!/bsa_sheffield/status/1105741603296235520"/>
    <hyperlink ref="X69" r:id="rId498" display="https://twitter.com/#!/adlvdl/status/1105741773765255168"/>
    <hyperlink ref="X70" r:id="rId499" display="https://twitter.com/#!/infoschoolsheff/status/1105757958565175296"/>
    <hyperlink ref="X71" r:id="rId500" display="https://twitter.com/#!/infoschoolsheff/status/1105838554951925761"/>
    <hyperlink ref="X72" r:id="rId501" display="https://twitter.com/#!/infoschoolsheff/status/1105846303819550721"/>
    <hyperlink ref="X73" r:id="rId502" display="https://twitter.com/#!/was3210/status/1106064686938836994"/>
    <hyperlink ref="X74" r:id="rId503" display="https://twitter.com/#!/was3210/status/1106064686938836994"/>
    <hyperlink ref="X75" r:id="rId504" display="https://twitter.com/#!/infoschoolsheff/status/1106120284887834624"/>
    <hyperlink ref="X76" r:id="rId505" display="https://twitter.com/#!/sheffunisustain/status/1106197943789469697"/>
    <hyperlink ref="X77" r:id="rId506" display="https://twitter.com/#!/sheffunisustain/status/1106198173654175745"/>
    <hyperlink ref="X78" r:id="rId507" display="https://twitter.com/#!/infoschoolsheff/status/1106195216913051649"/>
    <hyperlink ref="X79" r:id="rId508" display="https://twitter.com/#!/infoschoolsheff/status/1106214431925649408"/>
    <hyperlink ref="X80" r:id="rId509" display="https://twitter.com/#!/infoschoolsheff/status/1106214450258997248"/>
    <hyperlink ref="X81" r:id="rId510" display="https://twitter.com/#!/sheffunisustain/status/1105472455643152390"/>
    <hyperlink ref="X82" r:id="rId511" display="https://twitter.com/#!/sheffunisustain/status/1106197943789469697"/>
    <hyperlink ref="X83" r:id="rId512" display="https://twitter.com/#!/sheffunisustain/status/1106198173654175745"/>
    <hyperlink ref="X84" r:id="rId513" display="https://twitter.com/#!/infoschoolsheff/status/1106195216913051649"/>
    <hyperlink ref="X85" r:id="rId514" display="https://twitter.com/#!/infoschoolsheff/status/1106214431925649408"/>
    <hyperlink ref="X86" r:id="rId515" display="https://twitter.com/#!/infoschoolsheff/status/1106214450258997248"/>
    <hyperlink ref="X87" r:id="rId516" display="https://twitter.com/#!/j0bates/status/1106610489864404993"/>
    <hyperlink ref="X88" r:id="rId517" display="https://twitter.com/#!/j0bates/status/1106610489864404993"/>
    <hyperlink ref="X89" r:id="rId518" display="https://twitter.com/#!/paulagoodale/status/1106309630316199936"/>
    <hyperlink ref="X90" r:id="rId519" display="https://twitter.com/#!/infoschoolsheff/status/1106500456933740544"/>
    <hyperlink ref="X91" r:id="rId520" display="https://twitter.com/#!/infoschoolsheff/status/1107572398931492864"/>
    <hyperlink ref="X92" r:id="rId521" display="https://twitter.com/#!/infoschoolsheff/status/1107650575565496322"/>
    <hyperlink ref="X93" r:id="rId522" display="https://twitter.com/#!/infoschoolsheff/status/1107572398931492864"/>
    <hyperlink ref="X94" r:id="rId523" display="https://twitter.com/#!/infoschoolsheff/status/1107650575565496322"/>
    <hyperlink ref="X95" r:id="rId524" display="https://twitter.com/#!/infoschoolsheff/status/1107662156500221952"/>
    <hyperlink ref="X96" r:id="rId525" display="https://twitter.com/#!/infoschoolsheff/status/1107662198384533506"/>
    <hyperlink ref="X97" r:id="rId526" display="https://twitter.com/#!/newlibsuk/status/1106116729191702528"/>
    <hyperlink ref="X98" r:id="rId527" display="https://twitter.com/#!/infoschoolsheff/status/1107957670907207680"/>
    <hyperlink ref="X99" r:id="rId528" display="https://twitter.com/#!/sheilayoshikawa/status/1107950922456416256"/>
    <hyperlink ref="X100" r:id="rId529" display="https://twitter.com/#!/infoschoolsheff/status/1107964922665816064"/>
    <hyperlink ref="X101" r:id="rId530" display="https://twitter.com/#!/sportsheffield/status/1107964033540460545"/>
    <hyperlink ref="X102" r:id="rId531" display="https://twitter.com/#!/infoschoolsheff/status/1107975403229143040"/>
    <hyperlink ref="X103" r:id="rId532" display="https://twitter.com/#!/jason_edge/status/1107992813311012866"/>
    <hyperlink ref="X104" r:id="rId533" display="https://twitter.com/#!/infoschoolsheff/status/1108005998223151104"/>
    <hyperlink ref="X105" r:id="rId534" display="https://twitter.com/#!/jason_edge/status/1107992813311012866"/>
    <hyperlink ref="X106" r:id="rId535" display="https://twitter.com/#!/infoschoolsheff/status/1108005998223151104"/>
    <hyperlink ref="X107" r:id="rId536" display="https://twitter.com/#!/jason_edge/status/1107992813311012866"/>
    <hyperlink ref="X108" r:id="rId537" display="https://twitter.com/#!/infoschoolsheff/status/1108005998223151104"/>
    <hyperlink ref="X109" r:id="rId538" display="https://twitter.com/#!/infoschoolsheff/status/1106220639973720065"/>
    <hyperlink ref="X110" r:id="rId539" display="https://twitter.com/#!/infoschoolsheff/status/1106556170876186624"/>
    <hyperlink ref="X111" r:id="rId540" display="https://twitter.com/#!/infoschoolsheff/status/1108006697371492353"/>
    <hyperlink ref="X112" r:id="rId541" display="https://twitter.com/#!/infoschoolsheff/status/1106220639973720065"/>
    <hyperlink ref="X113" r:id="rId542" display="https://twitter.com/#!/infoschoolsheff/status/1106556170876186624"/>
    <hyperlink ref="X114" r:id="rId543" display="https://twitter.com/#!/infoschoolsheff/status/1108006697371492353"/>
    <hyperlink ref="X115" r:id="rId544" display="https://twitter.com/#!/sheffieldchem/status/1108305681055137792"/>
    <hyperlink ref="X116" r:id="rId545" display="https://twitter.com/#!/infoschoolsheff/status/1108322165483626496"/>
    <hyperlink ref="X117" r:id="rId546" display="https://twitter.com/#!/sheffielduni/status/1107657913626091520"/>
    <hyperlink ref="X118" r:id="rId547" display="https://twitter.com/#!/infoschoolsheff/status/1108322289983111168"/>
    <hyperlink ref="X119" r:id="rId548" display="https://twitter.com/#!/sheffsocscience/status/1108335506318942208"/>
    <hyperlink ref="X120" r:id="rId549" display="https://twitter.com/#!/infoschoolsheff/status/1108335704633946112"/>
    <hyperlink ref="X121" r:id="rId550" display="https://twitter.com/#!/sheffsocscience/status/1108335506318942208"/>
    <hyperlink ref="X122" r:id="rId551" display="https://twitter.com/#!/infoschoolsheff/status/1108335704633946112"/>
    <hyperlink ref="X123" r:id="rId552" display="https://twitter.com/#!/infoschoolsheff/status/1108335704633946112"/>
    <hyperlink ref="X124" r:id="rId553" display="https://twitter.com/#!/infoschoolsheff/status/1108373098666037248"/>
    <hyperlink ref="X125" r:id="rId554" display="https://twitter.com/#!/stephenpinfield/status/1108384875026006017"/>
    <hyperlink ref="X126" r:id="rId555" display="https://twitter.com/#!/dannykay68/status/1108385212680060934"/>
    <hyperlink ref="X127" r:id="rId556" display="https://twitter.com/#!/jamesae/status/1108386788798717953"/>
    <hyperlink ref="X128" r:id="rId557" display="https://twitter.com/#!/infoschoolsheff/status/1107650575565496322"/>
    <hyperlink ref="X129" r:id="rId558" display="https://twitter.com/#!/infoschoolsheff/status/1108373098666037248"/>
    <hyperlink ref="X130" r:id="rId559" display="https://twitter.com/#!/infoschoolsheff/status/1108373525105131520"/>
    <hyperlink ref="X131" r:id="rId560" display="https://twitter.com/#!/ovus00/status/1108403896865689608"/>
    <hyperlink ref="X132" r:id="rId561" display="https://twitter.com/#!/infoschoolsheff/status/1108404047789412353"/>
    <hyperlink ref="X133" r:id="rId562" display="https://twitter.com/#!/ovus00/status/1108403896865689608"/>
    <hyperlink ref="X134" r:id="rId563" display="https://twitter.com/#!/infoschoolsheff/status/1108404047789412353"/>
    <hyperlink ref="X135" r:id="rId564" display="https://twitter.com/#!/ovus00/status/1108403896865689608"/>
    <hyperlink ref="X136" r:id="rId565" display="https://twitter.com/#!/infoschoolsheff/status/1108404047789412353"/>
    <hyperlink ref="X137" r:id="rId566" display="https://twitter.com/#!/artefactors/status/1108656931735068672"/>
    <hyperlink ref="X138" r:id="rId567" display="https://twitter.com/#!/paulagoodale/status/1106309630316199936"/>
    <hyperlink ref="X139" r:id="rId568" display="https://twitter.com/#!/paulagoodale/status/1106947703991345154"/>
    <hyperlink ref="X140" r:id="rId569" display="https://twitter.com/#!/paulagoodale/status/1106947703991345154"/>
    <hyperlink ref="X141" r:id="rId570" display="https://twitter.com/#!/paulagoodale/status/1108487940576067584"/>
    <hyperlink ref="X142" r:id="rId571" display="https://twitter.com/#!/paulagoodale/status/1108726993842040833"/>
    <hyperlink ref="X143" r:id="rId572" display="https://twitter.com/#!/infoschoolsheff/status/1106500456933740544"/>
    <hyperlink ref="X144" r:id="rId573" display="https://twitter.com/#!/infoschoolsheff/status/1108656749488295936"/>
    <hyperlink ref="X145" r:id="rId574" display="https://twitter.com/#!/infoschoolsheff/status/1108656765372194816"/>
    <hyperlink ref="X146" r:id="rId575" display="https://twitter.com/#!/artefactors/status/1107946592303280128"/>
    <hyperlink ref="X147" r:id="rId576" display="https://twitter.com/#!/infoschoolsheff/status/1108656765372194816"/>
    <hyperlink ref="X148" r:id="rId577" display="https://twitter.com/#!/artefactors/status/1107946592303280128"/>
    <hyperlink ref="X149" r:id="rId578" display="https://twitter.com/#!/infoschoolsheff/status/1108656765372194816"/>
    <hyperlink ref="X150" r:id="rId579" display="https://twitter.com/#!/artefactors/status/1107946592303280128"/>
    <hyperlink ref="X151" r:id="rId580" display="https://twitter.com/#!/infoschoolsheff/status/1108656765372194816"/>
    <hyperlink ref="X152" r:id="rId581" display="https://twitter.com/#!/artefactors/status/1108656931735068672"/>
    <hyperlink ref="X153" r:id="rId582" display="https://twitter.com/#!/infoschoolsheff/status/1108656765372194816"/>
    <hyperlink ref="X154" r:id="rId583" display="https://twitter.com/#!/infoschoolsheff/status/1108679980282712064"/>
    <hyperlink ref="X155" r:id="rId584" display="https://twitter.com/#!/tech_foresight/status/1108731744696569856"/>
    <hyperlink ref="X156" r:id="rId585" display="https://twitter.com/#!/infoschoolsheff/status/1108732993613512710"/>
    <hyperlink ref="X157" r:id="rId586" display="https://twitter.com/#!/sheffielduni/status/1107675528994144256"/>
    <hyperlink ref="X158" r:id="rId587" display="https://twitter.com/#!/sheffielduni/status/1108673510921125888"/>
    <hyperlink ref="X159" r:id="rId588" display="https://twitter.com/#!/infoschoolsheff/status/1106120284887834624"/>
    <hyperlink ref="X160" r:id="rId589" display="https://twitter.com/#!/infoschoolsheff/status/1107975403229143040"/>
    <hyperlink ref="X161" r:id="rId590" display="https://twitter.com/#!/infoschoolsheff/status/1107975505402388482"/>
    <hyperlink ref="X162" r:id="rId591" display="https://twitter.com/#!/infoschoolsheff/status/1108317699548037121"/>
    <hyperlink ref="X163" r:id="rId592" display="https://twitter.com/#!/infoschoolsheff/status/1108322289983111168"/>
    <hyperlink ref="X164" r:id="rId593" display="https://twitter.com/#!/infoschoolsheff/status/1108679980282712064"/>
    <hyperlink ref="X165" r:id="rId594" display="https://twitter.com/#!/infoschoolsheff/status/1108744128886722561"/>
    <hyperlink ref="X166" r:id="rId595" display="https://twitter.com/#!/tech_foresight/status/1108676295582498816"/>
    <hyperlink ref="X167" r:id="rId596" display="https://twitter.com/#!/tech_foresight/status/1108731744696569856"/>
    <hyperlink ref="X168" r:id="rId597" display="https://twitter.com/#!/tech_foresight/status/1108742581909893121"/>
    <hyperlink ref="X169" r:id="rId598" display="https://twitter.com/#!/infoschoolsheff/status/1108744253138784257"/>
    <hyperlink ref="X170" r:id="rId599" display="https://twitter.com/#!/infoschoolsheff/status/1108678562536660993"/>
    <hyperlink ref="X171" r:id="rId600" display="https://twitter.com/#!/infoschoolsheff/status/1108732993613512710"/>
    <hyperlink ref="X172" r:id="rId601" display="https://twitter.com/#!/infoschoolsheff/status/1108744253138784257"/>
    <hyperlink ref="X173" r:id="rId602" display="https://twitter.com/#!/sheilayoshikawa/status/1108399272981078017"/>
    <hyperlink ref="X174" r:id="rId603" display="https://twitter.com/#!/stephenpinfield/status/1108384875026006017"/>
    <hyperlink ref="X175" r:id="rId604" display="https://twitter.com/#!/simonjbains/status/1109031865439137792"/>
    <hyperlink ref="X176" r:id="rId605" display="https://twitter.com/#!/dannykay68/status/1108385212680060934"/>
    <hyperlink ref="X177" r:id="rId606" display="https://twitter.com/#!/dannykay68/status/1108385212680060934"/>
    <hyperlink ref="X178" r:id="rId607" display="https://twitter.com/#!/dannykay68/status/1108385212680060934"/>
    <hyperlink ref="X179" r:id="rId608" display="https://twitter.com/#!/dannykay68/status/1108385212680060934"/>
    <hyperlink ref="X180" r:id="rId609" display="https://twitter.com/#!/dannykay68/status/1109032541120532480"/>
    <hyperlink ref="X181" r:id="rId610" display="https://twitter.com/#!/dannykay68/status/1109032541120532480"/>
    <hyperlink ref="X182" r:id="rId611" display="https://twitter.com/#!/dannykay68/status/1109032541120532480"/>
    <hyperlink ref="X183" r:id="rId612" display="https://twitter.com/#!/jamesae/status/1108386788798717953"/>
    <hyperlink ref="X184" r:id="rId613" display="https://twitter.com/#!/infoschoolsheff/status/1109048006073114624"/>
    <hyperlink ref="X185" r:id="rId614" display="https://twitter.com/#!/sheilayoshikawa/status/1108399272981078017"/>
    <hyperlink ref="X186" r:id="rId615" display="https://twitter.com/#!/stephenpinfield/status/1108384875026006017"/>
    <hyperlink ref="X187" r:id="rId616" display="https://twitter.com/#!/simonjbains/status/1109031865439137792"/>
    <hyperlink ref="X188" r:id="rId617" display="https://twitter.com/#!/simonjbains/status/1109031865439137792"/>
    <hyperlink ref="X189" r:id="rId618" display="https://twitter.com/#!/jamesae/status/1108386788798717953"/>
    <hyperlink ref="X190" r:id="rId619" display="https://twitter.com/#!/infoschoolsheff/status/1109048006073114624"/>
    <hyperlink ref="X191" r:id="rId620" display="https://twitter.com/#!/nothatt/status/1109048639136165894"/>
    <hyperlink ref="X192" r:id="rId621" display="https://twitter.com/#!/nothatt/status/1109048639136165894"/>
    <hyperlink ref="X193" r:id="rId622" display="https://twitter.com/#!/nothatt/status/1109048639136165894"/>
    <hyperlink ref="X194" r:id="rId623" display="https://twitter.com/#!/emilypulsford/status/1109060813556510721"/>
    <hyperlink ref="X195" r:id="rId624" display="https://twitter.com/#!/jamesae/status/1109061500159905792"/>
    <hyperlink ref="X196" r:id="rId625" display="https://twitter.com/#!/infoschoolsheff/status/1109070095396073472"/>
    <hyperlink ref="X197" r:id="rId626" display="https://twitter.com/#!/emilypulsford/status/1109060813556510721"/>
    <hyperlink ref="X198" r:id="rId627" display="https://twitter.com/#!/emilypulsford/status/1109060813556510721"/>
    <hyperlink ref="X199" r:id="rId628" display="https://twitter.com/#!/emilypulsford/status/1109060813556510721"/>
    <hyperlink ref="X200" r:id="rId629" display="https://twitter.com/#!/jamesae/status/1109061500159905792"/>
    <hyperlink ref="X201" r:id="rId630" display="https://twitter.com/#!/infoschoolsheff/status/1109070095396073472"/>
    <hyperlink ref="X202" r:id="rId631" display="https://twitter.com/#!/mariamawson/status/1109092664048304130"/>
    <hyperlink ref="X203" r:id="rId632" display="https://twitter.com/#!/infoschoolsheff/status/1109092842012639237"/>
    <hyperlink ref="X204" r:id="rId633" display="https://twitter.com/#!/mariamawson/status/1109092664048304130"/>
    <hyperlink ref="X205" r:id="rId634" display="https://twitter.com/#!/infoschoolsheff/status/1109092842012639237"/>
    <hyperlink ref="X206" r:id="rId635" display="https://twitter.com/#!/mariamawson/status/1106108916272906240"/>
    <hyperlink ref="X207" r:id="rId636" display="https://twitter.com/#!/mariamawson/status/1106108916272906240"/>
    <hyperlink ref="X208" r:id="rId637" display="https://twitter.com/#!/mariamawson/status/1109092664048304130"/>
    <hyperlink ref="X209" r:id="rId638" display="https://twitter.com/#!/infoschoolsheff/status/1106120329271918597"/>
    <hyperlink ref="X210" r:id="rId639" display="https://twitter.com/#!/infoschoolsheff/status/1109092842012639237"/>
    <hyperlink ref="X211" r:id="rId640" display="https://twitter.com/#!/ischoolpam/status/1074956076917886976"/>
    <hyperlink ref="X212" r:id="rId641" display="https://twitter.com/#!/infoschoolsheff/status/1106522908086726661"/>
    <hyperlink ref="X213" r:id="rId642" display="https://twitter.com/#!/ischoolpam/status/1106522021171744768"/>
    <hyperlink ref="X214" r:id="rId643" display="https://twitter.com/#!/infoschoolsheff/status/1106120329271918597"/>
    <hyperlink ref="X215" r:id="rId644" display="https://twitter.com/#!/infoschoolsheff/status/1106146950422896640"/>
    <hyperlink ref="X216" r:id="rId645" display="https://twitter.com/#!/ischoolpam/status/1106141851235557376"/>
    <hyperlink ref="X217" r:id="rId646" display="https://twitter.com/#!/ischoolpam/status/1106546518398509056"/>
    <hyperlink ref="X218" r:id="rId647" display="https://twitter.com/#!/flygirltwo/status/1107992952469630976"/>
    <hyperlink ref="X219" r:id="rId648" display="https://twitter.com/#!/sheilayoshikawa/status/1107962826310725632"/>
    <hyperlink ref="X220" r:id="rId649" display="https://twitter.com/#!/sheilayoshikawa/status/1107928483995488256"/>
    <hyperlink ref="X221" r:id="rId650" display="https://twitter.com/#!/sheilayoshikawa/status/1107664468031336449"/>
    <hyperlink ref="X222" r:id="rId651" display="https://twitter.com/#!/sheilayoshikawa/status/1107985584193077248"/>
    <hyperlink ref="X223" r:id="rId652" display="https://twitter.com/#!/sheilayoshikawa/status/1107998140672720898"/>
    <hyperlink ref="X224" r:id="rId653" display="https://twitter.com/#!/sheilayoshikawa/status/1107998140672720898"/>
    <hyperlink ref="X225" r:id="rId654" display="https://twitter.com/#!/sheilayoshikawa/status/1108399272981078017"/>
    <hyperlink ref="X226" r:id="rId655" display="https://twitter.com/#!/sheilayoshikawa/status/1108399272981078017"/>
    <hyperlink ref="X227" r:id="rId656" display="https://twitter.com/#!/infoschoolsheff/status/1107964910141689856"/>
    <hyperlink ref="X228" r:id="rId657" display="https://twitter.com/#!/infoschoolsheff/status/1107964922665816064"/>
    <hyperlink ref="X229" r:id="rId658" display="https://twitter.com/#!/infoschoolsheff/status/1107964972733288449"/>
    <hyperlink ref="X230" r:id="rId659" display="https://twitter.com/#!/infoschoolsheff/status/1107965187569696773"/>
    <hyperlink ref="X231" r:id="rId660" display="https://twitter.com/#!/infoschoolsheff/status/1107965601660702720"/>
    <hyperlink ref="X232" r:id="rId661" display="https://twitter.com/#!/infoschoolsheff/status/1107993659591610369"/>
    <hyperlink ref="X233" r:id="rId662" display="https://twitter.com/#!/infoschoolsheff/status/1108001236530417664"/>
    <hyperlink ref="X234" r:id="rId663" display="https://twitter.com/#!/ischoolpam/status/1109093358583058432"/>
    <hyperlink ref="X235" r:id="rId664" display="https://twitter.com/#!/flygirltwo/status/1107992952469630976"/>
    <hyperlink ref="X236" r:id="rId665" display="https://twitter.com/#!/infoschoolsheff/status/1107993659591610369"/>
    <hyperlink ref="X237" r:id="rId666" display="https://twitter.com/#!/ischoolpam/status/1109093358583058432"/>
    <hyperlink ref="X238" r:id="rId667" display="https://twitter.com/#!/infoschoolsheff/status/1106146950422896640"/>
    <hyperlink ref="X239" r:id="rId668" display="https://twitter.com/#!/infoschoolsheff/status/1106505208539070464"/>
    <hyperlink ref="X240" r:id="rId669" display="https://twitter.com/#!/infoschoolsheff/status/1106522908086726661"/>
    <hyperlink ref="X241" r:id="rId670" display="https://twitter.com/#!/infoschoolsheff/status/1107957651818852352"/>
    <hyperlink ref="X242" r:id="rId671" display="https://twitter.com/#!/ischoolpam/status/1074956076917886976"/>
    <hyperlink ref="X243" r:id="rId672" display="https://twitter.com/#!/ischoolpam/status/1106141851235557376"/>
    <hyperlink ref="X244" r:id="rId673" display="https://twitter.com/#!/ischoolpam/status/1106504872495587328"/>
    <hyperlink ref="X245" r:id="rId674" display="https://twitter.com/#!/ischoolpam/status/1106546518398509056"/>
    <hyperlink ref="X246" r:id="rId675" display="https://twitter.com/#!/ischoolpam/status/1107957172766494720"/>
    <hyperlink ref="X247" r:id="rId676" display="https://twitter.com/#!/ischoolpam/status/1109093358583058432"/>
    <hyperlink ref="X248" r:id="rId677" display="https://twitter.com/#!/kellyhethering4/status/1106286338779873281"/>
    <hyperlink ref="X249" r:id="rId678" display="https://twitter.com/#!/kellyhethering4/status/1106286338779873281"/>
    <hyperlink ref="X250" r:id="rId679" display="https://twitter.com/#!/kellyhethering4/status/1106286338779873281"/>
    <hyperlink ref="X251" r:id="rId680" display="https://twitter.com/#!/rosiejhjones/status/1106313391650603008"/>
    <hyperlink ref="X252" r:id="rId681" display="https://twitter.com/#!/stephenpinfield/status/1108384875026006017"/>
    <hyperlink ref="X253" r:id="rId682" display="https://twitter.com/#!/stephenpinfield/status/1108384875026006017"/>
    <hyperlink ref="X254" r:id="rId683" display="https://twitter.com/#!/stephenpinfield/status/1108793549229879297"/>
    <hyperlink ref="X255" r:id="rId684" display="https://twitter.com/#!/mkhokhar/status/1109031648547483648"/>
    <hyperlink ref="X256" r:id="rId685" display="https://twitter.com/#!/mkhokhar/status/1109033947000918016"/>
    <hyperlink ref="X257" r:id="rId686" display="https://twitter.com/#!/jamesae/status/1108386788798717953"/>
    <hyperlink ref="X258" r:id="rId687" display="https://twitter.com/#!/jamesae/status/1109026253028364288"/>
    <hyperlink ref="X259" r:id="rId688" display="https://twitter.com/#!/jamesae/status/1109031328962539521"/>
    <hyperlink ref="X260" r:id="rId689" display="https://twitter.com/#!/jamesae/status/1109032871388504064"/>
    <hyperlink ref="X261" r:id="rId690" display="https://twitter.com/#!/jamesae/status/1109061500159905792"/>
    <hyperlink ref="X262" r:id="rId691" display="https://twitter.com/#!/infoschoolsheff/status/1106120304852643840"/>
    <hyperlink ref="X263" r:id="rId692" display="https://twitter.com/#!/infoschoolsheff/status/1108373098666037248"/>
    <hyperlink ref="X264" r:id="rId693" display="https://twitter.com/#!/infoschoolsheff/status/1109048006073114624"/>
    <hyperlink ref="X265" r:id="rId694" display="https://twitter.com/#!/infoschoolsheff/status/1109048034703355904"/>
    <hyperlink ref="X266" r:id="rId695" display="https://twitter.com/#!/infoschoolsheff/status/1109048056786403329"/>
    <hyperlink ref="X267" r:id="rId696" display="https://twitter.com/#!/infoschoolsheff/status/1109048092047876097"/>
    <hyperlink ref="X268" r:id="rId697" display="https://twitter.com/#!/infoschoolsheff/status/1109070095396073472"/>
    <hyperlink ref="X269" r:id="rId698" display="https://twitter.com/#!/rosiejhjones/status/1106095600007823360"/>
    <hyperlink ref="X270" r:id="rId699" display="https://twitter.com/#!/rosiejhjones/status/1106313391650603008"/>
    <hyperlink ref="X271" r:id="rId700" display="https://twitter.com/#!/rosiejhjones/status/1109096138181955584"/>
    <hyperlink ref="X272" r:id="rId701" display="https://twitter.com/#!/mkhokhar/status/1109031648547483648"/>
    <hyperlink ref="X273" r:id="rId702" display="https://twitter.com/#!/mkhokhar/status/1109033947000918016"/>
    <hyperlink ref="X274" r:id="rId703" display="https://twitter.com/#!/jamesae/status/1108386788798717953"/>
    <hyperlink ref="X275" r:id="rId704" display="https://twitter.com/#!/jamesae/status/1109026253028364288"/>
    <hyperlink ref="X276" r:id="rId705" display="https://twitter.com/#!/jamesae/status/1109031328962539521"/>
    <hyperlink ref="X277" r:id="rId706" display="https://twitter.com/#!/jamesae/status/1109032871388504064"/>
    <hyperlink ref="X278" r:id="rId707" display="https://twitter.com/#!/jamesae/status/1109032871388504064"/>
    <hyperlink ref="X279" r:id="rId708" display="https://twitter.com/#!/jamesae/status/1109032871388504064"/>
    <hyperlink ref="X280" r:id="rId709" display="https://twitter.com/#!/jamesae/status/1109061500159905792"/>
    <hyperlink ref="X281" r:id="rId710" display="https://twitter.com/#!/infoschoolsheff/status/1109048034703355904"/>
    <hyperlink ref="X282" r:id="rId711" display="https://twitter.com/#!/infoschoolsheff/status/1109048056786403329"/>
    <hyperlink ref="X283" r:id="rId712" display="https://twitter.com/#!/infoschoolsheff/status/1109048092047876097"/>
    <hyperlink ref="X284" r:id="rId713" display="https://twitter.com/#!/infoschoolsheff/status/1109070095396073472"/>
    <hyperlink ref="X285" r:id="rId714" display="https://twitter.com/#!/rosiejhjones/status/1109096138181955584"/>
    <hyperlink ref="X286" r:id="rId715" display="https://twitter.com/#!/mkhokhar/status/1109031648547483648"/>
    <hyperlink ref="X287" r:id="rId716" display="https://twitter.com/#!/mkhokhar/status/1109033947000918016"/>
    <hyperlink ref="X288" r:id="rId717" display="https://twitter.com/#!/mkhokhar/status/1109033947000918016"/>
    <hyperlink ref="X289" r:id="rId718" display="https://twitter.com/#!/infoschoolsheff/status/1109048092047876097"/>
    <hyperlink ref="X290" r:id="rId719" display="https://twitter.com/#!/rosiejhjones/status/1109096138181955584"/>
    <hyperlink ref="X291" r:id="rId720" display="https://twitter.com/#!/infoschoolsheff/status/1106120304852643840"/>
    <hyperlink ref="X292" r:id="rId721" display="https://twitter.com/#!/rosiejhjones/status/1106095600007823360"/>
    <hyperlink ref="X293" r:id="rId722" display="https://twitter.com/#!/rosiejhjones/status/1106313391650603008"/>
    <hyperlink ref="X294" r:id="rId723" display="https://twitter.com/#!/rosiejhjones/status/1109096138181955584"/>
    <hyperlink ref="X295" r:id="rId724" display="https://twitter.com/#!/infoschoolsheff/status/1106208618846846979"/>
    <hyperlink ref="X296" r:id="rId725" display="https://twitter.com/#!/infoschoolsheff/status/1107658137673363457"/>
    <hyperlink ref="X297" r:id="rId726" display="https://twitter.com/#!/infoschoolsheff/status/1108372695106969603"/>
    <hyperlink ref="X298" r:id="rId727" display="https://twitter.com/#!/infoschoolsheff/status/1108734316287283202"/>
    <hyperlink ref="X299" r:id="rId728" display="https://twitter.com/#!/infoschoolsheff/status/1108736980077162497"/>
    <hyperlink ref="X300" r:id="rId729" display="https://twitter.com/#!/infoschoolsheff/status/1109071060140544001"/>
    <hyperlink ref="X301" r:id="rId730" display="https://twitter.com/#!/sophiearutter/status/1109134791029477377"/>
    <hyperlink ref="X302" r:id="rId731" display="https://twitter.com/#!/fthopf/status/1109138937623265280"/>
    <hyperlink ref="X303" r:id="rId732" display="https://twitter.com/#!/fthopf/status/1109138937623265280"/>
    <hyperlink ref="AZ31" r:id="rId733" display="https://api.twitter.com/1.1/geo/id/4303d1afc1e98c37.json"/>
  </hyperlinks>
  <printOptions/>
  <pageMargins left="0.7" right="0.7" top="0.75" bottom="0.75" header="0.3" footer="0.3"/>
  <pageSetup horizontalDpi="600" verticalDpi="600" orientation="portrait" r:id="rId737"/>
  <legacyDrawing r:id="rId735"/>
  <tableParts>
    <tablePart r:id="rId7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2009</v>
      </c>
      <c r="B1" s="13" t="s">
        <v>2325</v>
      </c>
      <c r="C1" s="13" t="s">
        <v>2326</v>
      </c>
      <c r="D1" s="13" t="s">
        <v>144</v>
      </c>
      <c r="E1" s="13" t="s">
        <v>2328</v>
      </c>
      <c r="F1" s="13" t="s">
        <v>2329</v>
      </c>
      <c r="G1" s="13" t="s">
        <v>2330</v>
      </c>
    </row>
    <row r="2" spans="1:7" ht="15">
      <c r="A2" s="78" t="s">
        <v>1659</v>
      </c>
      <c r="B2" s="78">
        <v>150</v>
      </c>
      <c r="C2" s="122">
        <v>0.050184008029441285</v>
      </c>
      <c r="D2" s="78" t="s">
        <v>2327</v>
      </c>
      <c r="E2" s="78"/>
      <c r="F2" s="78"/>
      <c r="G2" s="78"/>
    </row>
    <row r="3" spans="1:7" ht="15">
      <c r="A3" s="78" t="s">
        <v>1660</v>
      </c>
      <c r="B3" s="78">
        <v>23</v>
      </c>
      <c r="C3" s="122">
        <v>0.007694881231180997</v>
      </c>
      <c r="D3" s="78" t="s">
        <v>2327</v>
      </c>
      <c r="E3" s="78"/>
      <c r="F3" s="78"/>
      <c r="G3" s="78"/>
    </row>
    <row r="4" spans="1:7" ht="15">
      <c r="A4" s="78" t="s">
        <v>1661</v>
      </c>
      <c r="B4" s="78">
        <v>0</v>
      </c>
      <c r="C4" s="122">
        <v>0</v>
      </c>
      <c r="D4" s="78" t="s">
        <v>2327</v>
      </c>
      <c r="E4" s="78"/>
      <c r="F4" s="78"/>
      <c r="G4" s="78"/>
    </row>
    <row r="5" spans="1:7" ht="15">
      <c r="A5" s="78" t="s">
        <v>1662</v>
      </c>
      <c r="B5" s="78">
        <v>2816</v>
      </c>
      <c r="C5" s="122">
        <v>0.9421211107393778</v>
      </c>
      <c r="D5" s="78" t="s">
        <v>2327</v>
      </c>
      <c r="E5" s="78"/>
      <c r="F5" s="78"/>
      <c r="G5" s="78"/>
    </row>
    <row r="6" spans="1:7" ht="15">
      <c r="A6" s="78" t="s">
        <v>1663</v>
      </c>
      <c r="B6" s="78">
        <v>2989</v>
      </c>
      <c r="C6" s="122">
        <v>1</v>
      </c>
      <c r="D6" s="78" t="s">
        <v>2327</v>
      </c>
      <c r="E6" s="78"/>
      <c r="F6" s="78"/>
      <c r="G6" s="78"/>
    </row>
    <row r="7" spans="1:7" ht="15">
      <c r="A7" s="85" t="s">
        <v>236</v>
      </c>
      <c r="B7" s="85">
        <v>81</v>
      </c>
      <c r="C7" s="123">
        <v>0.01193271670626441</v>
      </c>
      <c r="D7" s="85" t="s">
        <v>2327</v>
      </c>
      <c r="E7" s="85" t="b">
        <v>0</v>
      </c>
      <c r="F7" s="85" t="b">
        <v>0</v>
      </c>
      <c r="G7" s="85" t="b">
        <v>0</v>
      </c>
    </row>
    <row r="8" spans="1:7" ht="15">
      <c r="A8" s="85" t="s">
        <v>233</v>
      </c>
      <c r="B8" s="85">
        <v>29</v>
      </c>
      <c r="C8" s="123">
        <v>0.010940231788329749</v>
      </c>
      <c r="D8" s="85" t="s">
        <v>2327</v>
      </c>
      <c r="E8" s="85" t="b">
        <v>0</v>
      </c>
      <c r="F8" s="85" t="b">
        <v>0</v>
      </c>
      <c r="G8" s="85" t="b">
        <v>0</v>
      </c>
    </row>
    <row r="9" spans="1:7" ht="15">
      <c r="A9" s="85" t="s">
        <v>1664</v>
      </c>
      <c r="B9" s="85">
        <v>21</v>
      </c>
      <c r="C9" s="123">
        <v>0.009571182942944316</v>
      </c>
      <c r="D9" s="85" t="s">
        <v>2327</v>
      </c>
      <c r="E9" s="85" t="b">
        <v>1</v>
      </c>
      <c r="F9" s="85" t="b">
        <v>0</v>
      </c>
      <c r="G9" s="85" t="b">
        <v>0</v>
      </c>
    </row>
    <row r="10" spans="1:7" ht="15">
      <c r="A10" s="85" t="s">
        <v>1665</v>
      </c>
      <c r="B10" s="85">
        <v>16</v>
      </c>
      <c r="C10" s="123">
        <v>0.00812551643202111</v>
      </c>
      <c r="D10" s="85" t="s">
        <v>2327</v>
      </c>
      <c r="E10" s="85" t="b">
        <v>0</v>
      </c>
      <c r="F10" s="85" t="b">
        <v>0</v>
      </c>
      <c r="G10" s="85" t="b">
        <v>0</v>
      </c>
    </row>
    <row r="11" spans="1:7" ht="15">
      <c r="A11" s="85" t="s">
        <v>1666</v>
      </c>
      <c r="B11" s="85">
        <v>16</v>
      </c>
      <c r="C11" s="123">
        <v>0.00812551643202111</v>
      </c>
      <c r="D11" s="85" t="s">
        <v>2327</v>
      </c>
      <c r="E11" s="85" t="b">
        <v>0</v>
      </c>
      <c r="F11" s="85" t="b">
        <v>0</v>
      </c>
      <c r="G11" s="85" t="b">
        <v>0</v>
      </c>
    </row>
    <row r="12" spans="1:7" ht="15">
      <c r="A12" s="85" t="s">
        <v>1683</v>
      </c>
      <c r="B12" s="85">
        <v>15</v>
      </c>
      <c r="C12" s="123">
        <v>0.008929283402717529</v>
      </c>
      <c r="D12" s="85" t="s">
        <v>2327</v>
      </c>
      <c r="E12" s="85" t="b">
        <v>0</v>
      </c>
      <c r="F12" s="85" t="b">
        <v>0</v>
      </c>
      <c r="G12" s="85" t="b">
        <v>0</v>
      </c>
    </row>
    <row r="13" spans="1:7" ht="15">
      <c r="A13" s="85" t="s">
        <v>492</v>
      </c>
      <c r="B13" s="85">
        <v>15</v>
      </c>
      <c r="C13" s="123">
        <v>0.007843588288014767</v>
      </c>
      <c r="D13" s="85" t="s">
        <v>2327</v>
      </c>
      <c r="E13" s="85" t="b">
        <v>0</v>
      </c>
      <c r="F13" s="85" t="b">
        <v>0</v>
      </c>
      <c r="G13" s="85" t="b">
        <v>0</v>
      </c>
    </row>
    <row r="14" spans="1:7" ht="15">
      <c r="A14" s="85" t="s">
        <v>247</v>
      </c>
      <c r="B14" s="85">
        <v>14</v>
      </c>
      <c r="C14" s="123">
        <v>0.007546090853132718</v>
      </c>
      <c r="D14" s="85" t="s">
        <v>2327</v>
      </c>
      <c r="E14" s="85" t="b">
        <v>0</v>
      </c>
      <c r="F14" s="85" t="b">
        <v>0</v>
      </c>
      <c r="G14" s="85" t="b">
        <v>0</v>
      </c>
    </row>
    <row r="15" spans="1:7" ht="15">
      <c r="A15" s="85" t="s">
        <v>1684</v>
      </c>
      <c r="B15" s="85">
        <v>13</v>
      </c>
      <c r="C15" s="123">
        <v>0.008347499108978352</v>
      </c>
      <c r="D15" s="85" t="s">
        <v>2327</v>
      </c>
      <c r="E15" s="85" t="b">
        <v>0</v>
      </c>
      <c r="F15" s="85" t="b">
        <v>0</v>
      </c>
      <c r="G15" s="85" t="b">
        <v>0</v>
      </c>
    </row>
    <row r="16" spans="1:7" ht="15">
      <c r="A16" s="85" t="s">
        <v>214</v>
      </c>
      <c r="B16" s="85">
        <v>12</v>
      </c>
      <c r="C16" s="123">
        <v>0.006899760558459463</v>
      </c>
      <c r="D16" s="85" t="s">
        <v>2327</v>
      </c>
      <c r="E16" s="85" t="b">
        <v>0</v>
      </c>
      <c r="F16" s="85" t="b">
        <v>0</v>
      </c>
      <c r="G16" s="85" t="b">
        <v>0</v>
      </c>
    </row>
    <row r="17" spans="1:7" ht="15">
      <c r="A17" s="85" t="s">
        <v>2010</v>
      </c>
      <c r="B17" s="85">
        <v>12</v>
      </c>
      <c r="C17" s="123">
        <v>0.006899760558459463</v>
      </c>
      <c r="D17" s="85" t="s">
        <v>2327</v>
      </c>
      <c r="E17" s="85" t="b">
        <v>0</v>
      </c>
      <c r="F17" s="85" t="b">
        <v>0</v>
      </c>
      <c r="G17" s="85" t="b">
        <v>0</v>
      </c>
    </row>
    <row r="18" spans="1:7" ht="15">
      <c r="A18" s="85" t="s">
        <v>1670</v>
      </c>
      <c r="B18" s="85">
        <v>11</v>
      </c>
      <c r="C18" s="123">
        <v>0.0067928050721167</v>
      </c>
      <c r="D18" s="85" t="s">
        <v>2327</v>
      </c>
      <c r="E18" s="85" t="b">
        <v>0</v>
      </c>
      <c r="F18" s="85" t="b">
        <v>0</v>
      </c>
      <c r="G18" s="85" t="b">
        <v>0</v>
      </c>
    </row>
    <row r="19" spans="1:7" ht="15">
      <c r="A19" s="85" t="s">
        <v>241</v>
      </c>
      <c r="B19" s="85">
        <v>11</v>
      </c>
      <c r="C19" s="123">
        <v>0.006548141161992854</v>
      </c>
      <c r="D19" s="85" t="s">
        <v>2327</v>
      </c>
      <c r="E19" s="85" t="b">
        <v>0</v>
      </c>
      <c r="F19" s="85" t="b">
        <v>0</v>
      </c>
      <c r="G19" s="85" t="b">
        <v>0</v>
      </c>
    </row>
    <row r="20" spans="1:7" ht="15">
      <c r="A20" s="85" t="s">
        <v>1668</v>
      </c>
      <c r="B20" s="85">
        <v>10</v>
      </c>
      <c r="C20" s="123">
        <v>0.006175277338287909</v>
      </c>
      <c r="D20" s="85" t="s">
        <v>2327</v>
      </c>
      <c r="E20" s="85" t="b">
        <v>0</v>
      </c>
      <c r="F20" s="85" t="b">
        <v>0</v>
      </c>
      <c r="G20" s="85" t="b">
        <v>0</v>
      </c>
    </row>
    <row r="21" spans="1:7" ht="15">
      <c r="A21" s="85" t="s">
        <v>2011</v>
      </c>
      <c r="B21" s="85">
        <v>10</v>
      </c>
      <c r="C21" s="123">
        <v>0.006175277338287909</v>
      </c>
      <c r="D21" s="85" t="s">
        <v>2327</v>
      </c>
      <c r="E21" s="85" t="b">
        <v>0</v>
      </c>
      <c r="F21" s="85" t="b">
        <v>0</v>
      </c>
      <c r="G21" s="85" t="b">
        <v>0</v>
      </c>
    </row>
    <row r="22" spans="1:7" ht="15">
      <c r="A22" s="85" t="s">
        <v>1639</v>
      </c>
      <c r="B22" s="85">
        <v>10</v>
      </c>
      <c r="C22" s="123">
        <v>0.006175277338287909</v>
      </c>
      <c r="D22" s="85" t="s">
        <v>2327</v>
      </c>
      <c r="E22" s="85" t="b">
        <v>0</v>
      </c>
      <c r="F22" s="85" t="b">
        <v>0</v>
      </c>
      <c r="G22" s="85" t="b">
        <v>0</v>
      </c>
    </row>
    <row r="23" spans="1:7" ht="15">
      <c r="A23" s="85" t="s">
        <v>1669</v>
      </c>
      <c r="B23" s="85">
        <v>9</v>
      </c>
      <c r="C23" s="123">
        <v>0.00577903784467732</v>
      </c>
      <c r="D23" s="85" t="s">
        <v>2327</v>
      </c>
      <c r="E23" s="85" t="b">
        <v>0</v>
      </c>
      <c r="F23" s="85" t="b">
        <v>0</v>
      </c>
      <c r="G23" s="85" t="b">
        <v>0</v>
      </c>
    </row>
    <row r="24" spans="1:7" ht="15">
      <c r="A24" s="85" t="s">
        <v>1694</v>
      </c>
      <c r="B24" s="85">
        <v>9</v>
      </c>
      <c r="C24" s="123">
        <v>0.00577903784467732</v>
      </c>
      <c r="D24" s="85" t="s">
        <v>2327</v>
      </c>
      <c r="E24" s="85" t="b">
        <v>0</v>
      </c>
      <c r="F24" s="85" t="b">
        <v>0</v>
      </c>
      <c r="G24" s="85" t="b">
        <v>0</v>
      </c>
    </row>
    <row r="25" spans="1:7" ht="15">
      <c r="A25" s="85" t="s">
        <v>1687</v>
      </c>
      <c r="B25" s="85">
        <v>9</v>
      </c>
      <c r="C25" s="123">
        <v>0.0070135636619421005</v>
      </c>
      <c r="D25" s="85" t="s">
        <v>2327</v>
      </c>
      <c r="E25" s="85" t="b">
        <v>0</v>
      </c>
      <c r="F25" s="85" t="b">
        <v>0</v>
      </c>
      <c r="G25" s="85" t="b">
        <v>0</v>
      </c>
    </row>
    <row r="26" spans="1:7" ht="15">
      <c r="A26" s="85" t="s">
        <v>2012</v>
      </c>
      <c r="B26" s="85">
        <v>8</v>
      </c>
      <c r="C26" s="123">
        <v>0.005356815155995428</v>
      </c>
      <c r="D26" s="85" t="s">
        <v>2327</v>
      </c>
      <c r="E26" s="85" t="b">
        <v>0</v>
      </c>
      <c r="F26" s="85" t="b">
        <v>0</v>
      </c>
      <c r="G26" s="85" t="b">
        <v>0</v>
      </c>
    </row>
    <row r="27" spans="1:7" ht="15">
      <c r="A27" s="85" t="s">
        <v>1705</v>
      </c>
      <c r="B27" s="85">
        <v>8</v>
      </c>
      <c r="C27" s="123">
        <v>0.005606108856060712</v>
      </c>
      <c r="D27" s="85" t="s">
        <v>2327</v>
      </c>
      <c r="E27" s="85" t="b">
        <v>0</v>
      </c>
      <c r="F27" s="85" t="b">
        <v>0</v>
      </c>
      <c r="G27" s="85" t="b">
        <v>0</v>
      </c>
    </row>
    <row r="28" spans="1:7" ht="15">
      <c r="A28" s="85" t="s">
        <v>482</v>
      </c>
      <c r="B28" s="85">
        <v>8</v>
      </c>
      <c r="C28" s="123">
        <v>0.005356815155995428</v>
      </c>
      <c r="D28" s="85" t="s">
        <v>2327</v>
      </c>
      <c r="E28" s="85" t="b">
        <v>0</v>
      </c>
      <c r="F28" s="85" t="b">
        <v>0</v>
      </c>
      <c r="G28" s="85" t="b">
        <v>0</v>
      </c>
    </row>
    <row r="29" spans="1:7" ht="15">
      <c r="A29" s="85" t="s">
        <v>2013</v>
      </c>
      <c r="B29" s="85">
        <v>8</v>
      </c>
      <c r="C29" s="123">
        <v>0.005606108856060712</v>
      </c>
      <c r="D29" s="85" t="s">
        <v>2327</v>
      </c>
      <c r="E29" s="85" t="b">
        <v>0</v>
      </c>
      <c r="F29" s="85" t="b">
        <v>0</v>
      </c>
      <c r="G29" s="85" t="b">
        <v>0</v>
      </c>
    </row>
    <row r="30" spans="1:7" ht="15">
      <c r="A30" s="85" t="s">
        <v>1700</v>
      </c>
      <c r="B30" s="85">
        <v>8</v>
      </c>
      <c r="C30" s="123">
        <v>0.005356815155995428</v>
      </c>
      <c r="D30" s="85" t="s">
        <v>2327</v>
      </c>
      <c r="E30" s="85" t="b">
        <v>0</v>
      </c>
      <c r="F30" s="85" t="b">
        <v>0</v>
      </c>
      <c r="G30" s="85" t="b">
        <v>0</v>
      </c>
    </row>
    <row r="31" spans="1:7" ht="15">
      <c r="A31" s="85" t="s">
        <v>1692</v>
      </c>
      <c r="B31" s="85">
        <v>8</v>
      </c>
      <c r="C31" s="123">
        <v>0.005356815155995428</v>
      </c>
      <c r="D31" s="85" t="s">
        <v>2327</v>
      </c>
      <c r="E31" s="85" t="b">
        <v>0</v>
      </c>
      <c r="F31" s="85" t="b">
        <v>0</v>
      </c>
      <c r="G31" s="85" t="b">
        <v>0</v>
      </c>
    </row>
    <row r="32" spans="1:7" ht="15">
      <c r="A32" s="85" t="s">
        <v>1696</v>
      </c>
      <c r="B32" s="85">
        <v>8</v>
      </c>
      <c r="C32" s="123">
        <v>0.005356815155995428</v>
      </c>
      <c r="D32" s="85" t="s">
        <v>2327</v>
      </c>
      <c r="E32" s="85" t="b">
        <v>1</v>
      </c>
      <c r="F32" s="85" t="b">
        <v>0</v>
      </c>
      <c r="G32" s="85" t="b">
        <v>0</v>
      </c>
    </row>
    <row r="33" spans="1:7" ht="15">
      <c r="A33" s="85" t="s">
        <v>1678</v>
      </c>
      <c r="B33" s="85">
        <v>7</v>
      </c>
      <c r="C33" s="123">
        <v>0.004905345249053123</v>
      </c>
      <c r="D33" s="85" t="s">
        <v>2327</v>
      </c>
      <c r="E33" s="85" t="b">
        <v>0</v>
      </c>
      <c r="F33" s="85" t="b">
        <v>0</v>
      </c>
      <c r="G33" s="85" t="b">
        <v>0</v>
      </c>
    </row>
    <row r="34" spans="1:7" ht="15">
      <c r="A34" s="85" t="s">
        <v>2014</v>
      </c>
      <c r="B34" s="85">
        <v>7</v>
      </c>
      <c r="C34" s="123">
        <v>0.004905345249053123</v>
      </c>
      <c r="D34" s="85" t="s">
        <v>2327</v>
      </c>
      <c r="E34" s="85" t="b">
        <v>0</v>
      </c>
      <c r="F34" s="85" t="b">
        <v>0</v>
      </c>
      <c r="G34" s="85" t="b">
        <v>0</v>
      </c>
    </row>
    <row r="35" spans="1:7" ht="15">
      <c r="A35" s="85" t="s">
        <v>2015</v>
      </c>
      <c r="B35" s="85">
        <v>7</v>
      </c>
      <c r="C35" s="123">
        <v>0.004905345249053123</v>
      </c>
      <c r="D35" s="85" t="s">
        <v>2327</v>
      </c>
      <c r="E35" s="85" t="b">
        <v>1</v>
      </c>
      <c r="F35" s="85" t="b">
        <v>0</v>
      </c>
      <c r="G35" s="85" t="b">
        <v>0</v>
      </c>
    </row>
    <row r="36" spans="1:7" ht="15">
      <c r="A36" s="85" t="s">
        <v>2016</v>
      </c>
      <c r="B36" s="85">
        <v>7</v>
      </c>
      <c r="C36" s="123">
        <v>0.004905345249053123</v>
      </c>
      <c r="D36" s="85" t="s">
        <v>2327</v>
      </c>
      <c r="E36" s="85" t="b">
        <v>0</v>
      </c>
      <c r="F36" s="85" t="b">
        <v>0</v>
      </c>
      <c r="G36" s="85" t="b">
        <v>0</v>
      </c>
    </row>
    <row r="37" spans="1:7" ht="15">
      <c r="A37" s="85" t="s">
        <v>491</v>
      </c>
      <c r="B37" s="85">
        <v>7</v>
      </c>
      <c r="C37" s="123">
        <v>0.004905345249053123</v>
      </c>
      <c r="D37" s="85" t="s">
        <v>2327</v>
      </c>
      <c r="E37" s="85" t="b">
        <v>0</v>
      </c>
      <c r="F37" s="85" t="b">
        <v>0</v>
      </c>
      <c r="G37" s="85" t="b">
        <v>0</v>
      </c>
    </row>
    <row r="38" spans="1:7" ht="15">
      <c r="A38" s="85" t="s">
        <v>2017</v>
      </c>
      <c r="B38" s="85">
        <v>7</v>
      </c>
      <c r="C38" s="123">
        <v>0.004905345249053123</v>
      </c>
      <c r="D38" s="85" t="s">
        <v>2327</v>
      </c>
      <c r="E38" s="85" t="b">
        <v>0</v>
      </c>
      <c r="F38" s="85" t="b">
        <v>0</v>
      </c>
      <c r="G38" s="85" t="b">
        <v>0</v>
      </c>
    </row>
    <row r="39" spans="1:7" ht="15">
      <c r="A39" s="85" t="s">
        <v>250</v>
      </c>
      <c r="B39" s="85">
        <v>7</v>
      </c>
      <c r="C39" s="123">
        <v>0.004905345249053123</v>
      </c>
      <c r="D39" s="85" t="s">
        <v>2327</v>
      </c>
      <c r="E39" s="85" t="b">
        <v>0</v>
      </c>
      <c r="F39" s="85" t="b">
        <v>0</v>
      </c>
      <c r="G39" s="85" t="b">
        <v>0</v>
      </c>
    </row>
    <row r="40" spans="1:7" ht="15">
      <c r="A40" s="85" t="s">
        <v>246</v>
      </c>
      <c r="B40" s="85">
        <v>7</v>
      </c>
      <c r="C40" s="123">
        <v>0.004905345249053123</v>
      </c>
      <c r="D40" s="85" t="s">
        <v>2327</v>
      </c>
      <c r="E40" s="85" t="b">
        <v>0</v>
      </c>
      <c r="F40" s="85" t="b">
        <v>0</v>
      </c>
      <c r="G40" s="85" t="b">
        <v>0</v>
      </c>
    </row>
    <row r="41" spans="1:7" ht="15">
      <c r="A41" s="85" t="s">
        <v>1699</v>
      </c>
      <c r="B41" s="85">
        <v>7</v>
      </c>
      <c r="C41" s="123">
        <v>0.004905345249053123</v>
      </c>
      <c r="D41" s="85" t="s">
        <v>2327</v>
      </c>
      <c r="E41" s="85" t="b">
        <v>0</v>
      </c>
      <c r="F41" s="85" t="b">
        <v>0</v>
      </c>
      <c r="G41" s="85" t="b">
        <v>0</v>
      </c>
    </row>
    <row r="42" spans="1:7" ht="15">
      <c r="A42" s="85" t="s">
        <v>1690</v>
      </c>
      <c r="B42" s="85">
        <v>7</v>
      </c>
      <c r="C42" s="123">
        <v>0.004905345249053123</v>
      </c>
      <c r="D42" s="85" t="s">
        <v>2327</v>
      </c>
      <c r="E42" s="85" t="b">
        <v>0</v>
      </c>
      <c r="F42" s="85" t="b">
        <v>0</v>
      </c>
      <c r="G42" s="85" t="b">
        <v>0</v>
      </c>
    </row>
    <row r="43" spans="1:7" ht="15">
      <c r="A43" s="85" t="s">
        <v>2018</v>
      </c>
      <c r="B43" s="85">
        <v>7</v>
      </c>
      <c r="C43" s="123">
        <v>0.004905345249053123</v>
      </c>
      <c r="D43" s="85" t="s">
        <v>2327</v>
      </c>
      <c r="E43" s="85" t="b">
        <v>0</v>
      </c>
      <c r="F43" s="85" t="b">
        <v>0</v>
      </c>
      <c r="G43" s="85" t="b">
        <v>0</v>
      </c>
    </row>
    <row r="44" spans="1:7" ht="15">
      <c r="A44" s="85" t="s">
        <v>1686</v>
      </c>
      <c r="B44" s="85">
        <v>7</v>
      </c>
      <c r="C44" s="123">
        <v>0.004905345249053123</v>
      </c>
      <c r="D44" s="85" t="s">
        <v>2327</v>
      </c>
      <c r="E44" s="85" t="b">
        <v>1</v>
      </c>
      <c r="F44" s="85" t="b">
        <v>0</v>
      </c>
      <c r="G44" s="85" t="b">
        <v>0</v>
      </c>
    </row>
    <row r="45" spans="1:7" ht="15">
      <c r="A45" s="85" t="s">
        <v>2019</v>
      </c>
      <c r="B45" s="85">
        <v>7</v>
      </c>
      <c r="C45" s="123">
        <v>0.005819513083982764</v>
      </c>
      <c r="D45" s="85" t="s">
        <v>2327</v>
      </c>
      <c r="E45" s="85" t="b">
        <v>0</v>
      </c>
      <c r="F45" s="85" t="b">
        <v>0</v>
      </c>
      <c r="G45" s="85" t="b">
        <v>0</v>
      </c>
    </row>
    <row r="46" spans="1:7" ht="15">
      <c r="A46" s="85" t="s">
        <v>2020</v>
      </c>
      <c r="B46" s="85">
        <v>6</v>
      </c>
      <c r="C46" s="123">
        <v>0.004420422984218387</v>
      </c>
      <c r="D46" s="85" t="s">
        <v>2327</v>
      </c>
      <c r="E46" s="85" t="b">
        <v>1</v>
      </c>
      <c r="F46" s="85" t="b">
        <v>0</v>
      </c>
      <c r="G46" s="85" t="b">
        <v>0</v>
      </c>
    </row>
    <row r="47" spans="1:7" ht="15">
      <c r="A47" s="85" t="s">
        <v>1685</v>
      </c>
      <c r="B47" s="85">
        <v>6</v>
      </c>
      <c r="C47" s="123">
        <v>0.004988154071985226</v>
      </c>
      <c r="D47" s="85" t="s">
        <v>2327</v>
      </c>
      <c r="E47" s="85" t="b">
        <v>0</v>
      </c>
      <c r="F47" s="85" t="b">
        <v>0</v>
      </c>
      <c r="G47" s="85" t="b">
        <v>0</v>
      </c>
    </row>
    <row r="48" spans="1:7" ht="15">
      <c r="A48" s="85" t="s">
        <v>2021</v>
      </c>
      <c r="B48" s="85">
        <v>6</v>
      </c>
      <c r="C48" s="123">
        <v>0.004420422984218387</v>
      </c>
      <c r="D48" s="85" t="s">
        <v>2327</v>
      </c>
      <c r="E48" s="85" t="b">
        <v>0</v>
      </c>
      <c r="F48" s="85" t="b">
        <v>0</v>
      </c>
      <c r="G48" s="85" t="b">
        <v>0</v>
      </c>
    </row>
    <row r="49" spans="1:7" ht="15">
      <c r="A49" s="85" t="s">
        <v>2022</v>
      </c>
      <c r="B49" s="85">
        <v>6</v>
      </c>
      <c r="C49" s="123">
        <v>0.004420422984218387</v>
      </c>
      <c r="D49" s="85" t="s">
        <v>2327</v>
      </c>
      <c r="E49" s="85" t="b">
        <v>0</v>
      </c>
      <c r="F49" s="85" t="b">
        <v>0</v>
      </c>
      <c r="G49" s="85" t="b">
        <v>0</v>
      </c>
    </row>
    <row r="50" spans="1:7" ht="15">
      <c r="A50" s="85" t="s">
        <v>2023</v>
      </c>
      <c r="B50" s="85">
        <v>6</v>
      </c>
      <c r="C50" s="123">
        <v>0.004420422984218387</v>
      </c>
      <c r="D50" s="85" t="s">
        <v>2327</v>
      </c>
      <c r="E50" s="85" t="b">
        <v>1</v>
      </c>
      <c r="F50" s="85" t="b">
        <v>0</v>
      </c>
      <c r="G50" s="85" t="b">
        <v>0</v>
      </c>
    </row>
    <row r="51" spans="1:7" ht="15">
      <c r="A51" s="85" t="s">
        <v>2024</v>
      </c>
      <c r="B51" s="85">
        <v>6</v>
      </c>
      <c r="C51" s="123">
        <v>0.004420422984218387</v>
      </c>
      <c r="D51" s="85" t="s">
        <v>2327</v>
      </c>
      <c r="E51" s="85" t="b">
        <v>0</v>
      </c>
      <c r="F51" s="85" t="b">
        <v>0</v>
      </c>
      <c r="G51" s="85" t="b">
        <v>0</v>
      </c>
    </row>
    <row r="52" spans="1:7" ht="15">
      <c r="A52" s="85" t="s">
        <v>2025</v>
      </c>
      <c r="B52" s="85">
        <v>6</v>
      </c>
      <c r="C52" s="123">
        <v>0.004988154071985226</v>
      </c>
      <c r="D52" s="85" t="s">
        <v>2327</v>
      </c>
      <c r="E52" s="85" t="b">
        <v>0</v>
      </c>
      <c r="F52" s="85" t="b">
        <v>0</v>
      </c>
      <c r="G52" s="85" t="b">
        <v>0</v>
      </c>
    </row>
    <row r="53" spans="1:7" ht="15">
      <c r="A53" s="85" t="s">
        <v>2026</v>
      </c>
      <c r="B53" s="85">
        <v>6</v>
      </c>
      <c r="C53" s="123">
        <v>0.004675709107961401</v>
      </c>
      <c r="D53" s="85" t="s">
        <v>2327</v>
      </c>
      <c r="E53" s="85" t="b">
        <v>0</v>
      </c>
      <c r="F53" s="85" t="b">
        <v>0</v>
      </c>
      <c r="G53" s="85" t="b">
        <v>0</v>
      </c>
    </row>
    <row r="54" spans="1:7" ht="15">
      <c r="A54" s="85" t="s">
        <v>2027</v>
      </c>
      <c r="B54" s="85">
        <v>6</v>
      </c>
      <c r="C54" s="123">
        <v>0.004988154071985226</v>
      </c>
      <c r="D54" s="85" t="s">
        <v>2327</v>
      </c>
      <c r="E54" s="85" t="b">
        <v>0</v>
      </c>
      <c r="F54" s="85" t="b">
        <v>0</v>
      </c>
      <c r="G54" s="85" t="b">
        <v>0</v>
      </c>
    </row>
    <row r="55" spans="1:7" ht="15">
      <c r="A55" s="85" t="s">
        <v>1693</v>
      </c>
      <c r="B55" s="85">
        <v>6</v>
      </c>
      <c r="C55" s="123">
        <v>0.004420422984218387</v>
      </c>
      <c r="D55" s="85" t="s">
        <v>2327</v>
      </c>
      <c r="E55" s="85" t="b">
        <v>0</v>
      </c>
      <c r="F55" s="85" t="b">
        <v>0</v>
      </c>
      <c r="G55" s="85" t="b">
        <v>0</v>
      </c>
    </row>
    <row r="56" spans="1:7" ht="15">
      <c r="A56" s="85" t="s">
        <v>2028</v>
      </c>
      <c r="B56" s="85">
        <v>6</v>
      </c>
      <c r="C56" s="123">
        <v>0.004675709107961401</v>
      </c>
      <c r="D56" s="85" t="s">
        <v>2327</v>
      </c>
      <c r="E56" s="85" t="b">
        <v>0</v>
      </c>
      <c r="F56" s="85" t="b">
        <v>0</v>
      </c>
      <c r="G56" s="85" t="b">
        <v>0</v>
      </c>
    </row>
    <row r="57" spans="1:7" ht="15">
      <c r="A57" s="85" t="s">
        <v>2029</v>
      </c>
      <c r="B57" s="85">
        <v>6</v>
      </c>
      <c r="C57" s="123">
        <v>0.004420422984218387</v>
      </c>
      <c r="D57" s="85" t="s">
        <v>2327</v>
      </c>
      <c r="E57" s="85" t="b">
        <v>0</v>
      </c>
      <c r="F57" s="85" t="b">
        <v>0</v>
      </c>
      <c r="G57" s="85" t="b">
        <v>0</v>
      </c>
    </row>
    <row r="58" spans="1:7" ht="15">
      <c r="A58" s="85" t="s">
        <v>480</v>
      </c>
      <c r="B58" s="85">
        <v>6</v>
      </c>
      <c r="C58" s="123">
        <v>0.004420422984218387</v>
      </c>
      <c r="D58" s="85" t="s">
        <v>2327</v>
      </c>
      <c r="E58" s="85" t="b">
        <v>0</v>
      </c>
      <c r="F58" s="85" t="b">
        <v>0</v>
      </c>
      <c r="G58" s="85" t="b">
        <v>0</v>
      </c>
    </row>
    <row r="59" spans="1:7" ht="15">
      <c r="A59" s="85" t="s">
        <v>2030</v>
      </c>
      <c r="B59" s="85">
        <v>5</v>
      </c>
      <c r="C59" s="123">
        <v>0.0038964242566345004</v>
      </c>
      <c r="D59" s="85" t="s">
        <v>2327</v>
      </c>
      <c r="E59" s="85" t="b">
        <v>0</v>
      </c>
      <c r="F59" s="85" t="b">
        <v>0</v>
      </c>
      <c r="G59" s="85" t="b">
        <v>0</v>
      </c>
    </row>
    <row r="60" spans="1:7" ht="15">
      <c r="A60" s="85" t="s">
        <v>254</v>
      </c>
      <c r="B60" s="85">
        <v>5</v>
      </c>
      <c r="C60" s="123">
        <v>0.0038964242566345004</v>
      </c>
      <c r="D60" s="85" t="s">
        <v>2327</v>
      </c>
      <c r="E60" s="85" t="b">
        <v>0</v>
      </c>
      <c r="F60" s="85" t="b">
        <v>0</v>
      </c>
      <c r="G60" s="85" t="b">
        <v>0</v>
      </c>
    </row>
    <row r="61" spans="1:7" ht="15">
      <c r="A61" s="85" t="s">
        <v>2031</v>
      </c>
      <c r="B61" s="85">
        <v>5</v>
      </c>
      <c r="C61" s="123">
        <v>0.0038964242566345004</v>
      </c>
      <c r="D61" s="85" t="s">
        <v>2327</v>
      </c>
      <c r="E61" s="85" t="b">
        <v>0</v>
      </c>
      <c r="F61" s="85" t="b">
        <v>0</v>
      </c>
      <c r="G61" s="85" t="b">
        <v>0</v>
      </c>
    </row>
    <row r="62" spans="1:7" ht="15">
      <c r="A62" s="85" t="s">
        <v>2032</v>
      </c>
      <c r="B62" s="85">
        <v>5</v>
      </c>
      <c r="C62" s="123">
        <v>0.0038964242566345004</v>
      </c>
      <c r="D62" s="85" t="s">
        <v>2327</v>
      </c>
      <c r="E62" s="85" t="b">
        <v>0</v>
      </c>
      <c r="F62" s="85" t="b">
        <v>0</v>
      </c>
      <c r="G62" s="85" t="b">
        <v>0</v>
      </c>
    </row>
    <row r="63" spans="1:7" ht="15">
      <c r="A63" s="85" t="s">
        <v>2033</v>
      </c>
      <c r="B63" s="85">
        <v>5</v>
      </c>
      <c r="C63" s="123">
        <v>0.0038964242566345004</v>
      </c>
      <c r="D63" s="85" t="s">
        <v>2327</v>
      </c>
      <c r="E63" s="85" t="b">
        <v>0</v>
      </c>
      <c r="F63" s="85" t="b">
        <v>0</v>
      </c>
      <c r="G63" s="85" t="b">
        <v>0</v>
      </c>
    </row>
    <row r="64" spans="1:7" ht="15">
      <c r="A64" s="85" t="s">
        <v>1672</v>
      </c>
      <c r="B64" s="85">
        <v>5</v>
      </c>
      <c r="C64" s="123">
        <v>0.0038964242566345004</v>
      </c>
      <c r="D64" s="85" t="s">
        <v>2327</v>
      </c>
      <c r="E64" s="85" t="b">
        <v>0</v>
      </c>
      <c r="F64" s="85" t="b">
        <v>0</v>
      </c>
      <c r="G64" s="85" t="b">
        <v>0</v>
      </c>
    </row>
    <row r="65" spans="1:7" ht="15">
      <c r="A65" s="85" t="s">
        <v>288</v>
      </c>
      <c r="B65" s="85">
        <v>5</v>
      </c>
      <c r="C65" s="123">
        <v>0.0038964242566345004</v>
      </c>
      <c r="D65" s="85" t="s">
        <v>2327</v>
      </c>
      <c r="E65" s="85" t="b">
        <v>0</v>
      </c>
      <c r="F65" s="85" t="b">
        <v>0</v>
      </c>
      <c r="G65" s="85" t="b">
        <v>0</v>
      </c>
    </row>
    <row r="66" spans="1:7" ht="15">
      <c r="A66" s="85" t="s">
        <v>239</v>
      </c>
      <c r="B66" s="85">
        <v>5</v>
      </c>
      <c r="C66" s="123">
        <v>0.0038964242566345004</v>
      </c>
      <c r="D66" s="85" t="s">
        <v>2327</v>
      </c>
      <c r="E66" s="85" t="b">
        <v>0</v>
      </c>
      <c r="F66" s="85" t="b">
        <v>0</v>
      </c>
      <c r="G66" s="85" t="b">
        <v>0</v>
      </c>
    </row>
    <row r="67" spans="1:7" ht="15">
      <c r="A67" s="85" t="s">
        <v>2034</v>
      </c>
      <c r="B67" s="85">
        <v>5</v>
      </c>
      <c r="C67" s="123">
        <v>0.0038964242566345004</v>
      </c>
      <c r="D67" s="85" t="s">
        <v>2327</v>
      </c>
      <c r="E67" s="85" t="b">
        <v>0</v>
      </c>
      <c r="F67" s="85" t="b">
        <v>0</v>
      </c>
      <c r="G67" s="85" t="b">
        <v>0</v>
      </c>
    </row>
    <row r="68" spans="1:7" ht="15">
      <c r="A68" s="85" t="s">
        <v>888</v>
      </c>
      <c r="B68" s="85">
        <v>5</v>
      </c>
      <c r="C68" s="123">
        <v>0.004965580647478234</v>
      </c>
      <c r="D68" s="85" t="s">
        <v>2327</v>
      </c>
      <c r="E68" s="85" t="b">
        <v>0</v>
      </c>
      <c r="F68" s="85" t="b">
        <v>0</v>
      </c>
      <c r="G68" s="85" t="b">
        <v>0</v>
      </c>
    </row>
    <row r="69" spans="1:7" ht="15">
      <c r="A69" s="85" t="s">
        <v>2035</v>
      </c>
      <c r="B69" s="85">
        <v>5</v>
      </c>
      <c r="C69" s="123">
        <v>0.0038964242566345004</v>
      </c>
      <c r="D69" s="85" t="s">
        <v>2327</v>
      </c>
      <c r="E69" s="85" t="b">
        <v>1</v>
      </c>
      <c r="F69" s="85" t="b">
        <v>0</v>
      </c>
      <c r="G69" s="85" t="b">
        <v>0</v>
      </c>
    </row>
    <row r="70" spans="1:7" ht="15">
      <c r="A70" s="85" t="s">
        <v>278</v>
      </c>
      <c r="B70" s="85">
        <v>5</v>
      </c>
      <c r="C70" s="123">
        <v>0.0038964242566345004</v>
      </c>
      <c r="D70" s="85" t="s">
        <v>2327</v>
      </c>
      <c r="E70" s="85" t="b">
        <v>0</v>
      </c>
      <c r="F70" s="85" t="b">
        <v>0</v>
      </c>
      <c r="G70" s="85" t="b">
        <v>0</v>
      </c>
    </row>
    <row r="71" spans="1:7" ht="15">
      <c r="A71" s="85" t="s">
        <v>1688</v>
      </c>
      <c r="B71" s="85">
        <v>5</v>
      </c>
      <c r="C71" s="123">
        <v>0.004492471407672535</v>
      </c>
      <c r="D71" s="85" t="s">
        <v>2327</v>
      </c>
      <c r="E71" s="85" t="b">
        <v>0</v>
      </c>
      <c r="F71" s="85" t="b">
        <v>0</v>
      </c>
      <c r="G71" s="85" t="b">
        <v>0</v>
      </c>
    </row>
    <row r="72" spans="1:7" ht="15">
      <c r="A72" s="85" t="s">
        <v>2036</v>
      </c>
      <c r="B72" s="85">
        <v>5</v>
      </c>
      <c r="C72" s="123">
        <v>0.004156795059987688</v>
      </c>
      <c r="D72" s="85" t="s">
        <v>2327</v>
      </c>
      <c r="E72" s="85" t="b">
        <v>0</v>
      </c>
      <c r="F72" s="85" t="b">
        <v>0</v>
      </c>
      <c r="G72" s="85" t="b">
        <v>0</v>
      </c>
    </row>
    <row r="73" spans="1:7" ht="15">
      <c r="A73" s="85" t="s">
        <v>1691</v>
      </c>
      <c r="B73" s="85">
        <v>5</v>
      </c>
      <c r="C73" s="123">
        <v>0.0038964242566345004</v>
      </c>
      <c r="D73" s="85" t="s">
        <v>2327</v>
      </c>
      <c r="E73" s="85" t="b">
        <v>0</v>
      </c>
      <c r="F73" s="85" t="b">
        <v>0</v>
      </c>
      <c r="G73" s="85" t="b">
        <v>0</v>
      </c>
    </row>
    <row r="74" spans="1:7" ht="15">
      <c r="A74" s="85" t="s">
        <v>1695</v>
      </c>
      <c r="B74" s="85">
        <v>5</v>
      </c>
      <c r="C74" s="123">
        <v>0.0038964242566345004</v>
      </c>
      <c r="D74" s="85" t="s">
        <v>2327</v>
      </c>
      <c r="E74" s="85" t="b">
        <v>0</v>
      </c>
      <c r="F74" s="85" t="b">
        <v>1</v>
      </c>
      <c r="G74" s="85" t="b">
        <v>0</v>
      </c>
    </row>
    <row r="75" spans="1:7" ht="15">
      <c r="A75" s="85" t="s">
        <v>271</v>
      </c>
      <c r="B75" s="85">
        <v>5</v>
      </c>
      <c r="C75" s="123">
        <v>0.0038964242566345004</v>
      </c>
      <c r="D75" s="85" t="s">
        <v>2327</v>
      </c>
      <c r="E75" s="85" t="b">
        <v>0</v>
      </c>
      <c r="F75" s="85" t="b">
        <v>0</v>
      </c>
      <c r="G75" s="85" t="b">
        <v>0</v>
      </c>
    </row>
    <row r="76" spans="1:7" ht="15">
      <c r="A76" s="85" t="s">
        <v>1697</v>
      </c>
      <c r="B76" s="85">
        <v>5</v>
      </c>
      <c r="C76" s="123">
        <v>0.0038964242566345004</v>
      </c>
      <c r="D76" s="85" t="s">
        <v>2327</v>
      </c>
      <c r="E76" s="85" t="b">
        <v>0</v>
      </c>
      <c r="F76" s="85" t="b">
        <v>0</v>
      </c>
      <c r="G76" s="85" t="b">
        <v>0</v>
      </c>
    </row>
    <row r="77" spans="1:7" ht="15">
      <c r="A77" s="85" t="s">
        <v>2037</v>
      </c>
      <c r="B77" s="85">
        <v>5</v>
      </c>
      <c r="C77" s="123">
        <v>0.0038964242566345004</v>
      </c>
      <c r="D77" s="85" t="s">
        <v>2327</v>
      </c>
      <c r="E77" s="85" t="b">
        <v>0</v>
      </c>
      <c r="F77" s="85" t="b">
        <v>0</v>
      </c>
      <c r="G77" s="85" t="b">
        <v>0</v>
      </c>
    </row>
    <row r="78" spans="1:7" ht="15">
      <c r="A78" s="85" t="s">
        <v>2038</v>
      </c>
      <c r="B78" s="85">
        <v>5</v>
      </c>
      <c r="C78" s="123">
        <v>0.0038964242566345004</v>
      </c>
      <c r="D78" s="85" t="s">
        <v>2327</v>
      </c>
      <c r="E78" s="85" t="b">
        <v>0</v>
      </c>
      <c r="F78" s="85" t="b">
        <v>0</v>
      </c>
      <c r="G78" s="85" t="b">
        <v>0</v>
      </c>
    </row>
    <row r="79" spans="1:7" ht="15">
      <c r="A79" s="85" t="s">
        <v>2039</v>
      </c>
      <c r="B79" s="85">
        <v>5</v>
      </c>
      <c r="C79" s="123">
        <v>0.0038964242566345004</v>
      </c>
      <c r="D79" s="85" t="s">
        <v>2327</v>
      </c>
      <c r="E79" s="85" t="b">
        <v>0</v>
      </c>
      <c r="F79" s="85" t="b">
        <v>0</v>
      </c>
      <c r="G79" s="85" t="b">
        <v>0</v>
      </c>
    </row>
    <row r="80" spans="1:7" ht="15">
      <c r="A80" s="85" t="s">
        <v>2040</v>
      </c>
      <c r="B80" s="85">
        <v>5</v>
      </c>
      <c r="C80" s="123">
        <v>0.0038964242566345004</v>
      </c>
      <c r="D80" s="85" t="s">
        <v>2327</v>
      </c>
      <c r="E80" s="85" t="b">
        <v>0</v>
      </c>
      <c r="F80" s="85" t="b">
        <v>0</v>
      </c>
      <c r="G80" s="85" t="b">
        <v>0</v>
      </c>
    </row>
    <row r="81" spans="1:7" ht="15">
      <c r="A81" s="85" t="s">
        <v>2041</v>
      </c>
      <c r="B81" s="85">
        <v>5</v>
      </c>
      <c r="C81" s="123">
        <v>0.0038964242566345004</v>
      </c>
      <c r="D81" s="85" t="s">
        <v>2327</v>
      </c>
      <c r="E81" s="85" t="b">
        <v>0</v>
      </c>
      <c r="F81" s="85" t="b">
        <v>1</v>
      </c>
      <c r="G81" s="85" t="b">
        <v>0</v>
      </c>
    </row>
    <row r="82" spans="1:7" ht="15">
      <c r="A82" s="85" t="s">
        <v>2042</v>
      </c>
      <c r="B82" s="85">
        <v>5</v>
      </c>
      <c r="C82" s="123">
        <v>0.0038964242566345004</v>
      </c>
      <c r="D82" s="85" t="s">
        <v>2327</v>
      </c>
      <c r="E82" s="85" t="b">
        <v>0</v>
      </c>
      <c r="F82" s="85" t="b">
        <v>0</v>
      </c>
      <c r="G82" s="85" t="b">
        <v>0</v>
      </c>
    </row>
    <row r="83" spans="1:7" ht="15">
      <c r="A83" s="85" t="s">
        <v>2043</v>
      </c>
      <c r="B83" s="85">
        <v>5</v>
      </c>
      <c r="C83" s="123">
        <v>0.0038964242566345004</v>
      </c>
      <c r="D83" s="85" t="s">
        <v>2327</v>
      </c>
      <c r="E83" s="85" t="b">
        <v>0</v>
      </c>
      <c r="F83" s="85" t="b">
        <v>0</v>
      </c>
      <c r="G83" s="85" t="b">
        <v>0</v>
      </c>
    </row>
    <row r="84" spans="1:7" ht="15">
      <c r="A84" s="85" t="s">
        <v>2044</v>
      </c>
      <c r="B84" s="85">
        <v>4</v>
      </c>
      <c r="C84" s="123">
        <v>0.003325436047990151</v>
      </c>
      <c r="D84" s="85" t="s">
        <v>2327</v>
      </c>
      <c r="E84" s="85" t="b">
        <v>1</v>
      </c>
      <c r="F84" s="85" t="b">
        <v>0</v>
      </c>
      <c r="G84" s="85" t="b">
        <v>0</v>
      </c>
    </row>
    <row r="85" spans="1:7" ht="15">
      <c r="A85" s="85" t="s">
        <v>2045</v>
      </c>
      <c r="B85" s="85">
        <v>4</v>
      </c>
      <c r="C85" s="123">
        <v>0.003325436047990151</v>
      </c>
      <c r="D85" s="85" t="s">
        <v>2327</v>
      </c>
      <c r="E85" s="85" t="b">
        <v>1</v>
      </c>
      <c r="F85" s="85" t="b">
        <v>0</v>
      </c>
      <c r="G85" s="85" t="b">
        <v>0</v>
      </c>
    </row>
    <row r="86" spans="1:7" ht="15">
      <c r="A86" s="85" t="s">
        <v>258</v>
      </c>
      <c r="B86" s="85">
        <v>4</v>
      </c>
      <c r="C86" s="123">
        <v>0.003325436047990151</v>
      </c>
      <c r="D86" s="85" t="s">
        <v>2327</v>
      </c>
      <c r="E86" s="85" t="b">
        <v>0</v>
      </c>
      <c r="F86" s="85" t="b">
        <v>0</v>
      </c>
      <c r="G86" s="85" t="b">
        <v>0</v>
      </c>
    </row>
    <row r="87" spans="1:7" ht="15">
      <c r="A87" s="85" t="s">
        <v>2046</v>
      </c>
      <c r="B87" s="85">
        <v>4</v>
      </c>
      <c r="C87" s="123">
        <v>0.003325436047990151</v>
      </c>
      <c r="D87" s="85" t="s">
        <v>2327</v>
      </c>
      <c r="E87" s="85" t="b">
        <v>0</v>
      </c>
      <c r="F87" s="85" t="b">
        <v>0</v>
      </c>
      <c r="G87" s="85" t="b">
        <v>0</v>
      </c>
    </row>
    <row r="88" spans="1:7" ht="15">
      <c r="A88" s="85" t="s">
        <v>1674</v>
      </c>
      <c r="B88" s="85">
        <v>4</v>
      </c>
      <c r="C88" s="123">
        <v>0.003325436047990151</v>
      </c>
      <c r="D88" s="85" t="s">
        <v>2327</v>
      </c>
      <c r="E88" s="85" t="b">
        <v>0</v>
      </c>
      <c r="F88" s="85" t="b">
        <v>0</v>
      </c>
      <c r="G88" s="85" t="b">
        <v>0</v>
      </c>
    </row>
    <row r="89" spans="1:7" ht="15">
      <c r="A89" s="85" t="s">
        <v>2047</v>
      </c>
      <c r="B89" s="85">
        <v>4</v>
      </c>
      <c r="C89" s="123">
        <v>0.003325436047990151</v>
      </c>
      <c r="D89" s="85" t="s">
        <v>2327</v>
      </c>
      <c r="E89" s="85" t="b">
        <v>0</v>
      </c>
      <c r="F89" s="85" t="b">
        <v>0</v>
      </c>
      <c r="G89" s="85" t="b">
        <v>0</v>
      </c>
    </row>
    <row r="90" spans="1:7" ht="15">
      <c r="A90" s="85" t="s">
        <v>257</v>
      </c>
      <c r="B90" s="85">
        <v>4</v>
      </c>
      <c r="C90" s="123">
        <v>0.003325436047990151</v>
      </c>
      <c r="D90" s="85" t="s">
        <v>2327</v>
      </c>
      <c r="E90" s="85" t="b">
        <v>0</v>
      </c>
      <c r="F90" s="85" t="b">
        <v>0</v>
      </c>
      <c r="G90" s="85" t="b">
        <v>0</v>
      </c>
    </row>
    <row r="91" spans="1:7" ht="15">
      <c r="A91" s="85" t="s">
        <v>2048</v>
      </c>
      <c r="B91" s="85">
        <v>4</v>
      </c>
      <c r="C91" s="123">
        <v>0.003325436047990151</v>
      </c>
      <c r="D91" s="85" t="s">
        <v>2327</v>
      </c>
      <c r="E91" s="85" t="b">
        <v>0</v>
      </c>
      <c r="F91" s="85" t="b">
        <v>0</v>
      </c>
      <c r="G91" s="85" t="b">
        <v>0</v>
      </c>
    </row>
    <row r="92" spans="1:7" ht="15">
      <c r="A92" s="85" t="s">
        <v>2049</v>
      </c>
      <c r="B92" s="85">
        <v>4</v>
      </c>
      <c r="C92" s="123">
        <v>0.003325436047990151</v>
      </c>
      <c r="D92" s="85" t="s">
        <v>2327</v>
      </c>
      <c r="E92" s="85" t="b">
        <v>0</v>
      </c>
      <c r="F92" s="85" t="b">
        <v>0</v>
      </c>
      <c r="G92" s="85" t="b">
        <v>0</v>
      </c>
    </row>
    <row r="93" spans="1:7" ht="15">
      <c r="A93" s="85" t="s">
        <v>2050</v>
      </c>
      <c r="B93" s="85">
        <v>4</v>
      </c>
      <c r="C93" s="123">
        <v>0.003325436047990151</v>
      </c>
      <c r="D93" s="85" t="s">
        <v>2327</v>
      </c>
      <c r="E93" s="85" t="b">
        <v>0</v>
      </c>
      <c r="F93" s="85" t="b">
        <v>0</v>
      </c>
      <c r="G93" s="85" t="b">
        <v>0</v>
      </c>
    </row>
    <row r="94" spans="1:7" ht="15">
      <c r="A94" s="85" t="s">
        <v>2051</v>
      </c>
      <c r="B94" s="85">
        <v>4</v>
      </c>
      <c r="C94" s="123">
        <v>0.003325436047990151</v>
      </c>
      <c r="D94" s="85" t="s">
        <v>2327</v>
      </c>
      <c r="E94" s="85" t="b">
        <v>0</v>
      </c>
      <c r="F94" s="85" t="b">
        <v>0</v>
      </c>
      <c r="G94" s="85" t="b">
        <v>0</v>
      </c>
    </row>
    <row r="95" spans="1:7" ht="15">
      <c r="A95" s="85" t="s">
        <v>299</v>
      </c>
      <c r="B95" s="85">
        <v>4</v>
      </c>
      <c r="C95" s="123">
        <v>0.003325436047990151</v>
      </c>
      <c r="D95" s="85" t="s">
        <v>2327</v>
      </c>
      <c r="E95" s="85" t="b">
        <v>0</v>
      </c>
      <c r="F95" s="85" t="b">
        <v>0</v>
      </c>
      <c r="G95" s="85" t="b">
        <v>0</v>
      </c>
    </row>
    <row r="96" spans="1:7" ht="15">
      <c r="A96" s="85" t="s">
        <v>2052</v>
      </c>
      <c r="B96" s="85">
        <v>4</v>
      </c>
      <c r="C96" s="123">
        <v>0.003325436047990151</v>
      </c>
      <c r="D96" s="85" t="s">
        <v>2327</v>
      </c>
      <c r="E96" s="85" t="b">
        <v>0</v>
      </c>
      <c r="F96" s="85" t="b">
        <v>0</v>
      </c>
      <c r="G96" s="85" t="b">
        <v>0</v>
      </c>
    </row>
    <row r="97" spans="1:7" ht="15">
      <c r="A97" s="85" t="s">
        <v>496</v>
      </c>
      <c r="B97" s="85">
        <v>4</v>
      </c>
      <c r="C97" s="123">
        <v>0.003325436047990151</v>
      </c>
      <c r="D97" s="85" t="s">
        <v>2327</v>
      </c>
      <c r="E97" s="85" t="b">
        <v>0</v>
      </c>
      <c r="F97" s="85" t="b">
        <v>0</v>
      </c>
      <c r="G97" s="85" t="b">
        <v>0</v>
      </c>
    </row>
    <row r="98" spans="1:7" ht="15">
      <c r="A98" s="85" t="s">
        <v>2053</v>
      </c>
      <c r="B98" s="85">
        <v>4</v>
      </c>
      <c r="C98" s="123">
        <v>0.003325436047990151</v>
      </c>
      <c r="D98" s="85" t="s">
        <v>2327</v>
      </c>
      <c r="E98" s="85" t="b">
        <v>0</v>
      </c>
      <c r="F98" s="85" t="b">
        <v>0</v>
      </c>
      <c r="G98" s="85" t="b">
        <v>0</v>
      </c>
    </row>
    <row r="99" spans="1:7" ht="15">
      <c r="A99" s="85" t="s">
        <v>2054</v>
      </c>
      <c r="B99" s="85">
        <v>4</v>
      </c>
      <c r="C99" s="123">
        <v>0.003325436047990151</v>
      </c>
      <c r="D99" s="85" t="s">
        <v>2327</v>
      </c>
      <c r="E99" s="85" t="b">
        <v>0</v>
      </c>
      <c r="F99" s="85" t="b">
        <v>0</v>
      </c>
      <c r="G99" s="85" t="b">
        <v>0</v>
      </c>
    </row>
    <row r="100" spans="1:7" ht="15">
      <c r="A100" s="85" t="s">
        <v>2055</v>
      </c>
      <c r="B100" s="85">
        <v>4</v>
      </c>
      <c r="C100" s="123">
        <v>0.003325436047990151</v>
      </c>
      <c r="D100" s="85" t="s">
        <v>2327</v>
      </c>
      <c r="E100" s="85" t="b">
        <v>0</v>
      </c>
      <c r="F100" s="85" t="b">
        <v>0</v>
      </c>
      <c r="G100" s="85" t="b">
        <v>0</v>
      </c>
    </row>
    <row r="101" spans="1:7" ht="15">
      <c r="A101" s="85" t="s">
        <v>2056</v>
      </c>
      <c r="B101" s="85">
        <v>4</v>
      </c>
      <c r="C101" s="123">
        <v>0.003325436047990151</v>
      </c>
      <c r="D101" s="85" t="s">
        <v>2327</v>
      </c>
      <c r="E101" s="85" t="b">
        <v>0</v>
      </c>
      <c r="F101" s="85" t="b">
        <v>0</v>
      </c>
      <c r="G101" s="85" t="b">
        <v>0</v>
      </c>
    </row>
    <row r="102" spans="1:7" ht="15">
      <c r="A102" s="85" t="s">
        <v>2057</v>
      </c>
      <c r="B102" s="85">
        <v>4</v>
      </c>
      <c r="C102" s="123">
        <v>0.003325436047990151</v>
      </c>
      <c r="D102" s="85" t="s">
        <v>2327</v>
      </c>
      <c r="E102" s="85" t="b">
        <v>0</v>
      </c>
      <c r="F102" s="85" t="b">
        <v>0</v>
      </c>
      <c r="G102" s="85" t="b">
        <v>0</v>
      </c>
    </row>
    <row r="103" spans="1:7" ht="15">
      <c r="A103" s="85" t="s">
        <v>2058</v>
      </c>
      <c r="B103" s="85">
        <v>4</v>
      </c>
      <c r="C103" s="123">
        <v>0.003325436047990151</v>
      </c>
      <c r="D103" s="85" t="s">
        <v>2327</v>
      </c>
      <c r="E103" s="85" t="b">
        <v>0</v>
      </c>
      <c r="F103" s="85" t="b">
        <v>0</v>
      </c>
      <c r="G103" s="85" t="b">
        <v>0</v>
      </c>
    </row>
    <row r="104" spans="1:7" ht="15">
      <c r="A104" s="85" t="s">
        <v>296</v>
      </c>
      <c r="B104" s="85">
        <v>4</v>
      </c>
      <c r="C104" s="123">
        <v>0.003325436047990151</v>
      </c>
      <c r="D104" s="85" t="s">
        <v>2327</v>
      </c>
      <c r="E104" s="85" t="b">
        <v>0</v>
      </c>
      <c r="F104" s="85" t="b">
        <v>0</v>
      </c>
      <c r="G104" s="85" t="b">
        <v>0</v>
      </c>
    </row>
    <row r="105" spans="1:7" ht="15">
      <c r="A105" s="85" t="s">
        <v>493</v>
      </c>
      <c r="B105" s="85">
        <v>4</v>
      </c>
      <c r="C105" s="123">
        <v>0.003325436047990151</v>
      </c>
      <c r="D105" s="85" t="s">
        <v>2327</v>
      </c>
      <c r="E105" s="85" t="b">
        <v>0</v>
      </c>
      <c r="F105" s="85" t="b">
        <v>0</v>
      </c>
      <c r="G105" s="85" t="b">
        <v>0</v>
      </c>
    </row>
    <row r="106" spans="1:7" ht="15">
      <c r="A106" s="85" t="s">
        <v>2059</v>
      </c>
      <c r="B106" s="85">
        <v>4</v>
      </c>
      <c r="C106" s="123">
        <v>0.003325436047990151</v>
      </c>
      <c r="D106" s="85" t="s">
        <v>2327</v>
      </c>
      <c r="E106" s="85" t="b">
        <v>0</v>
      </c>
      <c r="F106" s="85" t="b">
        <v>0</v>
      </c>
      <c r="G106" s="85" t="b">
        <v>0</v>
      </c>
    </row>
    <row r="107" spans="1:7" ht="15">
      <c r="A107" s="85" t="s">
        <v>2060</v>
      </c>
      <c r="B107" s="85">
        <v>4</v>
      </c>
      <c r="C107" s="123">
        <v>0.003325436047990151</v>
      </c>
      <c r="D107" s="85" t="s">
        <v>2327</v>
      </c>
      <c r="E107" s="85" t="b">
        <v>0</v>
      </c>
      <c r="F107" s="85" t="b">
        <v>0</v>
      </c>
      <c r="G107" s="85" t="b">
        <v>0</v>
      </c>
    </row>
    <row r="108" spans="1:7" ht="15">
      <c r="A108" s="85" t="s">
        <v>2061</v>
      </c>
      <c r="B108" s="85">
        <v>4</v>
      </c>
      <c r="C108" s="123">
        <v>0.003325436047990151</v>
      </c>
      <c r="D108" s="85" t="s">
        <v>2327</v>
      </c>
      <c r="E108" s="85" t="b">
        <v>0</v>
      </c>
      <c r="F108" s="85" t="b">
        <v>0</v>
      </c>
      <c r="G108" s="85" t="b">
        <v>0</v>
      </c>
    </row>
    <row r="109" spans="1:7" ht="15">
      <c r="A109" s="85" t="s">
        <v>2062</v>
      </c>
      <c r="B109" s="85">
        <v>4</v>
      </c>
      <c r="C109" s="123">
        <v>0.003325436047990151</v>
      </c>
      <c r="D109" s="85" t="s">
        <v>2327</v>
      </c>
      <c r="E109" s="85" t="b">
        <v>1</v>
      </c>
      <c r="F109" s="85" t="b">
        <v>0</v>
      </c>
      <c r="G109" s="85" t="b">
        <v>0</v>
      </c>
    </row>
    <row r="110" spans="1:7" ht="15">
      <c r="A110" s="85" t="s">
        <v>2063</v>
      </c>
      <c r="B110" s="85">
        <v>4</v>
      </c>
      <c r="C110" s="123">
        <v>0.003325436047990151</v>
      </c>
      <c r="D110" s="85" t="s">
        <v>2327</v>
      </c>
      <c r="E110" s="85" t="b">
        <v>0</v>
      </c>
      <c r="F110" s="85" t="b">
        <v>0</v>
      </c>
      <c r="G110" s="85" t="b">
        <v>0</v>
      </c>
    </row>
    <row r="111" spans="1:7" ht="15">
      <c r="A111" s="85" t="s">
        <v>2064</v>
      </c>
      <c r="B111" s="85">
        <v>4</v>
      </c>
      <c r="C111" s="123">
        <v>0.003325436047990151</v>
      </c>
      <c r="D111" s="85" t="s">
        <v>2327</v>
      </c>
      <c r="E111" s="85" t="b">
        <v>0</v>
      </c>
      <c r="F111" s="85" t="b">
        <v>0</v>
      </c>
      <c r="G111" s="85" t="b">
        <v>0</v>
      </c>
    </row>
    <row r="112" spans="1:7" ht="15">
      <c r="A112" s="85" t="s">
        <v>2065</v>
      </c>
      <c r="B112" s="85">
        <v>4</v>
      </c>
      <c r="C112" s="123">
        <v>0.003325436047990151</v>
      </c>
      <c r="D112" s="85" t="s">
        <v>2327</v>
      </c>
      <c r="E112" s="85" t="b">
        <v>0</v>
      </c>
      <c r="F112" s="85" t="b">
        <v>0</v>
      </c>
      <c r="G112" s="85" t="b">
        <v>0</v>
      </c>
    </row>
    <row r="113" spans="1:7" ht="15">
      <c r="A113" s="85" t="s">
        <v>1702</v>
      </c>
      <c r="B113" s="85">
        <v>4</v>
      </c>
      <c r="C113" s="123">
        <v>0.003325436047990151</v>
      </c>
      <c r="D113" s="85" t="s">
        <v>2327</v>
      </c>
      <c r="E113" s="85" t="b">
        <v>0</v>
      </c>
      <c r="F113" s="85" t="b">
        <v>0</v>
      </c>
      <c r="G113" s="85" t="b">
        <v>0</v>
      </c>
    </row>
    <row r="114" spans="1:7" ht="15">
      <c r="A114" s="85" t="s">
        <v>2066</v>
      </c>
      <c r="B114" s="85">
        <v>4</v>
      </c>
      <c r="C114" s="123">
        <v>0.003325436047990151</v>
      </c>
      <c r="D114" s="85" t="s">
        <v>2327</v>
      </c>
      <c r="E114" s="85" t="b">
        <v>0</v>
      </c>
      <c r="F114" s="85" t="b">
        <v>0</v>
      </c>
      <c r="G114" s="85" t="b">
        <v>0</v>
      </c>
    </row>
    <row r="115" spans="1:7" ht="15">
      <c r="A115" s="85" t="s">
        <v>2067</v>
      </c>
      <c r="B115" s="85">
        <v>4</v>
      </c>
      <c r="C115" s="123">
        <v>0.003325436047990151</v>
      </c>
      <c r="D115" s="85" t="s">
        <v>2327</v>
      </c>
      <c r="E115" s="85" t="b">
        <v>0</v>
      </c>
      <c r="F115" s="85" t="b">
        <v>0</v>
      </c>
      <c r="G115" s="85" t="b">
        <v>0</v>
      </c>
    </row>
    <row r="116" spans="1:7" ht="15">
      <c r="A116" s="85" t="s">
        <v>1677</v>
      </c>
      <c r="B116" s="85">
        <v>4</v>
      </c>
      <c r="C116" s="123">
        <v>0.003325436047990151</v>
      </c>
      <c r="D116" s="85" t="s">
        <v>2327</v>
      </c>
      <c r="E116" s="85" t="b">
        <v>1</v>
      </c>
      <c r="F116" s="85" t="b">
        <v>0</v>
      </c>
      <c r="G116" s="85" t="b">
        <v>0</v>
      </c>
    </row>
    <row r="117" spans="1:7" ht="15">
      <c r="A117" s="85" t="s">
        <v>272</v>
      </c>
      <c r="B117" s="85">
        <v>4</v>
      </c>
      <c r="C117" s="123">
        <v>0.003325436047990151</v>
      </c>
      <c r="D117" s="85" t="s">
        <v>2327</v>
      </c>
      <c r="E117" s="85" t="b">
        <v>0</v>
      </c>
      <c r="F117" s="85" t="b">
        <v>0</v>
      </c>
      <c r="G117" s="85" t="b">
        <v>0</v>
      </c>
    </row>
    <row r="118" spans="1:7" ht="15">
      <c r="A118" s="85" t="s">
        <v>1680</v>
      </c>
      <c r="B118" s="85">
        <v>4</v>
      </c>
      <c r="C118" s="123">
        <v>0.003325436047990151</v>
      </c>
      <c r="D118" s="85" t="s">
        <v>2327</v>
      </c>
      <c r="E118" s="85" t="b">
        <v>0</v>
      </c>
      <c r="F118" s="85" t="b">
        <v>0</v>
      </c>
      <c r="G118" s="85" t="b">
        <v>0</v>
      </c>
    </row>
    <row r="119" spans="1:7" ht="15">
      <c r="A119" s="85" t="s">
        <v>1681</v>
      </c>
      <c r="B119" s="85">
        <v>4</v>
      </c>
      <c r="C119" s="123">
        <v>0.003325436047990151</v>
      </c>
      <c r="D119" s="85" t="s">
        <v>2327</v>
      </c>
      <c r="E119" s="85" t="b">
        <v>0</v>
      </c>
      <c r="F119" s="85" t="b">
        <v>0</v>
      </c>
      <c r="G119" s="85" t="b">
        <v>0</v>
      </c>
    </row>
    <row r="120" spans="1:7" ht="15">
      <c r="A120" s="85" t="s">
        <v>2068</v>
      </c>
      <c r="B120" s="85">
        <v>4</v>
      </c>
      <c r="C120" s="123">
        <v>0.003325436047990151</v>
      </c>
      <c r="D120" s="85" t="s">
        <v>2327</v>
      </c>
      <c r="E120" s="85" t="b">
        <v>0</v>
      </c>
      <c r="F120" s="85" t="b">
        <v>0</v>
      </c>
      <c r="G120" s="85" t="b">
        <v>0</v>
      </c>
    </row>
    <row r="121" spans="1:7" ht="15">
      <c r="A121" s="85" t="s">
        <v>2069</v>
      </c>
      <c r="B121" s="85">
        <v>4</v>
      </c>
      <c r="C121" s="123">
        <v>0.003325436047990151</v>
      </c>
      <c r="D121" s="85" t="s">
        <v>2327</v>
      </c>
      <c r="E121" s="85" t="b">
        <v>0</v>
      </c>
      <c r="F121" s="85" t="b">
        <v>0</v>
      </c>
      <c r="G121" s="85" t="b">
        <v>0</v>
      </c>
    </row>
    <row r="122" spans="1:7" ht="15">
      <c r="A122" s="85" t="s">
        <v>2070</v>
      </c>
      <c r="B122" s="85">
        <v>4</v>
      </c>
      <c r="C122" s="123">
        <v>0.0035939771261380283</v>
      </c>
      <c r="D122" s="85" t="s">
        <v>2327</v>
      </c>
      <c r="E122" s="85" t="b">
        <v>0</v>
      </c>
      <c r="F122" s="85" t="b">
        <v>0</v>
      </c>
      <c r="G122" s="85" t="b">
        <v>0</v>
      </c>
    </row>
    <row r="123" spans="1:7" ht="15">
      <c r="A123" s="85" t="s">
        <v>2071</v>
      </c>
      <c r="B123" s="85">
        <v>4</v>
      </c>
      <c r="C123" s="123">
        <v>0.003325436047990151</v>
      </c>
      <c r="D123" s="85" t="s">
        <v>2327</v>
      </c>
      <c r="E123" s="85" t="b">
        <v>0</v>
      </c>
      <c r="F123" s="85" t="b">
        <v>0</v>
      </c>
      <c r="G123" s="85" t="b">
        <v>0</v>
      </c>
    </row>
    <row r="124" spans="1:7" ht="15">
      <c r="A124" s="85" t="s">
        <v>2072</v>
      </c>
      <c r="B124" s="85">
        <v>4</v>
      </c>
      <c r="C124" s="123">
        <v>0.003325436047990151</v>
      </c>
      <c r="D124" s="85" t="s">
        <v>2327</v>
      </c>
      <c r="E124" s="85" t="b">
        <v>0</v>
      </c>
      <c r="F124" s="85" t="b">
        <v>0</v>
      </c>
      <c r="G124" s="85" t="b">
        <v>0</v>
      </c>
    </row>
    <row r="125" spans="1:7" ht="15">
      <c r="A125" s="85" t="s">
        <v>487</v>
      </c>
      <c r="B125" s="85">
        <v>4</v>
      </c>
      <c r="C125" s="123">
        <v>0.003325436047990151</v>
      </c>
      <c r="D125" s="85" t="s">
        <v>2327</v>
      </c>
      <c r="E125" s="85" t="b">
        <v>0</v>
      </c>
      <c r="F125" s="85" t="b">
        <v>0</v>
      </c>
      <c r="G125" s="85" t="b">
        <v>0</v>
      </c>
    </row>
    <row r="126" spans="1:7" ht="15">
      <c r="A126" s="85" t="s">
        <v>2073</v>
      </c>
      <c r="B126" s="85">
        <v>4</v>
      </c>
      <c r="C126" s="123">
        <v>0.003325436047990151</v>
      </c>
      <c r="D126" s="85" t="s">
        <v>2327</v>
      </c>
      <c r="E126" s="85" t="b">
        <v>0</v>
      </c>
      <c r="F126" s="85" t="b">
        <v>0</v>
      </c>
      <c r="G126" s="85" t="b">
        <v>0</v>
      </c>
    </row>
    <row r="127" spans="1:7" ht="15">
      <c r="A127" s="85" t="s">
        <v>2074</v>
      </c>
      <c r="B127" s="85">
        <v>4</v>
      </c>
      <c r="C127" s="123">
        <v>0.003325436047990151</v>
      </c>
      <c r="D127" s="85" t="s">
        <v>2327</v>
      </c>
      <c r="E127" s="85" t="b">
        <v>0</v>
      </c>
      <c r="F127" s="85" t="b">
        <v>0</v>
      </c>
      <c r="G127" s="85" t="b">
        <v>0</v>
      </c>
    </row>
    <row r="128" spans="1:7" ht="15">
      <c r="A128" s="85" t="s">
        <v>238</v>
      </c>
      <c r="B128" s="85">
        <v>4</v>
      </c>
      <c r="C128" s="123">
        <v>0.003325436047990151</v>
      </c>
      <c r="D128" s="85" t="s">
        <v>2327</v>
      </c>
      <c r="E128" s="85" t="b">
        <v>0</v>
      </c>
      <c r="F128" s="85" t="b">
        <v>0</v>
      </c>
      <c r="G128" s="85" t="b">
        <v>0</v>
      </c>
    </row>
    <row r="129" spans="1:7" ht="15">
      <c r="A129" s="85" t="s">
        <v>2075</v>
      </c>
      <c r="B129" s="85">
        <v>4</v>
      </c>
      <c r="C129" s="123">
        <v>0.003325436047990151</v>
      </c>
      <c r="D129" s="85" t="s">
        <v>2327</v>
      </c>
      <c r="E129" s="85" t="b">
        <v>0</v>
      </c>
      <c r="F129" s="85" t="b">
        <v>0</v>
      </c>
      <c r="G129" s="85" t="b">
        <v>0</v>
      </c>
    </row>
    <row r="130" spans="1:7" ht="15">
      <c r="A130" s="85" t="s">
        <v>2076</v>
      </c>
      <c r="B130" s="85">
        <v>4</v>
      </c>
      <c r="C130" s="123">
        <v>0.003325436047990151</v>
      </c>
      <c r="D130" s="85" t="s">
        <v>2327</v>
      </c>
      <c r="E130" s="85" t="b">
        <v>0</v>
      </c>
      <c r="F130" s="85" t="b">
        <v>0</v>
      </c>
      <c r="G130" s="85" t="b">
        <v>0</v>
      </c>
    </row>
    <row r="131" spans="1:7" ht="15">
      <c r="A131" s="85" t="s">
        <v>215</v>
      </c>
      <c r="B131" s="85">
        <v>4</v>
      </c>
      <c r="C131" s="123">
        <v>0.003325436047990151</v>
      </c>
      <c r="D131" s="85" t="s">
        <v>2327</v>
      </c>
      <c r="E131" s="85" t="b">
        <v>0</v>
      </c>
      <c r="F131" s="85" t="b">
        <v>0</v>
      </c>
      <c r="G131" s="85" t="b">
        <v>0</v>
      </c>
    </row>
    <row r="132" spans="1:7" ht="15">
      <c r="A132" s="85" t="s">
        <v>232</v>
      </c>
      <c r="B132" s="85">
        <v>4</v>
      </c>
      <c r="C132" s="123">
        <v>0.003325436047990151</v>
      </c>
      <c r="D132" s="85" t="s">
        <v>2327</v>
      </c>
      <c r="E132" s="85" t="b">
        <v>0</v>
      </c>
      <c r="F132" s="85" t="b">
        <v>0</v>
      </c>
      <c r="G132" s="85" t="b">
        <v>0</v>
      </c>
    </row>
    <row r="133" spans="1:7" ht="15">
      <c r="A133" s="85" t="s">
        <v>2077</v>
      </c>
      <c r="B133" s="85">
        <v>4</v>
      </c>
      <c r="C133" s="123">
        <v>0.003325436047990151</v>
      </c>
      <c r="D133" s="85" t="s">
        <v>2327</v>
      </c>
      <c r="E133" s="85" t="b">
        <v>0</v>
      </c>
      <c r="F133" s="85" t="b">
        <v>0</v>
      </c>
      <c r="G133" s="85" t="b">
        <v>0</v>
      </c>
    </row>
    <row r="134" spans="1:7" ht="15">
      <c r="A134" s="85" t="s">
        <v>2078</v>
      </c>
      <c r="B134" s="85">
        <v>4</v>
      </c>
      <c r="C134" s="123">
        <v>0.003325436047990151</v>
      </c>
      <c r="D134" s="85" t="s">
        <v>2327</v>
      </c>
      <c r="E134" s="85" t="b">
        <v>0</v>
      </c>
      <c r="F134" s="85" t="b">
        <v>0</v>
      </c>
      <c r="G134" s="85" t="b">
        <v>0</v>
      </c>
    </row>
    <row r="135" spans="1:7" ht="15">
      <c r="A135" s="85" t="s">
        <v>255</v>
      </c>
      <c r="B135" s="85">
        <v>4</v>
      </c>
      <c r="C135" s="123">
        <v>0.003325436047990151</v>
      </c>
      <c r="D135" s="85" t="s">
        <v>2327</v>
      </c>
      <c r="E135" s="85" t="b">
        <v>0</v>
      </c>
      <c r="F135" s="85" t="b">
        <v>0</v>
      </c>
      <c r="G135" s="85" t="b">
        <v>0</v>
      </c>
    </row>
    <row r="136" spans="1:7" ht="15">
      <c r="A136" s="85" t="s">
        <v>2079</v>
      </c>
      <c r="B136" s="85">
        <v>4</v>
      </c>
      <c r="C136" s="123">
        <v>0.003325436047990151</v>
      </c>
      <c r="D136" s="85" t="s">
        <v>2327</v>
      </c>
      <c r="E136" s="85" t="b">
        <v>0</v>
      </c>
      <c r="F136" s="85" t="b">
        <v>0</v>
      </c>
      <c r="G136" s="85" t="b">
        <v>0</v>
      </c>
    </row>
    <row r="137" spans="1:7" ht="15">
      <c r="A137" s="85" t="s">
        <v>2080</v>
      </c>
      <c r="B137" s="85">
        <v>4</v>
      </c>
      <c r="C137" s="123">
        <v>0.003325436047990151</v>
      </c>
      <c r="D137" s="85" t="s">
        <v>2327</v>
      </c>
      <c r="E137" s="85" t="b">
        <v>0</v>
      </c>
      <c r="F137" s="85" t="b">
        <v>0</v>
      </c>
      <c r="G137" s="85" t="b">
        <v>0</v>
      </c>
    </row>
    <row r="138" spans="1:7" ht="15">
      <c r="A138" s="85" t="s">
        <v>1719</v>
      </c>
      <c r="B138" s="85">
        <v>4</v>
      </c>
      <c r="C138" s="123">
        <v>0.003325436047990151</v>
      </c>
      <c r="D138" s="85" t="s">
        <v>2327</v>
      </c>
      <c r="E138" s="85" t="b">
        <v>0</v>
      </c>
      <c r="F138" s="85" t="b">
        <v>0</v>
      </c>
      <c r="G138" s="85" t="b">
        <v>0</v>
      </c>
    </row>
    <row r="139" spans="1:7" ht="15">
      <c r="A139" s="85" t="s">
        <v>2081</v>
      </c>
      <c r="B139" s="85">
        <v>4</v>
      </c>
      <c r="C139" s="123">
        <v>0.003325436047990151</v>
      </c>
      <c r="D139" s="85" t="s">
        <v>2327</v>
      </c>
      <c r="E139" s="85" t="b">
        <v>0</v>
      </c>
      <c r="F139" s="85" t="b">
        <v>0</v>
      </c>
      <c r="G139" s="85" t="b">
        <v>0</v>
      </c>
    </row>
    <row r="140" spans="1:7" ht="15">
      <c r="A140" s="85" t="s">
        <v>1706</v>
      </c>
      <c r="B140" s="85">
        <v>4</v>
      </c>
      <c r="C140" s="123">
        <v>0.003325436047990151</v>
      </c>
      <c r="D140" s="85" t="s">
        <v>2327</v>
      </c>
      <c r="E140" s="85" t="b">
        <v>0</v>
      </c>
      <c r="F140" s="85" t="b">
        <v>0</v>
      </c>
      <c r="G140" s="85" t="b">
        <v>0</v>
      </c>
    </row>
    <row r="141" spans="1:7" ht="15">
      <c r="A141" s="85" t="s">
        <v>1707</v>
      </c>
      <c r="B141" s="85">
        <v>4</v>
      </c>
      <c r="C141" s="123">
        <v>0.003325436047990151</v>
      </c>
      <c r="D141" s="85" t="s">
        <v>2327</v>
      </c>
      <c r="E141" s="85" t="b">
        <v>0</v>
      </c>
      <c r="F141" s="85" t="b">
        <v>0</v>
      </c>
      <c r="G141" s="85" t="b">
        <v>0</v>
      </c>
    </row>
    <row r="142" spans="1:7" ht="15">
      <c r="A142" s="85" t="s">
        <v>1708</v>
      </c>
      <c r="B142" s="85">
        <v>4</v>
      </c>
      <c r="C142" s="123">
        <v>0.003325436047990151</v>
      </c>
      <c r="D142" s="85" t="s">
        <v>2327</v>
      </c>
      <c r="E142" s="85" t="b">
        <v>0</v>
      </c>
      <c r="F142" s="85" t="b">
        <v>0</v>
      </c>
      <c r="G142" s="85" t="b">
        <v>0</v>
      </c>
    </row>
    <row r="143" spans="1:7" ht="15">
      <c r="A143" s="85" t="s">
        <v>1673</v>
      </c>
      <c r="B143" s="85">
        <v>3</v>
      </c>
      <c r="C143" s="123">
        <v>0.002695482844603521</v>
      </c>
      <c r="D143" s="85" t="s">
        <v>2327</v>
      </c>
      <c r="E143" s="85" t="b">
        <v>0</v>
      </c>
      <c r="F143" s="85" t="b">
        <v>0</v>
      </c>
      <c r="G143" s="85" t="b">
        <v>0</v>
      </c>
    </row>
    <row r="144" spans="1:7" ht="15">
      <c r="A144" s="85" t="s">
        <v>2082</v>
      </c>
      <c r="B144" s="85">
        <v>3</v>
      </c>
      <c r="C144" s="123">
        <v>0.002695482844603521</v>
      </c>
      <c r="D144" s="85" t="s">
        <v>2327</v>
      </c>
      <c r="E144" s="85" t="b">
        <v>0</v>
      </c>
      <c r="F144" s="85" t="b">
        <v>0</v>
      </c>
      <c r="G144" s="85" t="b">
        <v>0</v>
      </c>
    </row>
    <row r="145" spans="1:7" ht="15">
      <c r="A145" s="85" t="s">
        <v>2083</v>
      </c>
      <c r="B145" s="85">
        <v>3</v>
      </c>
      <c r="C145" s="123">
        <v>0.002695482844603521</v>
      </c>
      <c r="D145" s="85" t="s">
        <v>2327</v>
      </c>
      <c r="E145" s="85" t="b">
        <v>0</v>
      </c>
      <c r="F145" s="85" t="b">
        <v>0</v>
      </c>
      <c r="G145" s="85" t="b">
        <v>0</v>
      </c>
    </row>
    <row r="146" spans="1:7" ht="15">
      <c r="A146" s="85" t="s">
        <v>2084</v>
      </c>
      <c r="B146" s="85">
        <v>3</v>
      </c>
      <c r="C146" s="123">
        <v>0.002695482844603521</v>
      </c>
      <c r="D146" s="85" t="s">
        <v>2327</v>
      </c>
      <c r="E146" s="85" t="b">
        <v>0</v>
      </c>
      <c r="F146" s="85" t="b">
        <v>0</v>
      </c>
      <c r="G146" s="85" t="b">
        <v>0</v>
      </c>
    </row>
    <row r="147" spans="1:7" ht="15">
      <c r="A147" s="85" t="s">
        <v>251</v>
      </c>
      <c r="B147" s="85">
        <v>3</v>
      </c>
      <c r="C147" s="123">
        <v>0.002695482844603521</v>
      </c>
      <c r="D147" s="85" t="s">
        <v>2327</v>
      </c>
      <c r="E147" s="85" t="b">
        <v>0</v>
      </c>
      <c r="F147" s="85" t="b">
        <v>0</v>
      </c>
      <c r="G147" s="85" t="b">
        <v>0</v>
      </c>
    </row>
    <row r="148" spans="1:7" ht="15">
      <c r="A148" s="85" t="s">
        <v>2085</v>
      </c>
      <c r="B148" s="85">
        <v>3</v>
      </c>
      <c r="C148" s="123">
        <v>0.002695482844603521</v>
      </c>
      <c r="D148" s="85" t="s">
        <v>2327</v>
      </c>
      <c r="E148" s="85" t="b">
        <v>0</v>
      </c>
      <c r="F148" s="85" t="b">
        <v>0</v>
      </c>
      <c r="G148" s="85" t="b">
        <v>0</v>
      </c>
    </row>
    <row r="149" spans="1:7" ht="15">
      <c r="A149" s="85" t="s">
        <v>2086</v>
      </c>
      <c r="B149" s="85">
        <v>3</v>
      </c>
      <c r="C149" s="123">
        <v>0.002695482844603521</v>
      </c>
      <c r="D149" s="85" t="s">
        <v>2327</v>
      </c>
      <c r="E149" s="85" t="b">
        <v>0</v>
      </c>
      <c r="F149" s="85" t="b">
        <v>0</v>
      </c>
      <c r="G149" s="85" t="b">
        <v>0</v>
      </c>
    </row>
    <row r="150" spans="1:7" ht="15">
      <c r="A150" s="85" t="s">
        <v>2087</v>
      </c>
      <c r="B150" s="85">
        <v>3</v>
      </c>
      <c r="C150" s="123">
        <v>0.002695482844603521</v>
      </c>
      <c r="D150" s="85" t="s">
        <v>2327</v>
      </c>
      <c r="E150" s="85" t="b">
        <v>0</v>
      </c>
      <c r="F150" s="85" t="b">
        <v>0</v>
      </c>
      <c r="G150" s="85" t="b">
        <v>0</v>
      </c>
    </row>
    <row r="151" spans="1:7" ht="15">
      <c r="A151" s="85" t="s">
        <v>2088</v>
      </c>
      <c r="B151" s="85">
        <v>3</v>
      </c>
      <c r="C151" s="123">
        <v>0.002695482844603521</v>
      </c>
      <c r="D151" s="85" t="s">
        <v>2327</v>
      </c>
      <c r="E151" s="85" t="b">
        <v>0</v>
      </c>
      <c r="F151" s="85" t="b">
        <v>0</v>
      </c>
      <c r="G151" s="85" t="b">
        <v>0</v>
      </c>
    </row>
    <row r="152" spans="1:7" ht="15">
      <c r="A152" s="85" t="s">
        <v>2089</v>
      </c>
      <c r="B152" s="85">
        <v>3</v>
      </c>
      <c r="C152" s="123">
        <v>0.002695482844603521</v>
      </c>
      <c r="D152" s="85" t="s">
        <v>2327</v>
      </c>
      <c r="E152" s="85" t="b">
        <v>0</v>
      </c>
      <c r="F152" s="85" t="b">
        <v>0</v>
      </c>
      <c r="G152" s="85" t="b">
        <v>0</v>
      </c>
    </row>
    <row r="153" spans="1:7" ht="15">
      <c r="A153" s="85" t="s">
        <v>2090</v>
      </c>
      <c r="B153" s="85">
        <v>3</v>
      </c>
      <c r="C153" s="123">
        <v>0.002695482844603521</v>
      </c>
      <c r="D153" s="85" t="s">
        <v>2327</v>
      </c>
      <c r="E153" s="85" t="b">
        <v>1</v>
      </c>
      <c r="F153" s="85" t="b">
        <v>0</v>
      </c>
      <c r="G153" s="85" t="b">
        <v>0</v>
      </c>
    </row>
    <row r="154" spans="1:7" ht="15">
      <c r="A154" s="85" t="s">
        <v>2091</v>
      </c>
      <c r="B154" s="85">
        <v>3</v>
      </c>
      <c r="C154" s="123">
        <v>0.002695482844603521</v>
      </c>
      <c r="D154" s="85" t="s">
        <v>2327</v>
      </c>
      <c r="E154" s="85" t="b">
        <v>0</v>
      </c>
      <c r="F154" s="85" t="b">
        <v>0</v>
      </c>
      <c r="G154" s="85" t="b">
        <v>0</v>
      </c>
    </row>
    <row r="155" spans="1:7" ht="15">
      <c r="A155" s="85" t="s">
        <v>2092</v>
      </c>
      <c r="B155" s="85">
        <v>3</v>
      </c>
      <c r="C155" s="123">
        <v>0.002695482844603521</v>
      </c>
      <c r="D155" s="85" t="s">
        <v>2327</v>
      </c>
      <c r="E155" s="85" t="b">
        <v>0</v>
      </c>
      <c r="F155" s="85" t="b">
        <v>0</v>
      </c>
      <c r="G155" s="85" t="b">
        <v>0</v>
      </c>
    </row>
    <row r="156" spans="1:7" ht="15">
      <c r="A156" s="85" t="s">
        <v>2093</v>
      </c>
      <c r="B156" s="85">
        <v>3</v>
      </c>
      <c r="C156" s="123">
        <v>0.002695482844603521</v>
      </c>
      <c r="D156" s="85" t="s">
        <v>2327</v>
      </c>
      <c r="E156" s="85" t="b">
        <v>0</v>
      </c>
      <c r="F156" s="85" t="b">
        <v>0</v>
      </c>
      <c r="G156" s="85" t="b">
        <v>0</v>
      </c>
    </row>
    <row r="157" spans="1:7" ht="15">
      <c r="A157" s="85" t="s">
        <v>2094</v>
      </c>
      <c r="B157" s="85">
        <v>3</v>
      </c>
      <c r="C157" s="123">
        <v>0.002695482844603521</v>
      </c>
      <c r="D157" s="85" t="s">
        <v>2327</v>
      </c>
      <c r="E157" s="85" t="b">
        <v>0</v>
      </c>
      <c r="F157" s="85" t="b">
        <v>0</v>
      </c>
      <c r="G157" s="85" t="b">
        <v>0</v>
      </c>
    </row>
    <row r="158" spans="1:7" ht="15">
      <c r="A158" s="85" t="s">
        <v>2095</v>
      </c>
      <c r="B158" s="85">
        <v>3</v>
      </c>
      <c r="C158" s="123">
        <v>0.002695482844603521</v>
      </c>
      <c r="D158" s="85" t="s">
        <v>2327</v>
      </c>
      <c r="E158" s="85" t="b">
        <v>0</v>
      </c>
      <c r="F158" s="85" t="b">
        <v>0</v>
      </c>
      <c r="G158" s="85" t="b">
        <v>0</v>
      </c>
    </row>
    <row r="159" spans="1:7" ht="15">
      <c r="A159" s="85" t="s">
        <v>249</v>
      </c>
      <c r="B159" s="85">
        <v>3</v>
      </c>
      <c r="C159" s="123">
        <v>0.002695482844603521</v>
      </c>
      <c r="D159" s="85" t="s">
        <v>2327</v>
      </c>
      <c r="E159" s="85" t="b">
        <v>0</v>
      </c>
      <c r="F159" s="85" t="b">
        <v>0</v>
      </c>
      <c r="G159" s="85" t="b">
        <v>0</v>
      </c>
    </row>
    <row r="160" spans="1:7" ht="15">
      <c r="A160" s="85" t="s">
        <v>2096</v>
      </c>
      <c r="B160" s="85">
        <v>3</v>
      </c>
      <c r="C160" s="123">
        <v>0.002695482844603521</v>
      </c>
      <c r="D160" s="85" t="s">
        <v>2327</v>
      </c>
      <c r="E160" s="85" t="b">
        <v>0</v>
      </c>
      <c r="F160" s="85" t="b">
        <v>0</v>
      </c>
      <c r="G160" s="85" t="b">
        <v>0</v>
      </c>
    </row>
    <row r="161" spans="1:7" ht="15">
      <c r="A161" s="85" t="s">
        <v>2097</v>
      </c>
      <c r="B161" s="85">
        <v>3</v>
      </c>
      <c r="C161" s="123">
        <v>0.002695482844603521</v>
      </c>
      <c r="D161" s="85" t="s">
        <v>2327</v>
      </c>
      <c r="E161" s="85" t="b">
        <v>0</v>
      </c>
      <c r="F161" s="85" t="b">
        <v>0</v>
      </c>
      <c r="G161" s="85" t="b">
        <v>0</v>
      </c>
    </row>
    <row r="162" spans="1:7" ht="15">
      <c r="A162" s="85" t="s">
        <v>2098</v>
      </c>
      <c r="B162" s="85">
        <v>3</v>
      </c>
      <c r="C162" s="123">
        <v>0.002695482844603521</v>
      </c>
      <c r="D162" s="85" t="s">
        <v>2327</v>
      </c>
      <c r="E162" s="85" t="b">
        <v>0</v>
      </c>
      <c r="F162" s="85" t="b">
        <v>0</v>
      </c>
      <c r="G162" s="85" t="b">
        <v>0</v>
      </c>
    </row>
    <row r="163" spans="1:7" ht="15">
      <c r="A163" s="85" t="s">
        <v>2099</v>
      </c>
      <c r="B163" s="85">
        <v>3</v>
      </c>
      <c r="C163" s="123">
        <v>0.002695482844603521</v>
      </c>
      <c r="D163" s="85" t="s">
        <v>2327</v>
      </c>
      <c r="E163" s="85" t="b">
        <v>0</v>
      </c>
      <c r="F163" s="85" t="b">
        <v>0</v>
      </c>
      <c r="G163" s="85" t="b">
        <v>0</v>
      </c>
    </row>
    <row r="164" spans="1:7" ht="15">
      <c r="A164" s="85" t="s">
        <v>2100</v>
      </c>
      <c r="B164" s="85">
        <v>3</v>
      </c>
      <c r="C164" s="123">
        <v>0.002695482844603521</v>
      </c>
      <c r="D164" s="85" t="s">
        <v>2327</v>
      </c>
      <c r="E164" s="85" t="b">
        <v>0</v>
      </c>
      <c r="F164" s="85" t="b">
        <v>0</v>
      </c>
      <c r="G164" s="85" t="b">
        <v>0</v>
      </c>
    </row>
    <row r="165" spans="1:7" ht="15">
      <c r="A165" s="85" t="s">
        <v>2101</v>
      </c>
      <c r="B165" s="85">
        <v>3</v>
      </c>
      <c r="C165" s="123">
        <v>0.002695482844603521</v>
      </c>
      <c r="D165" s="85" t="s">
        <v>2327</v>
      </c>
      <c r="E165" s="85" t="b">
        <v>0</v>
      </c>
      <c r="F165" s="85" t="b">
        <v>0</v>
      </c>
      <c r="G165" s="85" t="b">
        <v>0</v>
      </c>
    </row>
    <row r="166" spans="1:7" ht="15">
      <c r="A166" s="85" t="s">
        <v>2102</v>
      </c>
      <c r="B166" s="85">
        <v>3</v>
      </c>
      <c r="C166" s="123">
        <v>0.002695482844603521</v>
      </c>
      <c r="D166" s="85" t="s">
        <v>2327</v>
      </c>
      <c r="E166" s="85" t="b">
        <v>0</v>
      </c>
      <c r="F166" s="85" t="b">
        <v>0</v>
      </c>
      <c r="G166" s="85" t="b">
        <v>0</v>
      </c>
    </row>
    <row r="167" spans="1:7" ht="15">
      <c r="A167" s="85" t="s">
        <v>2103</v>
      </c>
      <c r="B167" s="85">
        <v>3</v>
      </c>
      <c r="C167" s="123">
        <v>0.002695482844603521</v>
      </c>
      <c r="D167" s="85" t="s">
        <v>2327</v>
      </c>
      <c r="E167" s="85" t="b">
        <v>0</v>
      </c>
      <c r="F167" s="85" t="b">
        <v>0</v>
      </c>
      <c r="G167" s="85" t="b">
        <v>0</v>
      </c>
    </row>
    <row r="168" spans="1:7" ht="15">
      <c r="A168" s="85" t="s">
        <v>2104</v>
      </c>
      <c r="B168" s="85">
        <v>3</v>
      </c>
      <c r="C168" s="123">
        <v>0.002695482844603521</v>
      </c>
      <c r="D168" s="85" t="s">
        <v>2327</v>
      </c>
      <c r="E168" s="85" t="b">
        <v>1</v>
      </c>
      <c r="F168" s="85" t="b">
        <v>0</v>
      </c>
      <c r="G168" s="85" t="b">
        <v>0</v>
      </c>
    </row>
    <row r="169" spans="1:7" ht="15">
      <c r="A169" s="85" t="s">
        <v>490</v>
      </c>
      <c r="B169" s="85">
        <v>3</v>
      </c>
      <c r="C169" s="123">
        <v>0.0029793483884869403</v>
      </c>
      <c r="D169" s="85" t="s">
        <v>2327</v>
      </c>
      <c r="E169" s="85" t="b">
        <v>0</v>
      </c>
      <c r="F169" s="85" t="b">
        <v>0</v>
      </c>
      <c r="G169" s="85" t="b">
        <v>0</v>
      </c>
    </row>
    <row r="170" spans="1:7" ht="15">
      <c r="A170" s="85" t="s">
        <v>2105</v>
      </c>
      <c r="B170" s="85">
        <v>3</v>
      </c>
      <c r="C170" s="123">
        <v>0.002695482844603521</v>
      </c>
      <c r="D170" s="85" t="s">
        <v>2327</v>
      </c>
      <c r="E170" s="85" t="b">
        <v>0</v>
      </c>
      <c r="F170" s="85" t="b">
        <v>0</v>
      </c>
      <c r="G170" s="85" t="b">
        <v>0</v>
      </c>
    </row>
    <row r="171" spans="1:7" ht="15">
      <c r="A171" s="85" t="s">
        <v>2106</v>
      </c>
      <c r="B171" s="85">
        <v>3</v>
      </c>
      <c r="C171" s="123">
        <v>0.002695482844603521</v>
      </c>
      <c r="D171" s="85" t="s">
        <v>2327</v>
      </c>
      <c r="E171" s="85" t="b">
        <v>0</v>
      </c>
      <c r="F171" s="85" t="b">
        <v>0</v>
      </c>
      <c r="G171" s="85" t="b">
        <v>0</v>
      </c>
    </row>
    <row r="172" spans="1:7" ht="15">
      <c r="A172" s="85" t="s">
        <v>2107</v>
      </c>
      <c r="B172" s="85">
        <v>3</v>
      </c>
      <c r="C172" s="123">
        <v>0.002695482844603521</v>
      </c>
      <c r="D172" s="85" t="s">
        <v>2327</v>
      </c>
      <c r="E172" s="85" t="b">
        <v>0</v>
      </c>
      <c r="F172" s="85" t="b">
        <v>0</v>
      </c>
      <c r="G172" s="85" t="b">
        <v>0</v>
      </c>
    </row>
    <row r="173" spans="1:7" ht="15">
      <c r="A173" s="85" t="s">
        <v>2108</v>
      </c>
      <c r="B173" s="85">
        <v>3</v>
      </c>
      <c r="C173" s="123">
        <v>0.002695482844603521</v>
      </c>
      <c r="D173" s="85" t="s">
        <v>2327</v>
      </c>
      <c r="E173" s="85" t="b">
        <v>0</v>
      </c>
      <c r="F173" s="85" t="b">
        <v>1</v>
      </c>
      <c r="G173" s="85" t="b">
        <v>0</v>
      </c>
    </row>
    <row r="174" spans="1:7" ht="15">
      <c r="A174" s="85" t="s">
        <v>2109</v>
      </c>
      <c r="B174" s="85">
        <v>3</v>
      </c>
      <c r="C174" s="123">
        <v>0.002695482844603521</v>
      </c>
      <c r="D174" s="85" t="s">
        <v>2327</v>
      </c>
      <c r="E174" s="85" t="b">
        <v>0</v>
      </c>
      <c r="F174" s="85" t="b">
        <v>0</v>
      </c>
      <c r="G174" s="85" t="b">
        <v>0</v>
      </c>
    </row>
    <row r="175" spans="1:7" ht="15">
      <c r="A175" s="85" t="s">
        <v>2110</v>
      </c>
      <c r="B175" s="85">
        <v>3</v>
      </c>
      <c r="C175" s="123">
        <v>0.002695482844603521</v>
      </c>
      <c r="D175" s="85" t="s">
        <v>2327</v>
      </c>
      <c r="E175" s="85" t="b">
        <v>0</v>
      </c>
      <c r="F175" s="85" t="b">
        <v>0</v>
      </c>
      <c r="G175" s="85" t="b">
        <v>0</v>
      </c>
    </row>
    <row r="176" spans="1:7" ht="15">
      <c r="A176" s="85" t="s">
        <v>2111</v>
      </c>
      <c r="B176" s="85">
        <v>3</v>
      </c>
      <c r="C176" s="123">
        <v>0.002695482844603521</v>
      </c>
      <c r="D176" s="85" t="s">
        <v>2327</v>
      </c>
      <c r="E176" s="85" t="b">
        <v>0</v>
      </c>
      <c r="F176" s="85" t="b">
        <v>0</v>
      </c>
      <c r="G176" s="85" t="b">
        <v>0</v>
      </c>
    </row>
    <row r="177" spans="1:7" ht="15">
      <c r="A177" s="85" t="s">
        <v>2112</v>
      </c>
      <c r="B177" s="85">
        <v>3</v>
      </c>
      <c r="C177" s="123">
        <v>0.002695482844603521</v>
      </c>
      <c r="D177" s="85" t="s">
        <v>2327</v>
      </c>
      <c r="E177" s="85" t="b">
        <v>0</v>
      </c>
      <c r="F177" s="85" t="b">
        <v>0</v>
      </c>
      <c r="G177" s="85" t="b">
        <v>0</v>
      </c>
    </row>
    <row r="178" spans="1:7" ht="15">
      <c r="A178" s="85" t="s">
        <v>2113</v>
      </c>
      <c r="B178" s="85">
        <v>3</v>
      </c>
      <c r="C178" s="123">
        <v>0.002695482844603521</v>
      </c>
      <c r="D178" s="85" t="s">
        <v>2327</v>
      </c>
      <c r="E178" s="85" t="b">
        <v>0</v>
      </c>
      <c r="F178" s="85" t="b">
        <v>0</v>
      </c>
      <c r="G178" s="85" t="b">
        <v>0</v>
      </c>
    </row>
    <row r="179" spans="1:7" ht="15">
      <c r="A179" s="85" t="s">
        <v>283</v>
      </c>
      <c r="B179" s="85">
        <v>3</v>
      </c>
      <c r="C179" s="123">
        <v>0.002695482844603521</v>
      </c>
      <c r="D179" s="85" t="s">
        <v>2327</v>
      </c>
      <c r="E179" s="85" t="b">
        <v>0</v>
      </c>
      <c r="F179" s="85" t="b">
        <v>0</v>
      </c>
      <c r="G179" s="85" t="b">
        <v>0</v>
      </c>
    </row>
    <row r="180" spans="1:7" ht="15">
      <c r="A180" s="85" t="s">
        <v>2114</v>
      </c>
      <c r="B180" s="85">
        <v>3</v>
      </c>
      <c r="C180" s="123">
        <v>0.002695482844603521</v>
      </c>
      <c r="D180" s="85" t="s">
        <v>2327</v>
      </c>
      <c r="E180" s="85" t="b">
        <v>0</v>
      </c>
      <c r="F180" s="85" t="b">
        <v>0</v>
      </c>
      <c r="G180" s="85" t="b">
        <v>0</v>
      </c>
    </row>
    <row r="181" spans="1:7" ht="15">
      <c r="A181" s="85" t="s">
        <v>2115</v>
      </c>
      <c r="B181" s="85">
        <v>3</v>
      </c>
      <c r="C181" s="123">
        <v>0.002695482844603521</v>
      </c>
      <c r="D181" s="85" t="s">
        <v>2327</v>
      </c>
      <c r="E181" s="85" t="b">
        <v>0</v>
      </c>
      <c r="F181" s="85" t="b">
        <v>0</v>
      </c>
      <c r="G181" s="85" t="b">
        <v>0</v>
      </c>
    </row>
    <row r="182" spans="1:7" ht="15">
      <c r="A182" s="85" t="s">
        <v>2116</v>
      </c>
      <c r="B182" s="85">
        <v>3</v>
      </c>
      <c r="C182" s="123">
        <v>0.002695482844603521</v>
      </c>
      <c r="D182" s="85" t="s">
        <v>2327</v>
      </c>
      <c r="E182" s="85" t="b">
        <v>0</v>
      </c>
      <c r="F182" s="85" t="b">
        <v>0</v>
      </c>
      <c r="G182" s="85" t="b">
        <v>0</v>
      </c>
    </row>
    <row r="183" spans="1:7" ht="15">
      <c r="A183" s="85" t="s">
        <v>2117</v>
      </c>
      <c r="B183" s="85">
        <v>3</v>
      </c>
      <c r="C183" s="123">
        <v>0.002695482844603521</v>
      </c>
      <c r="D183" s="85" t="s">
        <v>2327</v>
      </c>
      <c r="E183" s="85" t="b">
        <v>0</v>
      </c>
      <c r="F183" s="85" t="b">
        <v>0</v>
      </c>
      <c r="G183" s="85" t="b">
        <v>0</v>
      </c>
    </row>
    <row r="184" spans="1:7" ht="15">
      <c r="A184" s="85" t="s">
        <v>2118</v>
      </c>
      <c r="B184" s="85">
        <v>3</v>
      </c>
      <c r="C184" s="123">
        <v>0.002695482844603521</v>
      </c>
      <c r="D184" s="85" t="s">
        <v>2327</v>
      </c>
      <c r="E184" s="85" t="b">
        <v>0</v>
      </c>
      <c r="F184" s="85" t="b">
        <v>0</v>
      </c>
      <c r="G184" s="85" t="b">
        <v>0</v>
      </c>
    </row>
    <row r="185" spans="1:7" ht="15">
      <c r="A185" s="85" t="s">
        <v>282</v>
      </c>
      <c r="B185" s="85">
        <v>3</v>
      </c>
      <c r="C185" s="123">
        <v>0.002695482844603521</v>
      </c>
      <c r="D185" s="85" t="s">
        <v>2327</v>
      </c>
      <c r="E185" s="85" t="b">
        <v>0</v>
      </c>
      <c r="F185" s="85" t="b">
        <v>0</v>
      </c>
      <c r="G185" s="85" t="b">
        <v>0</v>
      </c>
    </row>
    <row r="186" spans="1:7" ht="15">
      <c r="A186" s="85" t="s">
        <v>2119</v>
      </c>
      <c r="B186" s="85">
        <v>3</v>
      </c>
      <c r="C186" s="123">
        <v>0.002695482844603521</v>
      </c>
      <c r="D186" s="85" t="s">
        <v>2327</v>
      </c>
      <c r="E186" s="85" t="b">
        <v>0</v>
      </c>
      <c r="F186" s="85" t="b">
        <v>0</v>
      </c>
      <c r="G186" s="85" t="b">
        <v>0</v>
      </c>
    </row>
    <row r="187" spans="1:7" ht="15">
      <c r="A187" s="85" t="s">
        <v>2120</v>
      </c>
      <c r="B187" s="85">
        <v>3</v>
      </c>
      <c r="C187" s="123">
        <v>0.002695482844603521</v>
      </c>
      <c r="D187" s="85" t="s">
        <v>2327</v>
      </c>
      <c r="E187" s="85" t="b">
        <v>0</v>
      </c>
      <c r="F187" s="85" t="b">
        <v>0</v>
      </c>
      <c r="G187" s="85" t="b">
        <v>0</v>
      </c>
    </row>
    <row r="188" spans="1:7" ht="15">
      <c r="A188" s="85" t="s">
        <v>2121</v>
      </c>
      <c r="B188" s="85">
        <v>3</v>
      </c>
      <c r="C188" s="123">
        <v>0.0029793483884869403</v>
      </c>
      <c r="D188" s="85" t="s">
        <v>2327</v>
      </c>
      <c r="E188" s="85" t="b">
        <v>0</v>
      </c>
      <c r="F188" s="85" t="b">
        <v>0</v>
      </c>
      <c r="G188" s="85" t="b">
        <v>0</v>
      </c>
    </row>
    <row r="189" spans="1:7" ht="15">
      <c r="A189" s="85" t="s">
        <v>2122</v>
      </c>
      <c r="B189" s="85">
        <v>3</v>
      </c>
      <c r="C189" s="123">
        <v>0.002695482844603521</v>
      </c>
      <c r="D189" s="85" t="s">
        <v>2327</v>
      </c>
      <c r="E189" s="85" t="b">
        <v>0</v>
      </c>
      <c r="F189" s="85" t="b">
        <v>0</v>
      </c>
      <c r="G189" s="85" t="b">
        <v>0</v>
      </c>
    </row>
    <row r="190" spans="1:7" ht="15">
      <c r="A190" s="85" t="s">
        <v>2123</v>
      </c>
      <c r="B190" s="85">
        <v>3</v>
      </c>
      <c r="C190" s="123">
        <v>0.0029793483884869403</v>
      </c>
      <c r="D190" s="85" t="s">
        <v>2327</v>
      </c>
      <c r="E190" s="85" t="b">
        <v>0</v>
      </c>
      <c r="F190" s="85" t="b">
        <v>0</v>
      </c>
      <c r="G190" s="85" t="b">
        <v>0</v>
      </c>
    </row>
    <row r="191" spans="1:7" ht="15">
      <c r="A191" s="85" t="s">
        <v>2124</v>
      </c>
      <c r="B191" s="85">
        <v>3</v>
      </c>
      <c r="C191" s="123">
        <v>0.0029793483884869403</v>
      </c>
      <c r="D191" s="85" t="s">
        <v>2327</v>
      </c>
      <c r="E191" s="85" t="b">
        <v>0</v>
      </c>
      <c r="F191" s="85" t="b">
        <v>0</v>
      </c>
      <c r="G191" s="85" t="b">
        <v>0</v>
      </c>
    </row>
    <row r="192" spans="1:7" ht="15">
      <c r="A192" s="85" t="s">
        <v>1712</v>
      </c>
      <c r="B192" s="85">
        <v>3</v>
      </c>
      <c r="C192" s="123">
        <v>0.002695482844603521</v>
      </c>
      <c r="D192" s="85" t="s">
        <v>2327</v>
      </c>
      <c r="E192" s="85" t="b">
        <v>0</v>
      </c>
      <c r="F192" s="85" t="b">
        <v>0</v>
      </c>
      <c r="G192" s="85" t="b">
        <v>0</v>
      </c>
    </row>
    <row r="193" spans="1:7" ht="15">
      <c r="A193" s="85" t="s">
        <v>230</v>
      </c>
      <c r="B193" s="85">
        <v>3</v>
      </c>
      <c r="C193" s="123">
        <v>0.002695482844603521</v>
      </c>
      <c r="D193" s="85" t="s">
        <v>2327</v>
      </c>
      <c r="E193" s="85" t="b">
        <v>0</v>
      </c>
      <c r="F193" s="85" t="b">
        <v>0</v>
      </c>
      <c r="G193" s="85" t="b">
        <v>0</v>
      </c>
    </row>
    <row r="194" spans="1:7" ht="15">
      <c r="A194" s="85" t="s">
        <v>1676</v>
      </c>
      <c r="B194" s="85">
        <v>3</v>
      </c>
      <c r="C194" s="123">
        <v>0.002695482844603521</v>
      </c>
      <c r="D194" s="85" t="s">
        <v>2327</v>
      </c>
      <c r="E194" s="85" t="b">
        <v>1</v>
      </c>
      <c r="F194" s="85" t="b">
        <v>0</v>
      </c>
      <c r="G194" s="85" t="b">
        <v>0</v>
      </c>
    </row>
    <row r="195" spans="1:7" ht="15">
      <c r="A195" s="85" t="s">
        <v>2125</v>
      </c>
      <c r="B195" s="85">
        <v>3</v>
      </c>
      <c r="C195" s="123">
        <v>0.002695482844603521</v>
      </c>
      <c r="D195" s="85" t="s">
        <v>2327</v>
      </c>
      <c r="E195" s="85" t="b">
        <v>1</v>
      </c>
      <c r="F195" s="85" t="b">
        <v>0</v>
      </c>
      <c r="G195" s="85" t="b">
        <v>0</v>
      </c>
    </row>
    <row r="196" spans="1:7" ht="15">
      <c r="A196" s="85" t="s">
        <v>2126</v>
      </c>
      <c r="B196" s="85">
        <v>3</v>
      </c>
      <c r="C196" s="123">
        <v>0.0029793483884869403</v>
      </c>
      <c r="D196" s="85" t="s">
        <v>2327</v>
      </c>
      <c r="E196" s="85" t="b">
        <v>0</v>
      </c>
      <c r="F196" s="85" t="b">
        <v>0</v>
      </c>
      <c r="G196" s="85" t="b">
        <v>0</v>
      </c>
    </row>
    <row r="197" spans="1:7" ht="15">
      <c r="A197" s="85" t="s">
        <v>2127</v>
      </c>
      <c r="B197" s="85">
        <v>3</v>
      </c>
      <c r="C197" s="123">
        <v>0.002695482844603521</v>
      </c>
      <c r="D197" s="85" t="s">
        <v>2327</v>
      </c>
      <c r="E197" s="85" t="b">
        <v>0</v>
      </c>
      <c r="F197" s="85" t="b">
        <v>0</v>
      </c>
      <c r="G197" s="85" t="b">
        <v>0</v>
      </c>
    </row>
    <row r="198" spans="1:7" ht="15">
      <c r="A198" s="85" t="s">
        <v>1679</v>
      </c>
      <c r="B198" s="85">
        <v>3</v>
      </c>
      <c r="C198" s="123">
        <v>0.002695482844603521</v>
      </c>
      <c r="D198" s="85" t="s">
        <v>2327</v>
      </c>
      <c r="E198" s="85" t="b">
        <v>0</v>
      </c>
      <c r="F198" s="85" t="b">
        <v>0</v>
      </c>
      <c r="G198" s="85" t="b">
        <v>0</v>
      </c>
    </row>
    <row r="199" spans="1:7" ht="15">
      <c r="A199" s="85" t="s">
        <v>2128</v>
      </c>
      <c r="B199" s="85">
        <v>3</v>
      </c>
      <c r="C199" s="123">
        <v>0.002695482844603521</v>
      </c>
      <c r="D199" s="85" t="s">
        <v>2327</v>
      </c>
      <c r="E199" s="85" t="b">
        <v>1</v>
      </c>
      <c r="F199" s="85" t="b">
        <v>0</v>
      </c>
      <c r="G199" s="85" t="b">
        <v>0</v>
      </c>
    </row>
    <row r="200" spans="1:7" ht="15">
      <c r="A200" s="85" t="s">
        <v>2129</v>
      </c>
      <c r="B200" s="85">
        <v>3</v>
      </c>
      <c r="C200" s="123">
        <v>0.002695482844603521</v>
      </c>
      <c r="D200" s="85" t="s">
        <v>2327</v>
      </c>
      <c r="E200" s="85" t="b">
        <v>0</v>
      </c>
      <c r="F200" s="85" t="b">
        <v>0</v>
      </c>
      <c r="G200" s="85" t="b">
        <v>0</v>
      </c>
    </row>
    <row r="201" spans="1:7" ht="15">
      <c r="A201" s="85" t="s">
        <v>2130</v>
      </c>
      <c r="B201" s="85">
        <v>3</v>
      </c>
      <c r="C201" s="123">
        <v>0.002695482844603521</v>
      </c>
      <c r="D201" s="85" t="s">
        <v>2327</v>
      </c>
      <c r="E201" s="85" t="b">
        <v>0</v>
      </c>
      <c r="F201" s="85" t="b">
        <v>0</v>
      </c>
      <c r="G201" s="85" t="b">
        <v>0</v>
      </c>
    </row>
    <row r="202" spans="1:7" ht="15">
      <c r="A202" s="85" t="s">
        <v>2131</v>
      </c>
      <c r="B202" s="85">
        <v>3</v>
      </c>
      <c r="C202" s="123">
        <v>0.002695482844603521</v>
      </c>
      <c r="D202" s="85" t="s">
        <v>2327</v>
      </c>
      <c r="E202" s="85" t="b">
        <v>0</v>
      </c>
      <c r="F202" s="85" t="b">
        <v>0</v>
      </c>
      <c r="G202" s="85" t="b">
        <v>0</v>
      </c>
    </row>
    <row r="203" spans="1:7" ht="15">
      <c r="A203" s="85" t="s">
        <v>237</v>
      </c>
      <c r="B203" s="85">
        <v>3</v>
      </c>
      <c r="C203" s="123">
        <v>0.002695482844603521</v>
      </c>
      <c r="D203" s="85" t="s">
        <v>2327</v>
      </c>
      <c r="E203" s="85" t="b">
        <v>0</v>
      </c>
      <c r="F203" s="85" t="b">
        <v>0</v>
      </c>
      <c r="G203" s="85" t="b">
        <v>0</v>
      </c>
    </row>
    <row r="204" spans="1:7" ht="15">
      <c r="A204" s="85" t="s">
        <v>1703</v>
      </c>
      <c r="B204" s="85">
        <v>3</v>
      </c>
      <c r="C204" s="123">
        <v>0.002695482844603521</v>
      </c>
      <c r="D204" s="85" t="s">
        <v>2327</v>
      </c>
      <c r="E204" s="85" t="b">
        <v>0</v>
      </c>
      <c r="F204" s="85" t="b">
        <v>0</v>
      </c>
      <c r="G204" s="85" t="b">
        <v>0</v>
      </c>
    </row>
    <row r="205" spans="1:7" ht="15">
      <c r="A205" s="85" t="s">
        <v>2132</v>
      </c>
      <c r="B205" s="85">
        <v>3</v>
      </c>
      <c r="C205" s="123">
        <v>0.002695482844603521</v>
      </c>
      <c r="D205" s="85" t="s">
        <v>2327</v>
      </c>
      <c r="E205" s="85" t="b">
        <v>0</v>
      </c>
      <c r="F205" s="85" t="b">
        <v>0</v>
      </c>
      <c r="G205" s="85" t="b">
        <v>0</v>
      </c>
    </row>
    <row r="206" spans="1:7" ht="15">
      <c r="A206" s="85" t="s">
        <v>2133</v>
      </c>
      <c r="B206" s="85">
        <v>3</v>
      </c>
      <c r="C206" s="123">
        <v>0.002695482844603521</v>
      </c>
      <c r="D206" s="85" t="s">
        <v>2327</v>
      </c>
      <c r="E206" s="85" t="b">
        <v>0</v>
      </c>
      <c r="F206" s="85" t="b">
        <v>0</v>
      </c>
      <c r="G206" s="85" t="b">
        <v>0</v>
      </c>
    </row>
    <row r="207" spans="1:7" ht="15">
      <c r="A207" s="85" t="s">
        <v>2134</v>
      </c>
      <c r="B207" s="85">
        <v>3</v>
      </c>
      <c r="C207" s="123">
        <v>0.002695482844603521</v>
      </c>
      <c r="D207" s="85" t="s">
        <v>2327</v>
      </c>
      <c r="E207" s="85" t="b">
        <v>0</v>
      </c>
      <c r="F207" s="85" t="b">
        <v>0</v>
      </c>
      <c r="G207" s="85" t="b">
        <v>0</v>
      </c>
    </row>
    <row r="208" spans="1:7" ht="15">
      <c r="A208" s="85" t="s">
        <v>2135</v>
      </c>
      <c r="B208" s="85">
        <v>3</v>
      </c>
      <c r="C208" s="123">
        <v>0.002695482844603521</v>
      </c>
      <c r="D208" s="85" t="s">
        <v>2327</v>
      </c>
      <c r="E208" s="85" t="b">
        <v>0</v>
      </c>
      <c r="F208" s="85" t="b">
        <v>0</v>
      </c>
      <c r="G208" s="85" t="b">
        <v>0</v>
      </c>
    </row>
    <row r="209" spans="1:7" ht="15">
      <c r="A209" s="85" t="s">
        <v>2136</v>
      </c>
      <c r="B209" s="85">
        <v>3</v>
      </c>
      <c r="C209" s="123">
        <v>0.002695482844603521</v>
      </c>
      <c r="D209" s="85" t="s">
        <v>2327</v>
      </c>
      <c r="E209" s="85" t="b">
        <v>0</v>
      </c>
      <c r="F209" s="85" t="b">
        <v>0</v>
      </c>
      <c r="G209" s="85" t="b">
        <v>0</v>
      </c>
    </row>
    <row r="210" spans="1:7" ht="15">
      <c r="A210" s="85" t="s">
        <v>2137</v>
      </c>
      <c r="B210" s="85">
        <v>3</v>
      </c>
      <c r="C210" s="123">
        <v>0.002695482844603521</v>
      </c>
      <c r="D210" s="85" t="s">
        <v>2327</v>
      </c>
      <c r="E210" s="85" t="b">
        <v>0</v>
      </c>
      <c r="F210" s="85" t="b">
        <v>0</v>
      </c>
      <c r="G210" s="85" t="b">
        <v>0</v>
      </c>
    </row>
    <row r="211" spans="1:7" ht="15">
      <c r="A211" s="85" t="s">
        <v>2138</v>
      </c>
      <c r="B211" s="85">
        <v>3</v>
      </c>
      <c r="C211" s="123">
        <v>0.002695482844603521</v>
      </c>
      <c r="D211" s="85" t="s">
        <v>2327</v>
      </c>
      <c r="E211" s="85" t="b">
        <v>0</v>
      </c>
      <c r="F211" s="85" t="b">
        <v>0</v>
      </c>
      <c r="G211" s="85" t="b">
        <v>0</v>
      </c>
    </row>
    <row r="212" spans="1:7" ht="15">
      <c r="A212" s="85" t="s">
        <v>2139</v>
      </c>
      <c r="B212" s="85">
        <v>3</v>
      </c>
      <c r="C212" s="123">
        <v>0.002695482844603521</v>
      </c>
      <c r="D212" s="85" t="s">
        <v>2327</v>
      </c>
      <c r="E212" s="85" t="b">
        <v>0</v>
      </c>
      <c r="F212" s="85" t="b">
        <v>0</v>
      </c>
      <c r="G212" s="85" t="b">
        <v>0</v>
      </c>
    </row>
    <row r="213" spans="1:7" ht="15">
      <c r="A213" s="85" t="s">
        <v>2140</v>
      </c>
      <c r="B213" s="85">
        <v>3</v>
      </c>
      <c r="C213" s="123">
        <v>0.002695482844603521</v>
      </c>
      <c r="D213" s="85" t="s">
        <v>2327</v>
      </c>
      <c r="E213" s="85" t="b">
        <v>0</v>
      </c>
      <c r="F213" s="85" t="b">
        <v>0</v>
      </c>
      <c r="G213" s="85" t="b">
        <v>0</v>
      </c>
    </row>
    <row r="214" spans="1:7" ht="15">
      <c r="A214" s="85" t="s">
        <v>2141</v>
      </c>
      <c r="B214" s="85">
        <v>3</v>
      </c>
      <c r="C214" s="123">
        <v>0.002695482844603521</v>
      </c>
      <c r="D214" s="85" t="s">
        <v>2327</v>
      </c>
      <c r="E214" s="85" t="b">
        <v>0</v>
      </c>
      <c r="F214" s="85" t="b">
        <v>0</v>
      </c>
      <c r="G214" s="85" t="b">
        <v>0</v>
      </c>
    </row>
    <row r="215" spans="1:7" ht="15">
      <c r="A215" s="85" t="s">
        <v>1710</v>
      </c>
      <c r="B215" s="85">
        <v>3</v>
      </c>
      <c r="C215" s="123">
        <v>0.0029793483884869403</v>
      </c>
      <c r="D215" s="85" t="s">
        <v>2327</v>
      </c>
      <c r="E215" s="85" t="b">
        <v>0</v>
      </c>
      <c r="F215" s="85" t="b">
        <v>0</v>
      </c>
      <c r="G215" s="85" t="b">
        <v>0</v>
      </c>
    </row>
    <row r="216" spans="1:7" ht="15">
      <c r="A216" s="85" t="s">
        <v>2142</v>
      </c>
      <c r="B216" s="85">
        <v>3</v>
      </c>
      <c r="C216" s="123">
        <v>0.002695482844603521</v>
      </c>
      <c r="D216" s="85" t="s">
        <v>2327</v>
      </c>
      <c r="E216" s="85" t="b">
        <v>0</v>
      </c>
      <c r="F216" s="85" t="b">
        <v>0</v>
      </c>
      <c r="G216" s="85" t="b">
        <v>0</v>
      </c>
    </row>
    <row r="217" spans="1:7" ht="15">
      <c r="A217" s="85" t="s">
        <v>1701</v>
      </c>
      <c r="B217" s="85">
        <v>3</v>
      </c>
      <c r="C217" s="123">
        <v>0.0029793483884869403</v>
      </c>
      <c r="D217" s="85" t="s">
        <v>2327</v>
      </c>
      <c r="E217" s="85" t="b">
        <v>0</v>
      </c>
      <c r="F217" s="85" t="b">
        <v>0</v>
      </c>
      <c r="G217" s="85" t="b">
        <v>0</v>
      </c>
    </row>
    <row r="218" spans="1:7" ht="15">
      <c r="A218" s="85" t="s">
        <v>2143</v>
      </c>
      <c r="B218" s="85">
        <v>2</v>
      </c>
      <c r="C218" s="123">
        <v>0.001986232258991294</v>
      </c>
      <c r="D218" s="85" t="s">
        <v>2327</v>
      </c>
      <c r="E218" s="85" t="b">
        <v>0</v>
      </c>
      <c r="F218" s="85" t="b">
        <v>0</v>
      </c>
      <c r="G218" s="85" t="b">
        <v>0</v>
      </c>
    </row>
    <row r="219" spans="1:7" ht="15">
      <c r="A219" s="85" t="s">
        <v>2144</v>
      </c>
      <c r="B219" s="85">
        <v>2</v>
      </c>
      <c r="C219" s="123">
        <v>0.001986232258991294</v>
      </c>
      <c r="D219" s="85" t="s">
        <v>2327</v>
      </c>
      <c r="E219" s="85" t="b">
        <v>0</v>
      </c>
      <c r="F219" s="85" t="b">
        <v>0</v>
      </c>
      <c r="G219" s="85" t="b">
        <v>0</v>
      </c>
    </row>
    <row r="220" spans="1:7" ht="15">
      <c r="A220" s="85" t="s">
        <v>2145</v>
      </c>
      <c r="B220" s="85">
        <v>2</v>
      </c>
      <c r="C220" s="123">
        <v>0.001986232258991294</v>
      </c>
      <c r="D220" s="85" t="s">
        <v>2327</v>
      </c>
      <c r="E220" s="85" t="b">
        <v>0</v>
      </c>
      <c r="F220" s="85" t="b">
        <v>0</v>
      </c>
      <c r="G220" s="85" t="b">
        <v>0</v>
      </c>
    </row>
    <row r="221" spans="1:7" ht="15">
      <c r="A221" s="85" t="s">
        <v>2146</v>
      </c>
      <c r="B221" s="85">
        <v>2</v>
      </c>
      <c r="C221" s="123">
        <v>0.001986232258991294</v>
      </c>
      <c r="D221" s="85" t="s">
        <v>2327</v>
      </c>
      <c r="E221" s="85" t="b">
        <v>0</v>
      </c>
      <c r="F221" s="85" t="b">
        <v>0</v>
      </c>
      <c r="G221" s="85" t="b">
        <v>0</v>
      </c>
    </row>
    <row r="222" spans="1:7" ht="15">
      <c r="A222" s="85" t="s">
        <v>2147</v>
      </c>
      <c r="B222" s="85">
        <v>2</v>
      </c>
      <c r="C222" s="123">
        <v>0.001986232258991294</v>
      </c>
      <c r="D222" s="85" t="s">
        <v>2327</v>
      </c>
      <c r="E222" s="85" t="b">
        <v>0</v>
      </c>
      <c r="F222" s="85" t="b">
        <v>0</v>
      </c>
      <c r="G222" s="85" t="b">
        <v>0</v>
      </c>
    </row>
    <row r="223" spans="1:7" ht="15">
      <c r="A223" s="85" t="s">
        <v>2148</v>
      </c>
      <c r="B223" s="85">
        <v>2</v>
      </c>
      <c r="C223" s="123">
        <v>0.001986232258991294</v>
      </c>
      <c r="D223" s="85" t="s">
        <v>2327</v>
      </c>
      <c r="E223" s="85" t="b">
        <v>0</v>
      </c>
      <c r="F223" s="85" t="b">
        <v>0</v>
      </c>
      <c r="G223" s="85" t="b">
        <v>0</v>
      </c>
    </row>
    <row r="224" spans="1:7" ht="15">
      <c r="A224" s="85" t="s">
        <v>2149</v>
      </c>
      <c r="B224" s="85">
        <v>2</v>
      </c>
      <c r="C224" s="123">
        <v>0.001986232258991294</v>
      </c>
      <c r="D224" s="85" t="s">
        <v>2327</v>
      </c>
      <c r="E224" s="85" t="b">
        <v>0</v>
      </c>
      <c r="F224" s="85" t="b">
        <v>0</v>
      </c>
      <c r="G224" s="85" t="b">
        <v>0</v>
      </c>
    </row>
    <row r="225" spans="1:7" ht="15">
      <c r="A225" s="85" t="s">
        <v>2150</v>
      </c>
      <c r="B225" s="85">
        <v>2</v>
      </c>
      <c r="C225" s="123">
        <v>0.001986232258991294</v>
      </c>
      <c r="D225" s="85" t="s">
        <v>2327</v>
      </c>
      <c r="E225" s="85" t="b">
        <v>0</v>
      </c>
      <c r="F225" s="85" t="b">
        <v>0</v>
      </c>
      <c r="G225" s="85" t="b">
        <v>0</v>
      </c>
    </row>
    <row r="226" spans="1:7" ht="15">
      <c r="A226" s="85" t="s">
        <v>2151</v>
      </c>
      <c r="B226" s="85">
        <v>2</v>
      </c>
      <c r="C226" s="123">
        <v>0.001986232258991294</v>
      </c>
      <c r="D226" s="85" t="s">
        <v>2327</v>
      </c>
      <c r="E226" s="85" t="b">
        <v>1</v>
      </c>
      <c r="F226" s="85" t="b">
        <v>0</v>
      </c>
      <c r="G226" s="85" t="b">
        <v>0</v>
      </c>
    </row>
    <row r="227" spans="1:7" ht="15">
      <c r="A227" s="85" t="s">
        <v>2152</v>
      </c>
      <c r="B227" s="85">
        <v>2</v>
      </c>
      <c r="C227" s="123">
        <v>0.001986232258991294</v>
      </c>
      <c r="D227" s="85" t="s">
        <v>2327</v>
      </c>
      <c r="E227" s="85" t="b">
        <v>0</v>
      </c>
      <c r="F227" s="85" t="b">
        <v>0</v>
      </c>
      <c r="G227" s="85" t="b">
        <v>0</v>
      </c>
    </row>
    <row r="228" spans="1:7" ht="15">
      <c r="A228" s="85" t="s">
        <v>2153</v>
      </c>
      <c r="B228" s="85">
        <v>2</v>
      </c>
      <c r="C228" s="123">
        <v>0.001986232258991294</v>
      </c>
      <c r="D228" s="85" t="s">
        <v>2327</v>
      </c>
      <c r="E228" s="85" t="b">
        <v>0</v>
      </c>
      <c r="F228" s="85" t="b">
        <v>0</v>
      </c>
      <c r="G228" s="85" t="b">
        <v>0</v>
      </c>
    </row>
    <row r="229" spans="1:7" ht="15">
      <c r="A229" s="85" t="s">
        <v>2154</v>
      </c>
      <c r="B229" s="85">
        <v>2</v>
      </c>
      <c r="C229" s="123">
        <v>0.001986232258991294</v>
      </c>
      <c r="D229" s="85" t="s">
        <v>2327</v>
      </c>
      <c r="E229" s="85" t="b">
        <v>0</v>
      </c>
      <c r="F229" s="85" t="b">
        <v>0</v>
      </c>
      <c r="G229" s="85" t="b">
        <v>0</v>
      </c>
    </row>
    <row r="230" spans="1:7" ht="15">
      <c r="A230" s="85" t="s">
        <v>2155</v>
      </c>
      <c r="B230" s="85">
        <v>2</v>
      </c>
      <c r="C230" s="123">
        <v>0.001986232258991294</v>
      </c>
      <c r="D230" s="85" t="s">
        <v>2327</v>
      </c>
      <c r="E230" s="85" t="b">
        <v>0</v>
      </c>
      <c r="F230" s="85" t="b">
        <v>0</v>
      </c>
      <c r="G230" s="85" t="b">
        <v>0</v>
      </c>
    </row>
    <row r="231" spans="1:7" ht="15">
      <c r="A231" s="85" t="s">
        <v>2156</v>
      </c>
      <c r="B231" s="85">
        <v>2</v>
      </c>
      <c r="C231" s="123">
        <v>0.001986232258991294</v>
      </c>
      <c r="D231" s="85" t="s">
        <v>2327</v>
      </c>
      <c r="E231" s="85" t="b">
        <v>0</v>
      </c>
      <c r="F231" s="85" t="b">
        <v>0</v>
      </c>
      <c r="G231" s="85" t="b">
        <v>0</v>
      </c>
    </row>
    <row r="232" spans="1:7" ht="15">
      <c r="A232" s="85" t="s">
        <v>300</v>
      </c>
      <c r="B232" s="85">
        <v>2</v>
      </c>
      <c r="C232" s="123">
        <v>0.001986232258991294</v>
      </c>
      <c r="D232" s="85" t="s">
        <v>2327</v>
      </c>
      <c r="E232" s="85" t="b">
        <v>0</v>
      </c>
      <c r="F232" s="85" t="b">
        <v>0</v>
      </c>
      <c r="G232" s="85" t="b">
        <v>0</v>
      </c>
    </row>
    <row r="233" spans="1:7" ht="15">
      <c r="A233" s="85" t="s">
        <v>2157</v>
      </c>
      <c r="B233" s="85">
        <v>2</v>
      </c>
      <c r="C233" s="123">
        <v>0.001986232258991294</v>
      </c>
      <c r="D233" s="85" t="s">
        <v>2327</v>
      </c>
      <c r="E233" s="85" t="b">
        <v>0</v>
      </c>
      <c r="F233" s="85" t="b">
        <v>0</v>
      </c>
      <c r="G233" s="85" t="b">
        <v>0</v>
      </c>
    </row>
    <row r="234" spans="1:7" ht="15">
      <c r="A234" s="85" t="s">
        <v>2158</v>
      </c>
      <c r="B234" s="85">
        <v>2</v>
      </c>
      <c r="C234" s="123">
        <v>0.001986232258991294</v>
      </c>
      <c r="D234" s="85" t="s">
        <v>2327</v>
      </c>
      <c r="E234" s="85" t="b">
        <v>0</v>
      </c>
      <c r="F234" s="85" t="b">
        <v>0</v>
      </c>
      <c r="G234" s="85" t="b">
        <v>0</v>
      </c>
    </row>
    <row r="235" spans="1:7" ht="15">
      <c r="A235" s="85" t="s">
        <v>2159</v>
      </c>
      <c r="B235" s="85">
        <v>2</v>
      </c>
      <c r="C235" s="123">
        <v>0.001986232258991294</v>
      </c>
      <c r="D235" s="85" t="s">
        <v>2327</v>
      </c>
      <c r="E235" s="85" t="b">
        <v>0</v>
      </c>
      <c r="F235" s="85" t="b">
        <v>0</v>
      </c>
      <c r="G235" s="85" t="b">
        <v>0</v>
      </c>
    </row>
    <row r="236" spans="1:7" ht="15">
      <c r="A236" s="85" t="s">
        <v>2160</v>
      </c>
      <c r="B236" s="85">
        <v>2</v>
      </c>
      <c r="C236" s="123">
        <v>0.001986232258991294</v>
      </c>
      <c r="D236" s="85" t="s">
        <v>2327</v>
      </c>
      <c r="E236" s="85" t="b">
        <v>0</v>
      </c>
      <c r="F236" s="85" t="b">
        <v>0</v>
      </c>
      <c r="G236" s="85" t="b">
        <v>0</v>
      </c>
    </row>
    <row r="237" spans="1:7" ht="15">
      <c r="A237" s="85" t="s">
        <v>2161</v>
      </c>
      <c r="B237" s="85">
        <v>2</v>
      </c>
      <c r="C237" s="123">
        <v>0.001986232258991294</v>
      </c>
      <c r="D237" s="85" t="s">
        <v>2327</v>
      </c>
      <c r="E237" s="85" t="b">
        <v>0</v>
      </c>
      <c r="F237" s="85" t="b">
        <v>0</v>
      </c>
      <c r="G237" s="85" t="b">
        <v>0</v>
      </c>
    </row>
    <row r="238" spans="1:7" ht="15">
      <c r="A238" s="85" t="s">
        <v>497</v>
      </c>
      <c r="B238" s="85">
        <v>2</v>
      </c>
      <c r="C238" s="123">
        <v>0.001986232258991294</v>
      </c>
      <c r="D238" s="85" t="s">
        <v>2327</v>
      </c>
      <c r="E238" s="85" t="b">
        <v>0</v>
      </c>
      <c r="F238" s="85" t="b">
        <v>0</v>
      </c>
      <c r="G238" s="85" t="b">
        <v>0</v>
      </c>
    </row>
    <row r="239" spans="1:7" ht="15">
      <c r="A239" s="85" t="s">
        <v>2162</v>
      </c>
      <c r="B239" s="85">
        <v>2</v>
      </c>
      <c r="C239" s="123">
        <v>0.001986232258991294</v>
      </c>
      <c r="D239" s="85" t="s">
        <v>2327</v>
      </c>
      <c r="E239" s="85" t="b">
        <v>0</v>
      </c>
      <c r="F239" s="85" t="b">
        <v>0</v>
      </c>
      <c r="G239" s="85" t="b">
        <v>0</v>
      </c>
    </row>
    <row r="240" spans="1:7" ht="15">
      <c r="A240" s="85" t="s">
        <v>2163</v>
      </c>
      <c r="B240" s="85">
        <v>2</v>
      </c>
      <c r="C240" s="123">
        <v>0.001986232258991294</v>
      </c>
      <c r="D240" s="85" t="s">
        <v>2327</v>
      </c>
      <c r="E240" s="85" t="b">
        <v>0</v>
      </c>
      <c r="F240" s="85" t="b">
        <v>0</v>
      </c>
      <c r="G240" s="85" t="b">
        <v>0</v>
      </c>
    </row>
    <row r="241" spans="1:7" ht="15">
      <c r="A241" s="85" t="s">
        <v>2164</v>
      </c>
      <c r="B241" s="85">
        <v>2</v>
      </c>
      <c r="C241" s="123">
        <v>0.001986232258991294</v>
      </c>
      <c r="D241" s="85" t="s">
        <v>2327</v>
      </c>
      <c r="E241" s="85" t="b">
        <v>0</v>
      </c>
      <c r="F241" s="85" t="b">
        <v>0</v>
      </c>
      <c r="G241" s="85" t="b">
        <v>0</v>
      </c>
    </row>
    <row r="242" spans="1:7" ht="15">
      <c r="A242" s="85" t="s">
        <v>253</v>
      </c>
      <c r="B242" s="85">
        <v>2</v>
      </c>
      <c r="C242" s="123">
        <v>0.001986232258991294</v>
      </c>
      <c r="D242" s="85" t="s">
        <v>2327</v>
      </c>
      <c r="E242" s="85" t="b">
        <v>0</v>
      </c>
      <c r="F242" s="85" t="b">
        <v>0</v>
      </c>
      <c r="G242" s="85" t="b">
        <v>0</v>
      </c>
    </row>
    <row r="243" spans="1:7" ht="15">
      <c r="A243" s="85" t="s">
        <v>2165</v>
      </c>
      <c r="B243" s="85">
        <v>2</v>
      </c>
      <c r="C243" s="123">
        <v>0.001986232258991294</v>
      </c>
      <c r="D243" s="85" t="s">
        <v>2327</v>
      </c>
      <c r="E243" s="85" t="b">
        <v>0</v>
      </c>
      <c r="F243" s="85" t="b">
        <v>0</v>
      </c>
      <c r="G243" s="85" t="b">
        <v>0</v>
      </c>
    </row>
    <row r="244" spans="1:7" ht="15">
      <c r="A244" s="85" t="s">
        <v>2166</v>
      </c>
      <c r="B244" s="85">
        <v>2</v>
      </c>
      <c r="C244" s="123">
        <v>0.001986232258991294</v>
      </c>
      <c r="D244" s="85" t="s">
        <v>2327</v>
      </c>
      <c r="E244" s="85" t="b">
        <v>0</v>
      </c>
      <c r="F244" s="85" t="b">
        <v>0</v>
      </c>
      <c r="G244" s="85" t="b">
        <v>0</v>
      </c>
    </row>
    <row r="245" spans="1:7" ht="15">
      <c r="A245" s="85" t="s">
        <v>2167</v>
      </c>
      <c r="B245" s="85">
        <v>2</v>
      </c>
      <c r="C245" s="123">
        <v>0.001986232258991294</v>
      </c>
      <c r="D245" s="85" t="s">
        <v>2327</v>
      </c>
      <c r="E245" s="85" t="b">
        <v>0</v>
      </c>
      <c r="F245" s="85" t="b">
        <v>0</v>
      </c>
      <c r="G245" s="85" t="b">
        <v>0</v>
      </c>
    </row>
    <row r="246" spans="1:7" ht="15">
      <c r="A246" s="85" t="s">
        <v>2168</v>
      </c>
      <c r="B246" s="85">
        <v>2</v>
      </c>
      <c r="C246" s="123">
        <v>0.001986232258991294</v>
      </c>
      <c r="D246" s="85" t="s">
        <v>2327</v>
      </c>
      <c r="E246" s="85" t="b">
        <v>0</v>
      </c>
      <c r="F246" s="85" t="b">
        <v>0</v>
      </c>
      <c r="G246" s="85" t="b">
        <v>0</v>
      </c>
    </row>
    <row r="247" spans="1:7" ht="15">
      <c r="A247" s="85" t="s">
        <v>2169</v>
      </c>
      <c r="B247" s="85">
        <v>2</v>
      </c>
      <c r="C247" s="123">
        <v>0.001986232258991294</v>
      </c>
      <c r="D247" s="85" t="s">
        <v>2327</v>
      </c>
      <c r="E247" s="85" t="b">
        <v>0</v>
      </c>
      <c r="F247" s="85" t="b">
        <v>0</v>
      </c>
      <c r="G247" s="85" t="b">
        <v>0</v>
      </c>
    </row>
    <row r="248" spans="1:7" ht="15">
      <c r="A248" s="85" t="s">
        <v>2170</v>
      </c>
      <c r="B248" s="85">
        <v>2</v>
      </c>
      <c r="C248" s="123">
        <v>0.001986232258991294</v>
      </c>
      <c r="D248" s="85" t="s">
        <v>2327</v>
      </c>
      <c r="E248" s="85" t="b">
        <v>0</v>
      </c>
      <c r="F248" s="85" t="b">
        <v>0</v>
      </c>
      <c r="G248" s="85" t="b">
        <v>0</v>
      </c>
    </row>
    <row r="249" spans="1:7" ht="15">
      <c r="A249" s="85" t="s">
        <v>298</v>
      </c>
      <c r="B249" s="85">
        <v>2</v>
      </c>
      <c r="C249" s="123">
        <v>0.001986232258991294</v>
      </c>
      <c r="D249" s="85" t="s">
        <v>2327</v>
      </c>
      <c r="E249" s="85" t="b">
        <v>0</v>
      </c>
      <c r="F249" s="85" t="b">
        <v>0</v>
      </c>
      <c r="G249" s="85" t="b">
        <v>0</v>
      </c>
    </row>
    <row r="250" spans="1:7" ht="15">
      <c r="A250" s="85" t="s">
        <v>297</v>
      </c>
      <c r="B250" s="85">
        <v>2</v>
      </c>
      <c r="C250" s="123">
        <v>0.001986232258991294</v>
      </c>
      <c r="D250" s="85" t="s">
        <v>2327</v>
      </c>
      <c r="E250" s="85" t="b">
        <v>0</v>
      </c>
      <c r="F250" s="85" t="b">
        <v>0</v>
      </c>
      <c r="G250" s="85" t="b">
        <v>0</v>
      </c>
    </row>
    <row r="251" spans="1:7" ht="15">
      <c r="A251" s="85" t="s">
        <v>252</v>
      </c>
      <c r="B251" s="85">
        <v>2</v>
      </c>
      <c r="C251" s="123">
        <v>0.001986232258991294</v>
      </c>
      <c r="D251" s="85" t="s">
        <v>2327</v>
      </c>
      <c r="E251" s="85" t="b">
        <v>0</v>
      </c>
      <c r="F251" s="85" t="b">
        <v>0</v>
      </c>
      <c r="G251" s="85" t="b">
        <v>0</v>
      </c>
    </row>
    <row r="252" spans="1:7" ht="15">
      <c r="A252" s="85" t="s">
        <v>2171</v>
      </c>
      <c r="B252" s="85">
        <v>2</v>
      </c>
      <c r="C252" s="123">
        <v>0.001986232258991294</v>
      </c>
      <c r="D252" s="85" t="s">
        <v>2327</v>
      </c>
      <c r="E252" s="85" t="b">
        <v>0</v>
      </c>
      <c r="F252" s="85" t="b">
        <v>0</v>
      </c>
      <c r="G252" s="85" t="b">
        <v>0</v>
      </c>
    </row>
    <row r="253" spans="1:7" ht="15">
      <c r="A253" s="85" t="s">
        <v>2172</v>
      </c>
      <c r="B253" s="85">
        <v>2</v>
      </c>
      <c r="C253" s="123">
        <v>0.001986232258991294</v>
      </c>
      <c r="D253" s="85" t="s">
        <v>2327</v>
      </c>
      <c r="E253" s="85" t="b">
        <v>0</v>
      </c>
      <c r="F253" s="85" t="b">
        <v>0</v>
      </c>
      <c r="G253" s="85" t="b">
        <v>0</v>
      </c>
    </row>
    <row r="254" spans="1:7" ht="15">
      <c r="A254" s="85" t="s">
        <v>2173</v>
      </c>
      <c r="B254" s="85">
        <v>2</v>
      </c>
      <c r="C254" s="123">
        <v>0.001986232258991294</v>
      </c>
      <c r="D254" s="85" t="s">
        <v>2327</v>
      </c>
      <c r="E254" s="85" t="b">
        <v>0</v>
      </c>
      <c r="F254" s="85" t="b">
        <v>0</v>
      </c>
      <c r="G254" s="85" t="b">
        <v>0</v>
      </c>
    </row>
    <row r="255" spans="1:7" ht="15">
      <c r="A255" s="85" t="s">
        <v>2174</v>
      </c>
      <c r="B255" s="85">
        <v>2</v>
      </c>
      <c r="C255" s="123">
        <v>0.001986232258991294</v>
      </c>
      <c r="D255" s="85" t="s">
        <v>2327</v>
      </c>
      <c r="E255" s="85" t="b">
        <v>0</v>
      </c>
      <c r="F255" s="85" t="b">
        <v>0</v>
      </c>
      <c r="G255" s="85" t="b">
        <v>0</v>
      </c>
    </row>
    <row r="256" spans="1:7" ht="15">
      <c r="A256" s="85" t="s">
        <v>295</v>
      </c>
      <c r="B256" s="85">
        <v>2</v>
      </c>
      <c r="C256" s="123">
        <v>0.001986232258991294</v>
      </c>
      <c r="D256" s="85" t="s">
        <v>2327</v>
      </c>
      <c r="E256" s="85" t="b">
        <v>0</v>
      </c>
      <c r="F256" s="85" t="b">
        <v>0</v>
      </c>
      <c r="G256" s="85" t="b">
        <v>0</v>
      </c>
    </row>
    <row r="257" spans="1:7" ht="15">
      <c r="A257" s="85" t="s">
        <v>2175</v>
      </c>
      <c r="B257" s="85">
        <v>2</v>
      </c>
      <c r="C257" s="123">
        <v>0.001986232258991294</v>
      </c>
      <c r="D257" s="85" t="s">
        <v>2327</v>
      </c>
      <c r="E257" s="85" t="b">
        <v>0</v>
      </c>
      <c r="F257" s="85" t="b">
        <v>0</v>
      </c>
      <c r="G257" s="85" t="b">
        <v>0</v>
      </c>
    </row>
    <row r="258" spans="1:7" ht="15">
      <c r="A258" s="85" t="s">
        <v>2176</v>
      </c>
      <c r="B258" s="85">
        <v>2</v>
      </c>
      <c r="C258" s="123">
        <v>0.001986232258991294</v>
      </c>
      <c r="D258" s="85" t="s">
        <v>2327</v>
      </c>
      <c r="E258" s="85" t="b">
        <v>0</v>
      </c>
      <c r="F258" s="85" t="b">
        <v>0</v>
      </c>
      <c r="G258" s="85" t="b">
        <v>0</v>
      </c>
    </row>
    <row r="259" spans="1:7" ht="15">
      <c r="A259" s="85" t="s">
        <v>2177</v>
      </c>
      <c r="B259" s="85">
        <v>2</v>
      </c>
      <c r="C259" s="123">
        <v>0.001986232258991294</v>
      </c>
      <c r="D259" s="85" t="s">
        <v>2327</v>
      </c>
      <c r="E259" s="85" t="b">
        <v>0</v>
      </c>
      <c r="F259" s="85" t="b">
        <v>0</v>
      </c>
      <c r="G259" s="85" t="b">
        <v>0</v>
      </c>
    </row>
    <row r="260" spans="1:7" ht="15">
      <c r="A260" s="85" t="s">
        <v>2178</v>
      </c>
      <c r="B260" s="85">
        <v>2</v>
      </c>
      <c r="C260" s="123">
        <v>0.001986232258991294</v>
      </c>
      <c r="D260" s="85" t="s">
        <v>2327</v>
      </c>
      <c r="E260" s="85" t="b">
        <v>0</v>
      </c>
      <c r="F260" s="85" t="b">
        <v>0</v>
      </c>
      <c r="G260" s="85" t="b">
        <v>0</v>
      </c>
    </row>
    <row r="261" spans="1:7" ht="15">
      <c r="A261" s="85" t="s">
        <v>2179</v>
      </c>
      <c r="B261" s="85">
        <v>2</v>
      </c>
      <c r="C261" s="123">
        <v>0.001986232258991294</v>
      </c>
      <c r="D261" s="85" t="s">
        <v>2327</v>
      </c>
      <c r="E261" s="85" t="b">
        <v>1</v>
      </c>
      <c r="F261" s="85" t="b">
        <v>0</v>
      </c>
      <c r="G261" s="85" t="b">
        <v>0</v>
      </c>
    </row>
    <row r="262" spans="1:7" ht="15">
      <c r="A262" s="85" t="s">
        <v>2180</v>
      </c>
      <c r="B262" s="85">
        <v>2</v>
      </c>
      <c r="C262" s="123">
        <v>0.001986232258991294</v>
      </c>
      <c r="D262" s="85" t="s">
        <v>2327</v>
      </c>
      <c r="E262" s="85" t="b">
        <v>0</v>
      </c>
      <c r="F262" s="85" t="b">
        <v>0</v>
      </c>
      <c r="G262" s="85" t="b">
        <v>0</v>
      </c>
    </row>
    <row r="263" spans="1:7" ht="15">
      <c r="A263" s="85" t="s">
        <v>2181</v>
      </c>
      <c r="B263" s="85">
        <v>2</v>
      </c>
      <c r="C263" s="123">
        <v>0.001986232258991294</v>
      </c>
      <c r="D263" s="85" t="s">
        <v>2327</v>
      </c>
      <c r="E263" s="85" t="b">
        <v>0</v>
      </c>
      <c r="F263" s="85" t="b">
        <v>0</v>
      </c>
      <c r="G263" s="85" t="b">
        <v>0</v>
      </c>
    </row>
    <row r="264" spans="1:7" ht="15">
      <c r="A264" s="85" t="s">
        <v>2182</v>
      </c>
      <c r="B264" s="85">
        <v>2</v>
      </c>
      <c r="C264" s="123">
        <v>0.001986232258991294</v>
      </c>
      <c r="D264" s="85" t="s">
        <v>2327</v>
      </c>
      <c r="E264" s="85" t="b">
        <v>0</v>
      </c>
      <c r="F264" s="85" t="b">
        <v>0</v>
      </c>
      <c r="G264" s="85" t="b">
        <v>0</v>
      </c>
    </row>
    <row r="265" spans="1:7" ht="15">
      <c r="A265" s="85" t="s">
        <v>2183</v>
      </c>
      <c r="B265" s="85">
        <v>2</v>
      </c>
      <c r="C265" s="123">
        <v>0.001986232258991294</v>
      </c>
      <c r="D265" s="85" t="s">
        <v>2327</v>
      </c>
      <c r="E265" s="85" t="b">
        <v>0</v>
      </c>
      <c r="F265" s="85" t="b">
        <v>1</v>
      </c>
      <c r="G265" s="85" t="b">
        <v>0</v>
      </c>
    </row>
    <row r="266" spans="1:7" ht="15">
      <c r="A266" s="85" t="s">
        <v>2184</v>
      </c>
      <c r="B266" s="85">
        <v>2</v>
      </c>
      <c r="C266" s="123">
        <v>0.001986232258991294</v>
      </c>
      <c r="D266" s="85" t="s">
        <v>2327</v>
      </c>
      <c r="E266" s="85" t="b">
        <v>0</v>
      </c>
      <c r="F266" s="85" t="b">
        <v>0</v>
      </c>
      <c r="G266" s="85" t="b">
        <v>0</v>
      </c>
    </row>
    <row r="267" spans="1:7" ht="15">
      <c r="A267" s="85" t="s">
        <v>2185</v>
      </c>
      <c r="B267" s="85">
        <v>2</v>
      </c>
      <c r="C267" s="123">
        <v>0.001986232258991294</v>
      </c>
      <c r="D267" s="85" t="s">
        <v>2327</v>
      </c>
      <c r="E267" s="85" t="b">
        <v>0</v>
      </c>
      <c r="F267" s="85" t="b">
        <v>0</v>
      </c>
      <c r="G267" s="85" t="b">
        <v>0</v>
      </c>
    </row>
    <row r="268" spans="1:7" ht="15">
      <c r="A268" s="85" t="s">
        <v>293</v>
      </c>
      <c r="B268" s="85">
        <v>2</v>
      </c>
      <c r="C268" s="123">
        <v>0.001986232258991294</v>
      </c>
      <c r="D268" s="85" t="s">
        <v>2327</v>
      </c>
      <c r="E268" s="85" t="b">
        <v>0</v>
      </c>
      <c r="F268" s="85" t="b">
        <v>0</v>
      </c>
      <c r="G268" s="85" t="b">
        <v>0</v>
      </c>
    </row>
    <row r="269" spans="1:7" ht="15">
      <c r="A269" s="85" t="s">
        <v>292</v>
      </c>
      <c r="B269" s="85">
        <v>2</v>
      </c>
      <c r="C269" s="123">
        <v>0.001986232258991294</v>
      </c>
      <c r="D269" s="85" t="s">
        <v>2327</v>
      </c>
      <c r="E269" s="85" t="b">
        <v>0</v>
      </c>
      <c r="F269" s="85" t="b">
        <v>0</v>
      </c>
      <c r="G269" s="85" t="b">
        <v>0</v>
      </c>
    </row>
    <row r="270" spans="1:7" ht="15">
      <c r="A270" s="85" t="s">
        <v>291</v>
      </c>
      <c r="B270" s="85">
        <v>2</v>
      </c>
      <c r="C270" s="123">
        <v>0.001986232258991294</v>
      </c>
      <c r="D270" s="85" t="s">
        <v>2327</v>
      </c>
      <c r="E270" s="85" t="b">
        <v>0</v>
      </c>
      <c r="F270" s="85" t="b">
        <v>0</v>
      </c>
      <c r="G270" s="85" t="b">
        <v>0</v>
      </c>
    </row>
    <row r="271" spans="1:7" ht="15">
      <c r="A271" s="85" t="s">
        <v>289</v>
      </c>
      <c r="B271" s="85">
        <v>2</v>
      </c>
      <c r="C271" s="123">
        <v>0.001986232258991294</v>
      </c>
      <c r="D271" s="85" t="s">
        <v>2327</v>
      </c>
      <c r="E271" s="85" t="b">
        <v>0</v>
      </c>
      <c r="F271" s="85" t="b">
        <v>0</v>
      </c>
      <c r="G271" s="85" t="b">
        <v>0</v>
      </c>
    </row>
    <row r="272" spans="1:7" ht="15">
      <c r="A272" s="85" t="s">
        <v>2186</v>
      </c>
      <c r="B272" s="85">
        <v>2</v>
      </c>
      <c r="C272" s="123">
        <v>0.001986232258991294</v>
      </c>
      <c r="D272" s="85" t="s">
        <v>2327</v>
      </c>
      <c r="E272" s="85" t="b">
        <v>0</v>
      </c>
      <c r="F272" s="85" t="b">
        <v>0</v>
      </c>
      <c r="G272" s="85" t="b">
        <v>0</v>
      </c>
    </row>
    <row r="273" spans="1:7" ht="15">
      <c r="A273" s="85" t="s">
        <v>2187</v>
      </c>
      <c r="B273" s="85">
        <v>2</v>
      </c>
      <c r="C273" s="123">
        <v>0.001986232258991294</v>
      </c>
      <c r="D273" s="85" t="s">
        <v>2327</v>
      </c>
      <c r="E273" s="85" t="b">
        <v>0</v>
      </c>
      <c r="F273" s="85" t="b">
        <v>0</v>
      </c>
      <c r="G273" s="85" t="b">
        <v>0</v>
      </c>
    </row>
    <row r="274" spans="1:7" ht="15">
      <c r="A274" s="85" t="s">
        <v>2188</v>
      </c>
      <c r="B274" s="85">
        <v>2</v>
      </c>
      <c r="C274" s="123">
        <v>0.001986232258991294</v>
      </c>
      <c r="D274" s="85" t="s">
        <v>2327</v>
      </c>
      <c r="E274" s="85" t="b">
        <v>1</v>
      </c>
      <c r="F274" s="85" t="b">
        <v>0</v>
      </c>
      <c r="G274" s="85" t="b">
        <v>0</v>
      </c>
    </row>
    <row r="275" spans="1:7" ht="15">
      <c r="A275" s="85" t="s">
        <v>2189</v>
      </c>
      <c r="B275" s="85">
        <v>2</v>
      </c>
      <c r="C275" s="123">
        <v>0.001986232258991294</v>
      </c>
      <c r="D275" s="85" t="s">
        <v>2327</v>
      </c>
      <c r="E275" s="85" t="b">
        <v>0</v>
      </c>
      <c r="F275" s="85" t="b">
        <v>0</v>
      </c>
      <c r="G275" s="85" t="b">
        <v>0</v>
      </c>
    </row>
    <row r="276" spans="1:7" ht="15">
      <c r="A276" s="85" t="s">
        <v>235</v>
      </c>
      <c r="B276" s="85">
        <v>2</v>
      </c>
      <c r="C276" s="123">
        <v>0.001986232258991294</v>
      </c>
      <c r="D276" s="85" t="s">
        <v>2327</v>
      </c>
      <c r="E276" s="85" t="b">
        <v>0</v>
      </c>
      <c r="F276" s="85" t="b">
        <v>0</v>
      </c>
      <c r="G276" s="85" t="b">
        <v>0</v>
      </c>
    </row>
    <row r="277" spans="1:7" ht="15">
      <c r="A277" s="85" t="s">
        <v>484</v>
      </c>
      <c r="B277" s="85">
        <v>2</v>
      </c>
      <c r="C277" s="123">
        <v>0.001986232258991294</v>
      </c>
      <c r="D277" s="85" t="s">
        <v>2327</v>
      </c>
      <c r="E277" s="85" t="b">
        <v>0</v>
      </c>
      <c r="F277" s="85" t="b">
        <v>0</v>
      </c>
      <c r="G277" s="85" t="b">
        <v>0</v>
      </c>
    </row>
    <row r="278" spans="1:7" ht="15">
      <c r="A278" s="85" t="s">
        <v>2190</v>
      </c>
      <c r="B278" s="85">
        <v>2</v>
      </c>
      <c r="C278" s="123">
        <v>0.001986232258991294</v>
      </c>
      <c r="D278" s="85" t="s">
        <v>2327</v>
      </c>
      <c r="E278" s="85" t="b">
        <v>0</v>
      </c>
      <c r="F278" s="85" t="b">
        <v>0</v>
      </c>
      <c r="G278" s="85" t="b">
        <v>0</v>
      </c>
    </row>
    <row r="279" spans="1:7" ht="15">
      <c r="A279" s="85" t="s">
        <v>2191</v>
      </c>
      <c r="B279" s="85">
        <v>2</v>
      </c>
      <c r="C279" s="123">
        <v>0.001986232258991294</v>
      </c>
      <c r="D279" s="85" t="s">
        <v>2327</v>
      </c>
      <c r="E279" s="85" t="b">
        <v>0</v>
      </c>
      <c r="F279" s="85" t="b">
        <v>0</v>
      </c>
      <c r="G279" s="85" t="b">
        <v>0</v>
      </c>
    </row>
    <row r="280" spans="1:7" ht="15">
      <c r="A280" s="85" t="s">
        <v>2192</v>
      </c>
      <c r="B280" s="85">
        <v>2</v>
      </c>
      <c r="C280" s="123">
        <v>0.001986232258991294</v>
      </c>
      <c r="D280" s="85" t="s">
        <v>2327</v>
      </c>
      <c r="E280" s="85" t="b">
        <v>0</v>
      </c>
      <c r="F280" s="85" t="b">
        <v>0</v>
      </c>
      <c r="G280" s="85" t="b">
        <v>0</v>
      </c>
    </row>
    <row r="281" spans="1:7" ht="15">
      <c r="A281" s="85" t="s">
        <v>2193</v>
      </c>
      <c r="B281" s="85">
        <v>2</v>
      </c>
      <c r="C281" s="123">
        <v>0.001986232258991294</v>
      </c>
      <c r="D281" s="85" t="s">
        <v>2327</v>
      </c>
      <c r="E281" s="85" t="b">
        <v>0</v>
      </c>
      <c r="F281" s="85" t="b">
        <v>0</v>
      </c>
      <c r="G281" s="85" t="b">
        <v>0</v>
      </c>
    </row>
    <row r="282" spans="1:7" ht="15">
      <c r="A282" s="85" t="s">
        <v>2194</v>
      </c>
      <c r="B282" s="85">
        <v>2</v>
      </c>
      <c r="C282" s="123">
        <v>0.001986232258991294</v>
      </c>
      <c r="D282" s="85" t="s">
        <v>2327</v>
      </c>
      <c r="E282" s="85" t="b">
        <v>0</v>
      </c>
      <c r="F282" s="85" t="b">
        <v>0</v>
      </c>
      <c r="G282" s="85" t="b">
        <v>0</v>
      </c>
    </row>
    <row r="283" spans="1:7" ht="15">
      <c r="A283" s="85" t="s">
        <v>2195</v>
      </c>
      <c r="B283" s="85">
        <v>2</v>
      </c>
      <c r="C283" s="123">
        <v>0.001986232258991294</v>
      </c>
      <c r="D283" s="85" t="s">
        <v>2327</v>
      </c>
      <c r="E283" s="85" t="b">
        <v>0</v>
      </c>
      <c r="F283" s="85" t="b">
        <v>0</v>
      </c>
      <c r="G283" s="85" t="b">
        <v>0</v>
      </c>
    </row>
    <row r="284" spans="1:7" ht="15">
      <c r="A284" s="85" t="s">
        <v>2196</v>
      </c>
      <c r="B284" s="85">
        <v>2</v>
      </c>
      <c r="C284" s="123">
        <v>0.001986232258991294</v>
      </c>
      <c r="D284" s="85" t="s">
        <v>2327</v>
      </c>
      <c r="E284" s="85" t="b">
        <v>0</v>
      </c>
      <c r="F284" s="85" t="b">
        <v>0</v>
      </c>
      <c r="G284" s="85" t="b">
        <v>0</v>
      </c>
    </row>
    <row r="285" spans="1:7" ht="15">
      <c r="A285" s="85" t="s">
        <v>2197</v>
      </c>
      <c r="B285" s="85">
        <v>2</v>
      </c>
      <c r="C285" s="123">
        <v>0.001986232258991294</v>
      </c>
      <c r="D285" s="85" t="s">
        <v>2327</v>
      </c>
      <c r="E285" s="85" t="b">
        <v>0</v>
      </c>
      <c r="F285" s="85" t="b">
        <v>0</v>
      </c>
      <c r="G285" s="85" t="b">
        <v>0</v>
      </c>
    </row>
    <row r="286" spans="1:7" ht="15">
      <c r="A286" s="85" t="s">
        <v>2198</v>
      </c>
      <c r="B286" s="85">
        <v>2</v>
      </c>
      <c r="C286" s="123">
        <v>0.001986232258991294</v>
      </c>
      <c r="D286" s="85" t="s">
        <v>2327</v>
      </c>
      <c r="E286" s="85" t="b">
        <v>0</v>
      </c>
      <c r="F286" s="85" t="b">
        <v>0</v>
      </c>
      <c r="G286" s="85" t="b">
        <v>0</v>
      </c>
    </row>
    <row r="287" spans="1:7" ht="15">
      <c r="A287" s="85" t="s">
        <v>2199</v>
      </c>
      <c r="B287" s="85">
        <v>2</v>
      </c>
      <c r="C287" s="123">
        <v>0.001986232258991294</v>
      </c>
      <c r="D287" s="85" t="s">
        <v>2327</v>
      </c>
      <c r="E287" s="85" t="b">
        <v>0</v>
      </c>
      <c r="F287" s="85" t="b">
        <v>0</v>
      </c>
      <c r="G287" s="85" t="b">
        <v>0</v>
      </c>
    </row>
    <row r="288" spans="1:7" ht="15">
      <c r="A288" s="85" t="s">
        <v>2200</v>
      </c>
      <c r="B288" s="85">
        <v>2</v>
      </c>
      <c r="C288" s="123">
        <v>0.001986232258991294</v>
      </c>
      <c r="D288" s="85" t="s">
        <v>2327</v>
      </c>
      <c r="E288" s="85" t="b">
        <v>0</v>
      </c>
      <c r="F288" s="85" t="b">
        <v>0</v>
      </c>
      <c r="G288" s="85" t="b">
        <v>0</v>
      </c>
    </row>
    <row r="289" spans="1:7" ht="15">
      <c r="A289" s="85" t="s">
        <v>2201</v>
      </c>
      <c r="B289" s="85">
        <v>2</v>
      </c>
      <c r="C289" s="123">
        <v>0.001986232258991294</v>
      </c>
      <c r="D289" s="85" t="s">
        <v>2327</v>
      </c>
      <c r="E289" s="85" t="b">
        <v>0</v>
      </c>
      <c r="F289" s="85" t="b">
        <v>0</v>
      </c>
      <c r="G289" s="85" t="b">
        <v>0</v>
      </c>
    </row>
    <row r="290" spans="1:7" ht="15">
      <c r="A290" s="85" t="s">
        <v>2202</v>
      </c>
      <c r="B290" s="85">
        <v>2</v>
      </c>
      <c r="C290" s="123">
        <v>0.001986232258991294</v>
      </c>
      <c r="D290" s="85" t="s">
        <v>2327</v>
      </c>
      <c r="E290" s="85" t="b">
        <v>0</v>
      </c>
      <c r="F290" s="85" t="b">
        <v>0</v>
      </c>
      <c r="G290" s="85" t="b">
        <v>0</v>
      </c>
    </row>
    <row r="291" spans="1:7" ht="15">
      <c r="A291" s="85" t="s">
        <v>286</v>
      </c>
      <c r="B291" s="85">
        <v>2</v>
      </c>
      <c r="C291" s="123">
        <v>0.001986232258991294</v>
      </c>
      <c r="D291" s="85" t="s">
        <v>2327</v>
      </c>
      <c r="E291" s="85" t="b">
        <v>0</v>
      </c>
      <c r="F291" s="85" t="b">
        <v>0</v>
      </c>
      <c r="G291" s="85" t="b">
        <v>0</v>
      </c>
    </row>
    <row r="292" spans="1:7" ht="15">
      <c r="A292" s="85" t="s">
        <v>285</v>
      </c>
      <c r="B292" s="85">
        <v>2</v>
      </c>
      <c r="C292" s="123">
        <v>0.001986232258991294</v>
      </c>
      <c r="D292" s="85" t="s">
        <v>2327</v>
      </c>
      <c r="E292" s="85" t="b">
        <v>0</v>
      </c>
      <c r="F292" s="85" t="b">
        <v>0</v>
      </c>
      <c r="G292" s="85" t="b">
        <v>0</v>
      </c>
    </row>
    <row r="293" spans="1:7" ht="15">
      <c r="A293" s="85" t="s">
        <v>2203</v>
      </c>
      <c r="B293" s="85">
        <v>2</v>
      </c>
      <c r="C293" s="123">
        <v>0.001986232258991294</v>
      </c>
      <c r="D293" s="85" t="s">
        <v>2327</v>
      </c>
      <c r="E293" s="85" t="b">
        <v>0</v>
      </c>
      <c r="F293" s="85" t="b">
        <v>0</v>
      </c>
      <c r="G293" s="85" t="b">
        <v>0</v>
      </c>
    </row>
    <row r="294" spans="1:7" ht="15">
      <c r="A294" s="85" t="s">
        <v>2204</v>
      </c>
      <c r="B294" s="85">
        <v>2</v>
      </c>
      <c r="C294" s="123">
        <v>0.001986232258991294</v>
      </c>
      <c r="D294" s="85" t="s">
        <v>2327</v>
      </c>
      <c r="E294" s="85" t="b">
        <v>0</v>
      </c>
      <c r="F294" s="85" t="b">
        <v>0</v>
      </c>
      <c r="G294" s="85" t="b">
        <v>0</v>
      </c>
    </row>
    <row r="295" spans="1:7" ht="15">
      <c r="A295" s="85" t="s">
        <v>284</v>
      </c>
      <c r="B295" s="85">
        <v>2</v>
      </c>
      <c r="C295" s="123">
        <v>0.001986232258991294</v>
      </c>
      <c r="D295" s="85" t="s">
        <v>2327</v>
      </c>
      <c r="E295" s="85" t="b">
        <v>0</v>
      </c>
      <c r="F295" s="85" t="b">
        <v>0</v>
      </c>
      <c r="G295" s="85" t="b">
        <v>0</v>
      </c>
    </row>
    <row r="296" spans="1:7" ht="15">
      <c r="A296" s="85" t="s">
        <v>2205</v>
      </c>
      <c r="B296" s="85">
        <v>2</v>
      </c>
      <c r="C296" s="123">
        <v>0.001986232258991294</v>
      </c>
      <c r="D296" s="85" t="s">
        <v>2327</v>
      </c>
      <c r="E296" s="85" t="b">
        <v>0</v>
      </c>
      <c r="F296" s="85" t="b">
        <v>0</v>
      </c>
      <c r="G296" s="85" t="b">
        <v>0</v>
      </c>
    </row>
    <row r="297" spans="1:7" ht="15">
      <c r="A297" s="85" t="s">
        <v>2206</v>
      </c>
      <c r="B297" s="85">
        <v>2</v>
      </c>
      <c r="C297" s="123">
        <v>0.001986232258991294</v>
      </c>
      <c r="D297" s="85" t="s">
        <v>2327</v>
      </c>
      <c r="E297" s="85" t="b">
        <v>0</v>
      </c>
      <c r="F297" s="85" t="b">
        <v>0</v>
      </c>
      <c r="G297" s="85" t="b">
        <v>0</v>
      </c>
    </row>
    <row r="298" spans="1:7" ht="15">
      <c r="A298" s="85" t="s">
        <v>2207</v>
      </c>
      <c r="B298" s="85">
        <v>2</v>
      </c>
      <c r="C298" s="123">
        <v>0.001986232258991294</v>
      </c>
      <c r="D298" s="85" t="s">
        <v>2327</v>
      </c>
      <c r="E298" s="85" t="b">
        <v>1</v>
      </c>
      <c r="F298" s="85" t="b">
        <v>0</v>
      </c>
      <c r="G298" s="85" t="b">
        <v>0</v>
      </c>
    </row>
    <row r="299" spans="1:7" ht="15">
      <c r="A299" s="85" t="s">
        <v>2208</v>
      </c>
      <c r="B299" s="85">
        <v>2</v>
      </c>
      <c r="C299" s="123">
        <v>0.001986232258991294</v>
      </c>
      <c r="D299" s="85" t="s">
        <v>2327</v>
      </c>
      <c r="E299" s="85" t="b">
        <v>0</v>
      </c>
      <c r="F299" s="85" t="b">
        <v>0</v>
      </c>
      <c r="G299" s="85" t="b">
        <v>0</v>
      </c>
    </row>
    <row r="300" spans="1:7" ht="15">
      <c r="A300" s="85" t="s">
        <v>2209</v>
      </c>
      <c r="B300" s="85">
        <v>2</v>
      </c>
      <c r="C300" s="123">
        <v>0.001986232258991294</v>
      </c>
      <c r="D300" s="85" t="s">
        <v>2327</v>
      </c>
      <c r="E300" s="85" t="b">
        <v>0</v>
      </c>
      <c r="F300" s="85" t="b">
        <v>0</v>
      </c>
      <c r="G300" s="85" t="b">
        <v>0</v>
      </c>
    </row>
    <row r="301" spans="1:7" ht="15">
      <c r="A301" s="85" t="s">
        <v>2210</v>
      </c>
      <c r="B301" s="85">
        <v>2</v>
      </c>
      <c r="C301" s="123">
        <v>0.001986232258991294</v>
      </c>
      <c r="D301" s="85" t="s">
        <v>2327</v>
      </c>
      <c r="E301" s="85" t="b">
        <v>1</v>
      </c>
      <c r="F301" s="85" t="b">
        <v>0</v>
      </c>
      <c r="G301" s="85" t="b">
        <v>0</v>
      </c>
    </row>
    <row r="302" spans="1:7" ht="15">
      <c r="A302" s="85" t="s">
        <v>2211</v>
      </c>
      <c r="B302" s="85">
        <v>2</v>
      </c>
      <c r="C302" s="123">
        <v>0.001986232258991294</v>
      </c>
      <c r="D302" s="85" t="s">
        <v>2327</v>
      </c>
      <c r="E302" s="85" t="b">
        <v>1</v>
      </c>
      <c r="F302" s="85" t="b">
        <v>0</v>
      </c>
      <c r="G302" s="85" t="b">
        <v>0</v>
      </c>
    </row>
    <row r="303" spans="1:7" ht="15">
      <c r="A303" s="85" t="s">
        <v>2212</v>
      </c>
      <c r="B303" s="85">
        <v>2</v>
      </c>
      <c r="C303" s="123">
        <v>0.001986232258991294</v>
      </c>
      <c r="D303" s="85" t="s">
        <v>2327</v>
      </c>
      <c r="E303" s="85" t="b">
        <v>1</v>
      </c>
      <c r="F303" s="85" t="b">
        <v>0</v>
      </c>
      <c r="G303" s="85" t="b">
        <v>0</v>
      </c>
    </row>
    <row r="304" spans="1:7" ht="15">
      <c r="A304" s="85" t="s">
        <v>2213</v>
      </c>
      <c r="B304" s="85">
        <v>2</v>
      </c>
      <c r="C304" s="123">
        <v>0.001986232258991294</v>
      </c>
      <c r="D304" s="85" t="s">
        <v>2327</v>
      </c>
      <c r="E304" s="85" t="b">
        <v>0</v>
      </c>
      <c r="F304" s="85" t="b">
        <v>0</v>
      </c>
      <c r="G304" s="85" t="b">
        <v>0</v>
      </c>
    </row>
    <row r="305" spans="1:7" ht="15">
      <c r="A305" s="85" t="s">
        <v>2214</v>
      </c>
      <c r="B305" s="85">
        <v>2</v>
      </c>
      <c r="C305" s="123">
        <v>0.001986232258991294</v>
      </c>
      <c r="D305" s="85" t="s">
        <v>2327</v>
      </c>
      <c r="E305" s="85" t="b">
        <v>0</v>
      </c>
      <c r="F305" s="85" t="b">
        <v>0</v>
      </c>
      <c r="G305" s="85" t="b">
        <v>0</v>
      </c>
    </row>
    <row r="306" spans="1:7" ht="15">
      <c r="A306" s="85" t="s">
        <v>2215</v>
      </c>
      <c r="B306" s="85">
        <v>2</v>
      </c>
      <c r="C306" s="123">
        <v>0.001986232258991294</v>
      </c>
      <c r="D306" s="85" t="s">
        <v>2327</v>
      </c>
      <c r="E306" s="85" t="b">
        <v>0</v>
      </c>
      <c r="F306" s="85" t="b">
        <v>0</v>
      </c>
      <c r="G306" s="85" t="b">
        <v>0</v>
      </c>
    </row>
    <row r="307" spans="1:7" ht="15">
      <c r="A307" s="85" t="s">
        <v>2216</v>
      </c>
      <c r="B307" s="85">
        <v>2</v>
      </c>
      <c r="C307" s="123">
        <v>0.001986232258991294</v>
      </c>
      <c r="D307" s="85" t="s">
        <v>2327</v>
      </c>
      <c r="E307" s="85" t="b">
        <v>0</v>
      </c>
      <c r="F307" s="85" t="b">
        <v>0</v>
      </c>
      <c r="G307" s="85" t="b">
        <v>0</v>
      </c>
    </row>
    <row r="308" spans="1:7" ht="15">
      <c r="A308" s="85" t="s">
        <v>2217</v>
      </c>
      <c r="B308" s="85">
        <v>2</v>
      </c>
      <c r="C308" s="123">
        <v>0.001986232258991294</v>
      </c>
      <c r="D308" s="85" t="s">
        <v>2327</v>
      </c>
      <c r="E308" s="85" t="b">
        <v>0</v>
      </c>
      <c r="F308" s="85" t="b">
        <v>0</v>
      </c>
      <c r="G308" s="85" t="b">
        <v>0</v>
      </c>
    </row>
    <row r="309" spans="1:7" ht="15">
      <c r="A309" s="85" t="s">
        <v>281</v>
      </c>
      <c r="B309" s="85">
        <v>2</v>
      </c>
      <c r="C309" s="123">
        <v>0.001986232258991294</v>
      </c>
      <c r="D309" s="85" t="s">
        <v>2327</v>
      </c>
      <c r="E309" s="85" t="b">
        <v>0</v>
      </c>
      <c r="F309" s="85" t="b">
        <v>0</v>
      </c>
      <c r="G309" s="85" t="b">
        <v>0</v>
      </c>
    </row>
    <row r="310" spans="1:7" ht="15">
      <c r="A310" s="85" t="s">
        <v>280</v>
      </c>
      <c r="B310" s="85">
        <v>2</v>
      </c>
      <c r="C310" s="123">
        <v>0.001986232258991294</v>
      </c>
      <c r="D310" s="85" t="s">
        <v>2327</v>
      </c>
      <c r="E310" s="85" t="b">
        <v>0</v>
      </c>
      <c r="F310" s="85" t="b">
        <v>0</v>
      </c>
      <c r="G310" s="85" t="b">
        <v>0</v>
      </c>
    </row>
    <row r="311" spans="1:7" ht="15">
      <c r="A311" s="85" t="s">
        <v>489</v>
      </c>
      <c r="B311" s="85">
        <v>2</v>
      </c>
      <c r="C311" s="123">
        <v>0.001986232258991294</v>
      </c>
      <c r="D311" s="85" t="s">
        <v>2327</v>
      </c>
      <c r="E311" s="85" t="b">
        <v>0</v>
      </c>
      <c r="F311" s="85" t="b">
        <v>0</v>
      </c>
      <c r="G311" s="85" t="b">
        <v>0</v>
      </c>
    </row>
    <row r="312" spans="1:7" ht="15">
      <c r="A312" s="85" t="s">
        <v>2218</v>
      </c>
      <c r="B312" s="85">
        <v>2</v>
      </c>
      <c r="C312" s="123">
        <v>0.001986232258991294</v>
      </c>
      <c r="D312" s="85" t="s">
        <v>2327</v>
      </c>
      <c r="E312" s="85" t="b">
        <v>1</v>
      </c>
      <c r="F312" s="85" t="b">
        <v>0</v>
      </c>
      <c r="G312" s="85" t="b">
        <v>0</v>
      </c>
    </row>
    <row r="313" spans="1:7" ht="15">
      <c r="A313" s="85" t="s">
        <v>2219</v>
      </c>
      <c r="B313" s="85">
        <v>2</v>
      </c>
      <c r="C313" s="123">
        <v>0.001986232258991294</v>
      </c>
      <c r="D313" s="85" t="s">
        <v>2327</v>
      </c>
      <c r="E313" s="85" t="b">
        <v>0</v>
      </c>
      <c r="F313" s="85" t="b">
        <v>0</v>
      </c>
      <c r="G313" s="85" t="b">
        <v>0</v>
      </c>
    </row>
    <row r="314" spans="1:7" ht="15">
      <c r="A314" s="85" t="s">
        <v>2220</v>
      </c>
      <c r="B314" s="85">
        <v>2</v>
      </c>
      <c r="C314" s="123">
        <v>0.001986232258991294</v>
      </c>
      <c r="D314" s="85" t="s">
        <v>2327</v>
      </c>
      <c r="E314" s="85" t="b">
        <v>0</v>
      </c>
      <c r="F314" s="85" t="b">
        <v>0</v>
      </c>
      <c r="G314" s="85" t="b">
        <v>0</v>
      </c>
    </row>
    <row r="315" spans="1:7" ht="15">
      <c r="A315" s="85" t="s">
        <v>2221</v>
      </c>
      <c r="B315" s="85">
        <v>2</v>
      </c>
      <c r="C315" s="123">
        <v>0.001986232258991294</v>
      </c>
      <c r="D315" s="85" t="s">
        <v>2327</v>
      </c>
      <c r="E315" s="85" t="b">
        <v>0</v>
      </c>
      <c r="F315" s="85" t="b">
        <v>0</v>
      </c>
      <c r="G315" s="85" t="b">
        <v>0</v>
      </c>
    </row>
    <row r="316" spans="1:7" ht="15">
      <c r="A316" s="85" t="s">
        <v>2222</v>
      </c>
      <c r="B316" s="85">
        <v>2</v>
      </c>
      <c r="C316" s="123">
        <v>0.001986232258991294</v>
      </c>
      <c r="D316" s="85" t="s">
        <v>2327</v>
      </c>
      <c r="E316" s="85" t="b">
        <v>0</v>
      </c>
      <c r="F316" s="85" t="b">
        <v>0</v>
      </c>
      <c r="G316" s="85" t="b">
        <v>0</v>
      </c>
    </row>
    <row r="317" spans="1:7" ht="15">
      <c r="A317" s="85" t="s">
        <v>2223</v>
      </c>
      <c r="B317" s="85">
        <v>2</v>
      </c>
      <c r="C317" s="123">
        <v>0.001986232258991294</v>
      </c>
      <c r="D317" s="85" t="s">
        <v>2327</v>
      </c>
      <c r="E317" s="85" t="b">
        <v>0</v>
      </c>
      <c r="F317" s="85" t="b">
        <v>0</v>
      </c>
      <c r="G317" s="85" t="b">
        <v>0</v>
      </c>
    </row>
    <row r="318" spans="1:7" ht="15">
      <c r="A318" s="85" t="s">
        <v>2224</v>
      </c>
      <c r="B318" s="85">
        <v>2</v>
      </c>
      <c r="C318" s="123">
        <v>0.001986232258991294</v>
      </c>
      <c r="D318" s="85" t="s">
        <v>2327</v>
      </c>
      <c r="E318" s="85" t="b">
        <v>0</v>
      </c>
      <c r="F318" s="85" t="b">
        <v>0</v>
      </c>
      <c r="G318" s="85" t="b">
        <v>0</v>
      </c>
    </row>
    <row r="319" spans="1:7" ht="15">
      <c r="A319" s="85" t="s">
        <v>279</v>
      </c>
      <c r="B319" s="85">
        <v>2</v>
      </c>
      <c r="C319" s="123">
        <v>0.001986232258991294</v>
      </c>
      <c r="D319" s="85" t="s">
        <v>2327</v>
      </c>
      <c r="E319" s="85" t="b">
        <v>0</v>
      </c>
      <c r="F319" s="85" t="b">
        <v>0</v>
      </c>
      <c r="G319" s="85" t="b">
        <v>0</v>
      </c>
    </row>
    <row r="320" spans="1:7" ht="15">
      <c r="A320" s="85" t="s">
        <v>240</v>
      </c>
      <c r="B320" s="85">
        <v>2</v>
      </c>
      <c r="C320" s="123">
        <v>0.001986232258991294</v>
      </c>
      <c r="D320" s="85" t="s">
        <v>2327</v>
      </c>
      <c r="E320" s="85" t="b">
        <v>0</v>
      </c>
      <c r="F320" s="85" t="b">
        <v>0</v>
      </c>
      <c r="G320" s="85" t="b">
        <v>0</v>
      </c>
    </row>
    <row r="321" spans="1:7" ht="15">
      <c r="A321" s="85" t="s">
        <v>2225</v>
      </c>
      <c r="B321" s="85">
        <v>2</v>
      </c>
      <c r="C321" s="123">
        <v>0.001986232258991294</v>
      </c>
      <c r="D321" s="85" t="s">
        <v>2327</v>
      </c>
      <c r="E321" s="85" t="b">
        <v>0</v>
      </c>
      <c r="F321" s="85" t="b">
        <v>0</v>
      </c>
      <c r="G321" s="85" t="b">
        <v>0</v>
      </c>
    </row>
    <row r="322" spans="1:7" ht="15">
      <c r="A322" s="85" t="s">
        <v>2226</v>
      </c>
      <c r="B322" s="85">
        <v>2</v>
      </c>
      <c r="C322" s="123">
        <v>0.001986232258991294</v>
      </c>
      <c r="D322" s="85" t="s">
        <v>2327</v>
      </c>
      <c r="E322" s="85" t="b">
        <v>0</v>
      </c>
      <c r="F322" s="85" t="b">
        <v>0</v>
      </c>
      <c r="G322" s="85" t="b">
        <v>0</v>
      </c>
    </row>
    <row r="323" spans="1:7" ht="15">
      <c r="A323" s="85" t="s">
        <v>2227</v>
      </c>
      <c r="B323" s="85">
        <v>2</v>
      </c>
      <c r="C323" s="123">
        <v>0.001986232258991294</v>
      </c>
      <c r="D323" s="85" t="s">
        <v>2327</v>
      </c>
      <c r="E323" s="85" t="b">
        <v>0</v>
      </c>
      <c r="F323" s="85" t="b">
        <v>0</v>
      </c>
      <c r="G323" s="85" t="b">
        <v>0</v>
      </c>
    </row>
    <row r="324" spans="1:7" ht="15">
      <c r="A324" s="85" t="s">
        <v>2228</v>
      </c>
      <c r="B324" s="85">
        <v>2</v>
      </c>
      <c r="C324" s="123">
        <v>0.001986232258991294</v>
      </c>
      <c r="D324" s="85" t="s">
        <v>2327</v>
      </c>
      <c r="E324" s="85" t="b">
        <v>0</v>
      </c>
      <c r="F324" s="85" t="b">
        <v>0</v>
      </c>
      <c r="G324" s="85" t="b">
        <v>0</v>
      </c>
    </row>
    <row r="325" spans="1:7" ht="15">
      <c r="A325" s="85" t="s">
        <v>2229</v>
      </c>
      <c r="B325" s="85">
        <v>2</v>
      </c>
      <c r="C325" s="123">
        <v>0.001986232258991294</v>
      </c>
      <c r="D325" s="85" t="s">
        <v>2327</v>
      </c>
      <c r="E325" s="85" t="b">
        <v>0</v>
      </c>
      <c r="F325" s="85" t="b">
        <v>0</v>
      </c>
      <c r="G325" s="85" t="b">
        <v>0</v>
      </c>
    </row>
    <row r="326" spans="1:7" ht="15">
      <c r="A326" s="85" t="s">
        <v>2230</v>
      </c>
      <c r="B326" s="85">
        <v>2</v>
      </c>
      <c r="C326" s="123">
        <v>0.001986232258991294</v>
      </c>
      <c r="D326" s="85" t="s">
        <v>2327</v>
      </c>
      <c r="E326" s="85" t="b">
        <v>0</v>
      </c>
      <c r="F326" s="85" t="b">
        <v>0</v>
      </c>
      <c r="G326" s="85" t="b">
        <v>0</v>
      </c>
    </row>
    <row r="327" spans="1:7" ht="15">
      <c r="A327" s="85" t="s">
        <v>2231</v>
      </c>
      <c r="B327" s="85">
        <v>2</v>
      </c>
      <c r="C327" s="123">
        <v>0.001986232258991294</v>
      </c>
      <c r="D327" s="85" t="s">
        <v>2327</v>
      </c>
      <c r="E327" s="85" t="b">
        <v>0</v>
      </c>
      <c r="F327" s="85" t="b">
        <v>0</v>
      </c>
      <c r="G327" s="85" t="b">
        <v>0</v>
      </c>
    </row>
    <row r="328" spans="1:7" ht="15">
      <c r="A328" s="85" t="s">
        <v>2232</v>
      </c>
      <c r="B328" s="85">
        <v>2</v>
      </c>
      <c r="C328" s="123">
        <v>0.001986232258991294</v>
      </c>
      <c r="D328" s="85" t="s">
        <v>2327</v>
      </c>
      <c r="E328" s="85" t="b">
        <v>0</v>
      </c>
      <c r="F328" s="85" t="b">
        <v>0</v>
      </c>
      <c r="G328" s="85" t="b">
        <v>0</v>
      </c>
    </row>
    <row r="329" spans="1:7" ht="15">
      <c r="A329" s="85" t="s">
        <v>2233</v>
      </c>
      <c r="B329" s="85">
        <v>2</v>
      </c>
      <c r="C329" s="123">
        <v>0.001986232258991294</v>
      </c>
      <c r="D329" s="85" t="s">
        <v>2327</v>
      </c>
      <c r="E329" s="85" t="b">
        <v>0</v>
      </c>
      <c r="F329" s="85" t="b">
        <v>0</v>
      </c>
      <c r="G329" s="85" t="b">
        <v>0</v>
      </c>
    </row>
    <row r="330" spans="1:7" ht="15">
      <c r="A330" s="85" t="s">
        <v>2234</v>
      </c>
      <c r="B330" s="85">
        <v>2</v>
      </c>
      <c r="C330" s="123">
        <v>0.001986232258991294</v>
      </c>
      <c r="D330" s="85" t="s">
        <v>2327</v>
      </c>
      <c r="E330" s="85" t="b">
        <v>0</v>
      </c>
      <c r="F330" s="85" t="b">
        <v>0</v>
      </c>
      <c r="G330" s="85" t="b">
        <v>0</v>
      </c>
    </row>
    <row r="331" spans="1:7" ht="15">
      <c r="A331" s="85" t="s">
        <v>2235</v>
      </c>
      <c r="B331" s="85">
        <v>2</v>
      </c>
      <c r="C331" s="123">
        <v>0.001986232258991294</v>
      </c>
      <c r="D331" s="85" t="s">
        <v>2327</v>
      </c>
      <c r="E331" s="85" t="b">
        <v>0</v>
      </c>
      <c r="F331" s="85" t="b">
        <v>1</v>
      </c>
      <c r="G331" s="85" t="b">
        <v>0</v>
      </c>
    </row>
    <row r="332" spans="1:7" ht="15">
      <c r="A332" s="85" t="s">
        <v>2236</v>
      </c>
      <c r="B332" s="85">
        <v>2</v>
      </c>
      <c r="C332" s="123">
        <v>0.001986232258991294</v>
      </c>
      <c r="D332" s="85" t="s">
        <v>2327</v>
      </c>
      <c r="E332" s="85" t="b">
        <v>0</v>
      </c>
      <c r="F332" s="85" t="b">
        <v>0</v>
      </c>
      <c r="G332" s="85" t="b">
        <v>0</v>
      </c>
    </row>
    <row r="333" spans="1:7" ht="15">
      <c r="A333" s="85" t="s">
        <v>2237</v>
      </c>
      <c r="B333" s="85">
        <v>2</v>
      </c>
      <c r="C333" s="123">
        <v>0.001986232258991294</v>
      </c>
      <c r="D333" s="85" t="s">
        <v>2327</v>
      </c>
      <c r="E333" s="85" t="b">
        <v>0</v>
      </c>
      <c r="F333" s="85" t="b">
        <v>0</v>
      </c>
      <c r="G333" s="85" t="b">
        <v>0</v>
      </c>
    </row>
    <row r="334" spans="1:7" ht="15">
      <c r="A334" s="85" t="s">
        <v>2238</v>
      </c>
      <c r="B334" s="85">
        <v>2</v>
      </c>
      <c r="C334" s="123">
        <v>0.001986232258991294</v>
      </c>
      <c r="D334" s="85" t="s">
        <v>2327</v>
      </c>
      <c r="E334" s="85" t="b">
        <v>0</v>
      </c>
      <c r="F334" s="85" t="b">
        <v>0</v>
      </c>
      <c r="G334" s="85" t="b">
        <v>0</v>
      </c>
    </row>
    <row r="335" spans="1:7" ht="15">
      <c r="A335" s="85" t="s">
        <v>2239</v>
      </c>
      <c r="B335" s="85">
        <v>2</v>
      </c>
      <c r="C335" s="123">
        <v>0.001986232258991294</v>
      </c>
      <c r="D335" s="85" t="s">
        <v>2327</v>
      </c>
      <c r="E335" s="85" t="b">
        <v>0</v>
      </c>
      <c r="F335" s="85" t="b">
        <v>0</v>
      </c>
      <c r="G335" s="85" t="b">
        <v>0</v>
      </c>
    </row>
    <row r="336" spans="1:7" ht="15">
      <c r="A336" s="85" t="s">
        <v>2240</v>
      </c>
      <c r="B336" s="85">
        <v>2</v>
      </c>
      <c r="C336" s="123">
        <v>0.001986232258991294</v>
      </c>
      <c r="D336" s="85" t="s">
        <v>2327</v>
      </c>
      <c r="E336" s="85" t="b">
        <v>0</v>
      </c>
      <c r="F336" s="85" t="b">
        <v>0</v>
      </c>
      <c r="G336" s="85" t="b">
        <v>0</v>
      </c>
    </row>
    <row r="337" spans="1:7" ht="15">
      <c r="A337" s="85" t="s">
        <v>2241</v>
      </c>
      <c r="B337" s="85">
        <v>2</v>
      </c>
      <c r="C337" s="123">
        <v>0.001986232258991294</v>
      </c>
      <c r="D337" s="85" t="s">
        <v>2327</v>
      </c>
      <c r="E337" s="85" t="b">
        <v>0</v>
      </c>
      <c r="F337" s="85" t="b">
        <v>0</v>
      </c>
      <c r="G337" s="85" t="b">
        <v>0</v>
      </c>
    </row>
    <row r="338" spans="1:7" ht="15">
      <c r="A338" s="85" t="s">
        <v>2242</v>
      </c>
      <c r="B338" s="85">
        <v>2</v>
      </c>
      <c r="C338" s="123">
        <v>0.001986232258991294</v>
      </c>
      <c r="D338" s="85" t="s">
        <v>2327</v>
      </c>
      <c r="E338" s="85" t="b">
        <v>0</v>
      </c>
      <c r="F338" s="85" t="b">
        <v>0</v>
      </c>
      <c r="G338" s="85" t="b">
        <v>0</v>
      </c>
    </row>
    <row r="339" spans="1:7" ht="15">
      <c r="A339" s="85" t="s">
        <v>2243</v>
      </c>
      <c r="B339" s="85">
        <v>2</v>
      </c>
      <c r="C339" s="123">
        <v>0.001986232258991294</v>
      </c>
      <c r="D339" s="85" t="s">
        <v>2327</v>
      </c>
      <c r="E339" s="85" t="b">
        <v>0</v>
      </c>
      <c r="F339" s="85" t="b">
        <v>0</v>
      </c>
      <c r="G339" s="85" t="b">
        <v>0</v>
      </c>
    </row>
    <row r="340" spans="1:7" ht="15">
      <c r="A340" s="85" t="s">
        <v>2244</v>
      </c>
      <c r="B340" s="85">
        <v>2</v>
      </c>
      <c r="C340" s="123">
        <v>0.001986232258991294</v>
      </c>
      <c r="D340" s="85" t="s">
        <v>2327</v>
      </c>
      <c r="E340" s="85" t="b">
        <v>0</v>
      </c>
      <c r="F340" s="85" t="b">
        <v>0</v>
      </c>
      <c r="G340" s="85" t="b">
        <v>0</v>
      </c>
    </row>
    <row r="341" spans="1:7" ht="15">
      <c r="A341" s="85" t="s">
        <v>2245</v>
      </c>
      <c r="B341" s="85">
        <v>2</v>
      </c>
      <c r="C341" s="123">
        <v>0.001986232258991294</v>
      </c>
      <c r="D341" s="85" t="s">
        <v>2327</v>
      </c>
      <c r="E341" s="85" t="b">
        <v>1</v>
      </c>
      <c r="F341" s="85" t="b">
        <v>0</v>
      </c>
      <c r="G341" s="85" t="b">
        <v>0</v>
      </c>
    </row>
    <row r="342" spans="1:7" ht="15">
      <c r="A342" s="85" t="s">
        <v>2246</v>
      </c>
      <c r="B342" s="85">
        <v>2</v>
      </c>
      <c r="C342" s="123">
        <v>0.001986232258991294</v>
      </c>
      <c r="D342" s="85" t="s">
        <v>2327</v>
      </c>
      <c r="E342" s="85" t="b">
        <v>0</v>
      </c>
      <c r="F342" s="85" t="b">
        <v>0</v>
      </c>
      <c r="G342" s="85" t="b">
        <v>0</v>
      </c>
    </row>
    <row r="343" spans="1:7" ht="15">
      <c r="A343" s="85" t="s">
        <v>231</v>
      </c>
      <c r="B343" s="85">
        <v>2</v>
      </c>
      <c r="C343" s="123">
        <v>0.001986232258991294</v>
      </c>
      <c r="D343" s="85" t="s">
        <v>2327</v>
      </c>
      <c r="E343" s="85" t="b">
        <v>0</v>
      </c>
      <c r="F343" s="85" t="b">
        <v>0</v>
      </c>
      <c r="G343" s="85" t="b">
        <v>0</v>
      </c>
    </row>
    <row r="344" spans="1:7" ht="15">
      <c r="A344" s="85" t="s">
        <v>2247</v>
      </c>
      <c r="B344" s="85">
        <v>2</v>
      </c>
      <c r="C344" s="123">
        <v>0.002309746493987512</v>
      </c>
      <c r="D344" s="85" t="s">
        <v>2327</v>
      </c>
      <c r="E344" s="85" t="b">
        <v>0</v>
      </c>
      <c r="F344" s="85" t="b">
        <v>0</v>
      </c>
      <c r="G344" s="85" t="b">
        <v>0</v>
      </c>
    </row>
    <row r="345" spans="1:7" ht="15">
      <c r="A345" s="85" t="s">
        <v>2248</v>
      </c>
      <c r="B345" s="85">
        <v>2</v>
      </c>
      <c r="C345" s="123">
        <v>0.001986232258991294</v>
      </c>
      <c r="D345" s="85" t="s">
        <v>2327</v>
      </c>
      <c r="E345" s="85" t="b">
        <v>0</v>
      </c>
      <c r="F345" s="85" t="b">
        <v>0</v>
      </c>
      <c r="G345" s="85" t="b">
        <v>0</v>
      </c>
    </row>
    <row r="346" spans="1:7" ht="15">
      <c r="A346" s="85" t="s">
        <v>2249</v>
      </c>
      <c r="B346" s="85">
        <v>2</v>
      </c>
      <c r="C346" s="123">
        <v>0.001986232258991294</v>
      </c>
      <c r="D346" s="85" t="s">
        <v>2327</v>
      </c>
      <c r="E346" s="85" t="b">
        <v>1</v>
      </c>
      <c r="F346" s="85" t="b">
        <v>0</v>
      </c>
      <c r="G346" s="85" t="b">
        <v>0</v>
      </c>
    </row>
    <row r="347" spans="1:7" ht="15">
      <c r="A347" s="85" t="s">
        <v>2250</v>
      </c>
      <c r="B347" s="85">
        <v>2</v>
      </c>
      <c r="C347" s="123">
        <v>0.001986232258991294</v>
      </c>
      <c r="D347" s="85" t="s">
        <v>2327</v>
      </c>
      <c r="E347" s="85" t="b">
        <v>0</v>
      </c>
      <c r="F347" s="85" t="b">
        <v>0</v>
      </c>
      <c r="G347" s="85" t="b">
        <v>0</v>
      </c>
    </row>
    <row r="348" spans="1:7" ht="15">
      <c r="A348" s="85" t="s">
        <v>2251</v>
      </c>
      <c r="B348" s="85">
        <v>2</v>
      </c>
      <c r="C348" s="123">
        <v>0.001986232258991294</v>
      </c>
      <c r="D348" s="85" t="s">
        <v>2327</v>
      </c>
      <c r="E348" s="85" t="b">
        <v>0</v>
      </c>
      <c r="F348" s="85" t="b">
        <v>0</v>
      </c>
      <c r="G348" s="85" t="b">
        <v>0</v>
      </c>
    </row>
    <row r="349" spans="1:7" ht="15">
      <c r="A349" s="85" t="s">
        <v>2252</v>
      </c>
      <c r="B349" s="85">
        <v>2</v>
      </c>
      <c r="C349" s="123">
        <v>0.001986232258991294</v>
      </c>
      <c r="D349" s="85" t="s">
        <v>2327</v>
      </c>
      <c r="E349" s="85" t="b">
        <v>0</v>
      </c>
      <c r="F349" s="85" t="b">
        <v>0</v>
      </c>
      <c r="G349" s="85" t="b">
        <v>0</v>
      </c>
    </row>
    <row r="350" spans="1:7" ht="15">
      <c r="A350" s="85" t="s">
        <v>2253</v>
      </c>
      <c r="B350" s="85">
        <v>2</v>
      </c>
      <c r="C350" s="123">
        <v>0.001986232258991294</v>
      </c>
      <c r="D350" s="85" t="s">
        <v>2327</v>
      </c>
      <c r="E350" s="85" t="b">
        <v>0</v>
      </c>
      <c r="F350" s="85" t="b">
        <v>0</v>
      </c>
      <c r="G350" s="85" t="b">
        <v>0</v>
      </c>
    </row>
    <row r="351" spans="1:7" ht="15">
      <c r="A351" s="85" t="s">
        <v>2254</v>
      </c>
      <c r="B351" s="85">
        <v>2</v>
      </c>
      <c r="C351" s="123">
        <v>0.001986232258991294</v>
      </c>
      <c r="D351" s="85" t="s">
        <v>2327</v>
      </c>
      <c r="E351" s="85" t="b">
        <v>0</v>
      </c>
      <c r="F351" s="85" t="b">
        <v>0</v>
      </c>
      <c r="G351" s="85" t="b">
        <v>0</v>
      </c>
    </row>
    <row r="352" spans="1:7" ht="15">
      <c r="A352" s="85" t="s">
        <v>2255</v>
      </c>
      <c r="B352" s="85">
        <v>2</v>
      </c>
      <c r="C352" s="123">
        <v>0.001986232258991294</v>
      </c>
      <c r="D352" s="85" t="s">
        <v>2327</v>
      </c>
      <c r="E352" s="85" t="b">
        <v>0</v>
      </c>
      <c r="F352" s="85" t="b">
        <v>0</v>
      </c>
      <c r="G352" s="85" t="b">
        <v>0</v>
      </c>
    </row>
    <row r="353" spans="1:7" ht="15">
      <c r="A353" s="85" t="s">
        <v>2256</v>
      </c>
      <c r="B353" s="85">
        <v>2</v>
      </c>
      <c r="C353" s="123">
        <v>0.001986232258991294</v>
      </c>
      <c r="D353" s="85" t="s">
        <v>2327</v>
      </c>
      <c r="E353" s="85" t="b">
        <v>0</v>
      </c>
      <c r="F353" s="85" t="b">
        <v>0</v>
      </c>
      <c r="G353" s="85" t="b">
        <v>0</v>
      </c>
    </row>
    <row r="354" spans="1:7" ht="15">
      <c r="A354" s="85" t="s">
        <v>2257</v>
      </c>
      <c r="B354" s="85">
        <v>2</v>
      </c>
      <c r="C354" s="123">
        <v>0.001986232258991294</v>
      </c>
      <c r="D354" s="85" t="s">
        <v>2327</v>
      </c>
      <c r="E354" s="85" t="b">
        <v>0</v>
      </c>
      <c r="F354" s="85" t="b">
        <v>0</v>
      </c>
      <c r="G354" s="85" t="b">
        <v>0</v>
      </c>
    </row>
    <row r="355" spans="1:7" ht="15">
      <c r="A355" s="85" t="s">
        <v>2258</v>
      </c>
      <c r="B355" s="85">
        <v>2</v>
      </c>
      <c r="C355" s="123">
        <v>0.001986232258991294</v>
      </c>
      <c r="D355" s="85" t="s">
        <v>2327</v>
      </c>
      <c r="E355" s="85" t="b">
        <v>0</v>
      </c>
      <c r="F355" s="85" t="b">
        <v>0</v>
      </c>
      <c r="G355" s="85" t="b">
        <v>0</v>
      </c>
    </row>
    <row r="356" spans="1:7" ht="15">
      <c r="A356" s="85" t="s">
        <v>2259</v>
      </c>
      <c r="B356" s="85">
        <v>2</v>
      </c>
      <c r="C356" s="123">
        <v>0.001986232258991294</v>
      </c>
      <c r="D356" s="85" t="s">
        <v>2327</v>
      </c>
      <c r="E356" s="85" t="b">
        <v>0</v>
      </c>
      <c r="F356" s="85" t="b">
        <v>0</v>
      </c>
      <c r="G356" s="85" t="b">
        <v>0</v>
      </c>
    </row>
    <row r="357" spans="1:7" ht="15">
      <c r="A357" s="85" t="s">
        <v>2260</v>
      </c>
      <c r="B357" s="85">
        <v>2</v>
      </c>
      <c r="C357" s="123">
        <v>0.001986232258991294</v>
      </c>
      <c r="D357" s="85" t="s">
        <v>2327</v>
      </c>
      <c r="E357" s="85" t="b">
        <v>0</v>
      </c>
      <c r="F357" s="85" t="b">
        <v>0</v>
      </c>
      <c r="G357" s="85" t="b">
        <v>0</v>
      </c>
    </row>
    <row r="358" spans="1:7" ht="15">
      <c r="A358" s="85" t="s">
        <v>2261</v>
      </c>
      <c r="B358" s="85">
        <v>2</v>
      </c>
      <c r="C358" s="123">
        <v>0.001986232258991294</v>
      </c>
      <c r="D358" s="85" t="s">
        <v>2327</v>
      </c>
      <c r="E358" s="85" t="b">
        <v>0</v>
      </c>
      <c r="F358" s="85" t="b">
        <v>0</v>
      </c>
      <c r="G358" s="85" t="b">
        <v>0</v>
      </c>
    </row>
    <row r="359" spans="1:7" ht="15">
      <c r="A359" s="85" t="s">
        <v>2262</v>
      </c>
      <c r="B359" s="85">
        <v>2</v>
      </c>
      <c r="C359" s="123">
        <v>0.001986232258991294</v>
      </c>
      <c r="D359" s="85" t="s">
        <v>2327</v>
      </c>
      <c r="E359" s="85" t="b">
        <v>0</v>
      </c>
      <c r="F359" s="85" t="b">
        <v>0</v>
      </c>
      <c r="G359" s="85" t="b">
        <v>0</v>
      </c>
    </row>
    <row r="360" spans="1:7" ht="15">
      <c r="A360" s="85" t="s">
        <v>2263</v>
      </c>
      <c r="B360" s="85">
        <v>2</v>
      </c>
      <c r="C360" s="123">
        <v>0.001986232258991294</v>
      </c>
      <c r="D360" s="85" t="s">
        <v>2327</v>
      </c>
      <c r="E360" s="85" t="b">
        <v>0</v>
      </c>
      <c r="F360" s="85" t="b">
        <v>0</v>
      </c>
      <c r="G360" s="85" t="b">
        <v>0</v>
      </c>
    </row>
    <row r="361" spans="1:7" ht="15">
      <c r="A361" s="85" t="s">
        <v>2264</v>
      </c>
      <c r="B361" s="85">
        <v>2</v>
      </c>
      <c r="C361" s="123">
        <v>0.001986232258991294</v>
      </c>
      <c r="D361" s="85" t="s">
        <v>2327</v>
      </c>
      <c r="E361" s="85" t="b">
        <v>0</v>
      </c>
      <c r="F361" s="85" t="b">
        <v>0</v>
      </c>
      <c r="G361" s="85" t="b">
        <v>0</v>
      </c>
    </row>
    <row r="362" spans="1:7" ht="15">
      <c r="A362" s="85" t="s">
        <v>2265</v>
      </c>
      <c r="B362" s="85">
        <v>2</v>
      </c>
      <c r="C362" s="123">
        <v>0.001986232258991294</v>
      </c>
      <c r="D362" s="85" t="s">
        <v>2327</v>
      </c>
      <c r="E362" s="85" t="b">
        <v>1</v>
      </c>
      <c r="F362" s="85" t="b">
        <v>0</v>
      </c>
      <c r="G362" s="85" t="b">
        <v>0</v>
      </c>
    </row>
    <row r="363" spans="1:7" ht="15">
      <c r="A363" s="85" t="s">
        <v>2266</v>
      </c>
      <c r="B363" s="85">
        <v>2</v>
      </c>
      <c r="C363" s="123">
        <v>0.001986232258991294</v>
      </c>
      <c r="D363" s="85" t="s">
        <v>2327</v>
      </c>
      <c r="E363" s="85" t="b">
        <v>0</v>
      </c>
      <c r="F363" s="85" t="b">
        <v>0</v>
      </c>
      <c r="G363" s="85" t="b">
        <v>0</v>
      </c>
    </row>
    <row r="364" spans="1:7" ht="15">
      <c r="A364" s="85" t="s">
        <v>2267</v>
      </c>
      <c r="B364" s="85">
        <v>2</v>
      </c>
      <c r="C364" s="123">
        <v>0.001986232258991294</v>
      </c>
      <c r="D364" s="85" t="s">
        <v>2327</v>
      </c>
      <c r="E364" s="85" t="b">
        <v>0</v>
      </c>
      <c r="F364" s="85" t="b">
        <v>0</v>
      </c>
      <c r="G364" s="85" t="b">
        <v>0</v>
      </c>
    </row>
    <row r="365" spans="1:7" ht="15">
      <c r="A365" s="85" t="s">
        <v>2268</v>
      </c>
      <c r="B365" s="85">
        <v>2</v>
      </c>
      <c r="C365" s="123">
        <v>0.001986232258991294</v>
      </c>
      <c r="D365" s="85" t="s">
        <v>2327</v>
      </c>
      <c r="E365" s="85" t="b">
        <v>0</v>
      </c>
      <c r="F365" s="85" t="b">
        <v>0</v>
      </c>
      <c r="G365" s="85" t="b">
        <v>0</v>
      </c>
    </row>
    <row r="366" spans="1:7" ht="15">
      <c r="A366" s="85" t="s">
        <v>2269</v>
      </c>
      <c r="B366" s="85">
        <v>2</v>
      </c>
      <c r="C366" s="123">
        <v>0.001986232258991294</v>
      </c>
      <c r="D366" s="85" t="s">
        <v>2327</v>
      </c>
      <c r="E366" s="85" t="b">
        <v>1</v>
      </c>
      <c r="F366" s="85" t="b">
        <v>0</v>
      </c>
      <c r="G366" s="85" t="b">
        <v>0</v>
      </c>
    </row>
    <row r="367" spans="1:7" ht="15">
      <c r="A367" s="85" t="s">
        <v>1713</v>
      </c>
      <c r="B367" s="85">
        <v>2</v>
      </c>
      <c r="C367" s="123">
        <v>0.001986232258991294</v>
      </c>
      <c r="D367" s="85" t="s">
        <v>2327</v>
      </c>
      <c r="E367" s="85" t="b">
        <v>0</v>
      </c>
      <c r="F367" s="85" t="b">
        <v>0</v>
      </c>
      <c r="G367" s="85" t="b">
        <v>0</v>
      </c>
    </row>
    <row r="368" spans="1:7" ht="15">
      <c r="A368" s="85" t="s">
        <v>1714</v>
      </c>
      <c r="B368" s="85">
        <v>2</v>
      </c>
      <c r="C368" s="123">
        <v>0.001986232258991294</v>
      </c>
      <c r="D368" s="85" t="s">
        <v>2327</v>
      </c>
      <c r="E368" s="85" t="b">
        <v>0</v>
      </c>
      <c r="F368" s="85" t="b">
        <v>0</v>
      </c>
      <c r="G368" s="85" t="b">
        <v>0</v>
      </c>
    </row>
    <row r="369" spans="1:7" ht="15">
      <c r="A369" s="85" t="s">
        <v>1715</v>
      </c>
      <c r="B369" s="85">
        <v>2</v>
      </c>
      <c r="C369" s="123">
        <v>0.001986232258991294</v>
      </c>
      <c r="D369" s="85" t="s">
        <v>2327</v>
      </c>
      <c r="E369" s="85" t="b">
        <v>0</v>
      </c>
      <c r="F369" s="85" t="b">
        <v>0</v>
      </c>
      <c r="G369" s="85" t="b">
        <v>0</v>
      </c>
    </row>
    <row r="370" spans="1:7" ht="15">
      <c r="A370" s="85" t="s">
        <v>1716</v>
      </c>
      <c r="B370" s="85">
        <v>2</v>
      </c>
      <c r="C370" s="123">
        <v>0.001986232258991294</v>
      </c>
      <c r="D370" s="85" t="s">
        <v>2327</v>
      </c>
      <c r="E370" s="85" t="b">
        <v>0</v>
      </c>
      <c r="F370" s="85" t="b">
        <v>0</v>
      </c>
      <c r="G370" s="85" t="b">
        <v>0</v>
      </c>
    </row>
    <row r="371" spans="1:7" ht="15">
      <c r="A371" s="85" t="s">
        <v>1717</v>
      </c>
      <c r="B371" s="85">
        <v>2</v>
      </c>
      <c r="C371" s="123">
        <v>0.001986232258991294</v>
      </c>
      <c r="D371" s="85" t="s">
        <v>2327</v>
      </c>
      <c r="E371" s="85" t="b">
        <v>1</v>
      </c>
      <c r="F371" s="85" t="b">
        <v>0</v>
      </c>
      <c r="G371" s="85" t="b">
        <v>0</v>
      </c>
    </row>
    <row r="372" spans="1:7" ht="15">
      <c r="A372" s="85" t="s">
        <v>1718</v>
      </c>
      <c r="B372" s="85">
        <v>2</v>
      </c>
      <c r="C372" s="123">
        <v>0.001986232258991294</v>
      </c>
      <c r="D372" s="85" t="s">
        <v>2327</v>
      </c>
      <c r="E372" s="85" t="b">
        <v>0</v>
      </c>
      <c r="F372" s="85" t="b">
        <v>0</v>
      </c>
      <c r="G372" s="85" t="b">
        <v>0</v>
      </c>
    </row>
    <row r="373" spans="1:7" ht="15">
      <c r="A373" s="85" t="s">
        <v>481</v>
      </c>
      <c r="B373" s="85">
        <v>2</v>
      </c>
      <c r="C373" s="123">
        <v>0.001986232258991294</v>
      </c>
      <c r="D373" s="85" t="s">
        <v>2327</v>
      </c>
      <c r="E373" s="85" t="b">
        <v>0</v>
      </c>
      <c r="F373" s="85" t="b">
        <v>0</v>
      </c>
      <c r="G373" s="85" t="b">
        <v>0</v>
      </c>
    </row>
    <row r="374" spans="1:7" ht="15">
      <c r="A374" s="85" t="s">
        <v>1720</v>
      </c>
      <c r="B374" s="85">
        <v>2</v>
      </c>
      <c r="C374" s="123">
        <v>0.001986232258991294</v>
      </c>
      <c r="D374" s="85" t="s">
        <v>2327</v>
      </c>
      <c r="E374" s="85" t="b">
        <v>0</v>
      </c>
      <c r="F374" s="85" t="b">
        <v>0</v>
      </c>
      <c r="G374" s="85" t="b">
        <v>0</v>
      </c>
    </row>
    <row r="375" spans="1:7" ht="15">
      <c r="A375" s="85" t="s">
        <v>2270</v>
      </c>
      <c r="B375" s="85">
        <v>2</v>
      </c>
      <c r="C375" s="123">
        <v>0.001986232258991294</v>
      </c>
      <c r="D375" s="85" t="s">
        <v>2327</v>
      </c>
      <c r="E375" s="85" t="b">
        <v>0</v>
      </c>
      <c r="F375" s="85" t="b">
        <v>0</v>
      </c>
      <c r="G375" s="85" t="b">
        <v>0</v>
      </c>
    </row>
    <row r="376" spans="1:7" ht="15">
      <c r="A376" s="85" t="s">
        <v>2271</v>
      </c>
      <c r="B376" s="85">
        <v>2</v>
      </c>
      <c r="C376" s="123">
        <v>0.001986232258991294</v>
      </c>
      <c r="D376" s="85" t="s">
        <v>2327</v>
      </c>
      <c r="E376" s="85" t="b">
        <v>0</v>
      </c>
      <c r="F376" s="85" t="b">
        <v>0</v>
      </c>
      <c r="G376" s="85" t="b">
        <v>0</v>
      </c>
    </row>
    <row r="377" spans="1:7" ht="15">
      <c r="A377" s="85" t="s">
        <v>2272</v>
      </c>
      <c r="B377" s="85">
        <v>2</v>
      </c>
      <c r="C377" s="123">
        <v>0.001986232258991294</v>
      </c>
      <c r="D377" s="85" t="s">
        <v>2327</v>
      </c>
      <c r="E377" s="85" t="b">
        <v>0</v>
      </c>
      <c r="F377" s="85" t="b">
        <v>0</v>
      </c>
      <c r="G377" s="85" t="b">
        <v>0</v>
      </c>
    </row>
    <row r="378" spans="1:7" ht="15">
      <c r="A378" s="85" t="s">
        <v>2273</v>
      </c>
      <c r="B378" s="85">
        <v>2</v>
      </c>
      <c r="C378" s="123">
        <v>0.001986232258991294</v>
      </c>
      <c r="D378" s="85" t="s">
        <v>2327</v>
      </c>
      <c r="E378" s="85" t="b">
        <v>0</v>
      </c>
      <c r="F378" s="85" t="b">
        <v>0</v>
      </c>
      <c r="G378" s="85" t="b">
        <v>0</v>
      </c>
    </row>
    <row r="379" spans="1:7" ht="15">
      <c r="A379" s="85" t="s">
        <v>2274</v>
      </c>
      <c r="B379" s="85">
        <v>2</v>
      </c>
      <c r="C379" s="123">
        <v>0.001986232258991294</v>
      </c>
      <c r="D379" s="85" t="s">
        <v>2327</v>
      </c>
      <c r="E379" s="85" t="b">
        <v>0</v>
      </c>
      <c r="F379" s="85" t="b">
        <v>0</v>
      </c>
      <c r="G379" s="85" t="b">
        <v>0</v>
      </c>
    </row>
    <row r="380" spans="1:7" ht="15">
      <c r="A380" s="85" t="s">
        <v>2275</v>
      </c>
      <c r="B380" s="85">
        <v>2</v>
      </c>
      <c r="C380" s="123">
        <v>0.001986232258991294</v>
      </c>
      <c r="D380" s="85" t="s">
        <v>2327</v>
      </c>
      <c r="E380" s="85" t="b">
        <v>0</v>
      </c>
      <c r="F380" s="85" t="b">
        <v>0</v>
      </c>
      <c r="G380" s="85" t="b">
        <v>0</v>
      </c>
    </row>
    <row r="381" spans="1:7" ht="15">
      <c r="A381" s="85" t="s">
        <v>2276</v>
      </c>
      <c r="B381" s="85">
        <v>2</v>
      </c>
      <c r="C381" s="123">
        <v>0.001986232258991294</v>
      </c>
      <c r="D381" s="85" t="s">
        <v>2327</v>
      </c>
      <c r="E381" s="85" t="b">
        <v>0</v>
      </c>
      <c r="F381" s="85" t="b">
        <v>0</v>
      </c>
      <c r="G381" s="85" t="b">
        <v>0</v>
      </c>
    </row>
    <row r="382" spans="1:7" ht="15">
      <c r="A382" s="85" t="s">
        <v>269</v>
      </c>
      <c r="B382" s="85">
        <v>2</v>
      </c>
      <c r="C382" s="123">
        <v>0.001986232258991294</v>
      </c>
      <c r="D382" s="85" t="s">
        <v>2327</v>
      </c>
      <c r="E382" s="85" t="b">
        <v>0</v>
      </c>
      <c r="F382" s="85" t="b">
        <v>0</v>
      </c>
      <c r="G382" s="85" t="b">
        <v>0</v>
      </c>
    </row>
    <row r="383" spans="1:7" ht="15">
      <c r="A383" s="85" t="s">
        <v>2277</v>
      </c>
      <c r="B383" s="85">
        <v>2</v>
      </c>
      <c r="C383" s="123">
        <v>0.001986232258991294</v>
      </c>
      <c r="D383" s="85" t="s">
        <v>2327</v>
      </c>
      <c r="E383" s="85" t="b">
        <v>0</v>
      </c>
      <c r="F383" s="85" t="b">
        <v>0</v>
      </c>
      <c r="G383" s="85" t="b">
        <v>0</v>
      </c>
    </row>
    <row r="384" spans="1:7" ht="15">
      <c r="A384" s="85" t="s">
        <v>2278</v>
      </c>
      <c r="B384" s="85">
        <v>2</v>
      </c>
      <c r="C384" s="123">
        <v>0.001986232258991294</v>
      </c>
      <c r="D384" s="85" t="s">
        <v>2327</v>
      </c>
      <c r="E384" s="85" t="b">
        <v>0</v>
      </c>
      <c r="F384" s="85" t="b">
        <v>0</v>
      </c>
      <c r="G384" s="85" t="b">
        <v>0</v>
      </c>
    </row>
    <row r="385" spans="1:7" ht="15">
      <c r="A385" s="85" t="s">
        <v>2279</v>
      </c>
      <c r="B385" s="85">
        <v>2</v>
      </c>
      <c r="C385" s="123">
        <v>0.001986232258991294</v>
      </c>
      <c r="D385" s="85" t="s">
        <v>2327</v>
      </c>
      <c r="E385" s="85" t="b">
        <v>0</v>
      </c>
      <c r="F385" s="85" t="b">
        <v>0</v>
      </c>
      <c r="G385" s="85" t="b">
        <v>0</v>
      </c>
    </row>
    <row r="386" spans="1:7" ht="15">
      <c r="A386" s="85" t="s">
        <v>2280</v>
      </c>
      <c r="B386" s="85">
        <v>2</v>
      </c>
      <c r="C386" s="123">
        <v>0.001986232258991294</v>
      </c>
      <c r="D386" s="85" t="s">
        <v>2327</v>
      </c>
      <c r="E386" s="85" t="b">
        <v>0</v>
      </c>
      <c r="F386" s="85" t="b">
        <v>0</v>
      </c>
      <c r="G386" s="85" t="b">
        <v>0</v>
      </c>
    </row>
    <row r="387" spans="1:7" ht="15">
      <c r="A387" s="85" t="s">
        <v>2281</v>
      </c>
      <c r="B387" s="85">
        <v>2</v>
      </c>
      <c r="C387" s="123">
        <v>0.002309746493987512</v>
      </c>
      <c r="D387" s="85" t="s">
        <v>2327</v>
      </c>
      <c r="E387" s="85" t="b">
        <v>1</v>
      </c>
      <c r="F387" s="85" t="b">
        <v>0</v>
      </c>
      <c r="G387" s="85" t="b">
        <v>0</v>
      </c>
    </row>
    <row r="388" spans="1:7" ht="15">
      <c r="A388" s="85" t="s">
        <v>2282</v>
      </c>
      <c r="B388" s="85">
        <v>2</v>
      </c>
      <c r="C388" s="123">
        <v>0.002309746493987512</v>
      </c>
      <c r="D388" s="85" t="s">
        <v>2327</v>
      </c>
      <c r="E388" s="85" t="b">
        <v>0</v>
      </c>
      <c r="F388" s="85" t="b">
        <v>0</v>
      </c>
      <c r="G388" s="85" t="b">
        <v>0</v>
      </c>
    </row>
    <row r="389" spans="1:7" ht="15">
      <c r="A389" s="85" t="s">
        <v>2283</v>
      </c>
      <c r="B389" s="85">
        <v>2</v>
      </c>
      <c r="C389" s="123">
        <v>0.002309746493987512</v>
      </c>
      <c r="D389" s="85" t="s">
        <v>2327</v>
      </c>
      <c r="E389" s="85" t="b">
        <v>0</v>
      </c>
      <c r="F389" s="85" t="b">
        <v>0</v>
      </c>
      <c r="G389" s="85" t="b">
        <v>0</v>
      </c>
    </row>
    <row r="390" spans="1:7" ht="15">
      <c r="A390" s="85" t="s">
        <v>2284</v>
      </c>
      <c r="B390" s="85">
        <v>2</v>
      </c>
      <c r="C390" s="123">
        <v>0.001986232258991294</v>
      </c>
      <c r="D390" s="85" t="s">
        <v>2327</v>
      </c>
      <c r="E390" s="85" t="b">
        <v>0</v>
      </c>
      <c r="F390" s="85" t="b">
        <v>0</v>
      </c>
      <c r="G390" s="85" t="b">
        <v>0</v>
      </c>
    </row>
    <row r="391" spans="1:7" ht="15">
      <c r="A391" s="85" t="s">
        <v>2285</v>
      </c>
      <c r="B391" s="85">
        <v>2</v>
      </c>
      <c r="C391" s="123">
        <v>0.001986232258991294</v>
      </c>
      <c r="D391" s="85" t="s">
        <v>2327</v>
      </c>
      <c r="E391" s="85" t="b">
        <v>0</v>
      </c>
      <c r="F391" s="85" t="b">
        <v>0</v>
      </c>
      <c r="G391" s="85" t="b">
        <v>0</v>
      </c>
    </row>
    <row r="392" spans="1:7" ht="15">
      <c r="A392" s="85" t="s">
        <v>2286</v>
      </c>
      <c r="B392" s="85">
        <v>2</v>
      </c>
      <c r="C392" s="123">
        <v>0.001986232258991294</v>
      </c>
      <c r="D392" s="85" t="s">
        <v>2327</v>
      </c>
      <c r="E392" s="85" t="b">
        <v>0</v>
      </c>
      <c r="F392" s="85" t="b">
        <v>0</v>
      </c>
      <c r="G392" s="85" t="b">
        <v>0</v>
      </c>
    </row>
    <row r="393" spans="1:7" ht="15">
      <c r="A393" s="85" t="s">
        <v>2287</v>
      </c>
      <c r="B393" s="85">
        <v>2</v>
      </c>
      <c r="C393" s="123">
        <v>0.001986232258991294</v>
      </c>
      <c r="D393" s="85" t="s">
        <v>2327</v>
      </c>
      <c r="E393" s="85" t="b">
        <v>0</v>
      </c>
      <c r="F393" s="85" t="b">
        <v>0</v>
      </c>
      <c r="G393" s="85" t="b">
        <v>0</v>
      </c>
    </row>
    <row r="394" spans="1:7" ht="15">
      <c r="A394" s="85" t="s">
        <v>2288</v>
      </c>
      <c r="B394" s="85">
        <v>2</v>
      </c>
      <c r="C394" s="123">
        <v>0.001986232258991294</v>
      </c>
      <c r="D394" s="85" t="s">
        <v>2327</v>
      </c>
      <c r="E394" s="85" t="b">
        <v>0</v>
      </c>
      <c r="F394" s="85" t="b">
        <v>0</v>
      </c>
      <c r="G394" s="85" t="b">
        <v>0</v>
      </c>
    </row>
    <row r="395" spans="1:7" ht="15">
      <c r="A395" s="85" t="s">
        <v>2289</v>
      </c>
      <c r="B395" s="85">
        <v>2</v>
      </c>
      <c r="C395" s="123">
        <v>0.001986232258991294</v>
      </c>
      <c r="D395" s="85" t="s">
        <v>2327</v>
      </c>
      <c r="E395" s="85" t="b">
        <v>0</v>
      </c>
      <c r="F395" s="85" t="b">
        <v>0</v>
      </c>
      <c r="G395" s="85" t="b">
        <v>0</v>
      </c>
    </row>
    <row r="396" spans="1:7" ht="15">
      <c r="A396" s="85" t="s">
        <v>2290</v>
      </c>
      <c r="B396" s="85">
        <v>2</v>
      </c>
      <c r="C396" s="123">
        <v>0.001986232258991294</v>
      </c>
      <c r="D396" s="85" t="s">
        <v>2327</v>
      </c>
      <c r="E396" s="85" t="b">
        <v>0</v>
      </c>
      <c r="F396" s="85" t="b">
        <v>0</v>
      </c>
      <c r="G396" s="85" t="b">
        <v>0</v>
      </c>
    </row>
    <row r="397" spans="1:7" ht="15">
      <c r="A397" s="85" t="s">
        <v>2291</v>
      </c>
      <c r="B397" s="85">
        <v>2</v>
      </c>
      <c r="C397" s="123">
        <v>0.001986232258991294</v>
      </c>
      <c r="D397" s="85" t="s">
        <v>2327</v>
      </c>
      <c r="E397" s="85" t="b">
        <v>0</v>
      </c>
      <c r="F397" s="85" t="b">
        <v>0</v>
      </c>
      <c r="G397" s="85" t="b">
        <v>0</v>
      </c>
    </row>
    <row r="398" spans="1:7" ht="15">
      <c r="A398" s="85" t="s">
        <v>2292</v>
      </c>
      <c r="B398" s="85">
        <v>2</v>
      </c>
      <c r="C398" s="123">
        <v>0.001986232258991294</v>
      </c>
      <c r="D398" s="85" t="s">
        <v>2327</v>
      </c>
      <c r="E398" s="85" t="b">
        <v>0</v>
      </c>
      <c r="F398" s="85" t="b">
        <v>0</v>
      </c>
      <c r="G398" s="85" t="b">
        <v>0</v>
      </c>
    </row>
    <row r="399" spans="1:7" ht="15">
      <c r="A399" s="85" t="s">
        <v>2293</v>
      </c>
      <c r="B399" s="85">
        <v>2</v>
      </c>
      <c r="C399" s="123">
        <v>0.001986232258991294</v>
      </c>
      <c r="D399" s="85" t="s">
        <v>2327</v>
      </c>
      <c r="E399" s="85" t="b">
        <v>1</v>
      </c>
      <c r="F399" s="85" t="b">
        <v>0</v>
      </c>
      <c r="G399" s="85" t="b">
        <v>0</v>
      </c>
    </row>
    <row r="400" spans="1:7" ht="15">
      <c r="A400" s="85" t="s">
        <v>2294</v>
      </c>
      <c r="B400" s="85">
        <v>2</v>
      </c>
      <c r="C400" s="123">
        <v>0.001986232258991294</v>
      </c>
      <c r="D400" s="85" t="s">
        <v>2327</v>
      </c>
      <c r="E400" s="85" t="b">
        <v>0</v>
      </c>
      <c r="F400" s="85" t="b">
        <v>0</v>
      </c>
      <c r="G400" s="85" t="b">
        <v>0</v>
      </c>
    </row>
    <row r="401" spans="1:7" ht="15">
      <c r="A401" s="85" t="s">
        <v>2295</v>
      </c>
      <c r="B401" s="85">
        <v>2</v>
      </c>
      <c r="C401" s="123">
        <v>0.001986232258991294</v>
      </c>
      <c r="D401" s="85" t="s">
        <v>2327</v>
      </c>
      <c r="E401" s="85" t="b">
        <v>0</v>
      </c>
      <c r="F401" s="85" t="b">
        <v>0</v>
      </c>
      <c r="G401" s="85" t="b">
        <v>0</v>
      </c>
    </row>
    <row r="402" spans="1:7" ht="15">
      <c r="A402" s="85" t="s">
        <v>479</v>
      </c>
      <c r="B402" s="85">
        <v>2</v>
      </c>
      <c r="C402" s="123">
        <v>0.001986232258991294</v>
      </c>
      <c r="D402" s="85" t="s">
        <v>2327</v>
      </c>
      <c r="E402" s="85" t="b">
        <v>0</v>
      </c>
      <c r="F402" s="85" t="b">
        <v>0</v>
      </c>
      <c r="G402" s="85" t="b">
        <v>0</v>
      </c>
    </row>
    <row r="403" spans="1:7" ht="15">
      <c r="A403" s="85" t="s">
        <v>2296</v>
      </c>
      <c r="B403" s="85">
        <v>2</v>
      </c>
      <c r="C403" s="123">
        <v>0.001986232258991294</v>
      </c>
      <c r="D403" s="85" t="s">
        <v>2327</v>
      </c>
      <c r="E403" s="85" t="b">
        <v>0</v>
      </c>
      <c r="F403" s="85" t="b">
        <v>0</v>
      </c>
      <c r="G403" s="85" t="b">
        <v>0</v>
      </c>
    </row>
    <row r="404" spans="1:7" ht="15">
      <c r="A404" s="85" t="s">
        <v>2297</v>
      </c>
      <c r="B404" s="85">
        <v>2</v>
      </c>
      <c r="C404" s="123">
        <v>0.001986232258991294</v>
      </c>
      <c r="D404" s="85" t="s">
        <v>2327</v>
      </c>
      <c r="E404" s="85" t="b">
        <v>0</v>
      </c>
      <c r="F404" s="85" t="b">
        <v>0</v>
      </c>
      <c r="G404" s="85" t="b">
        <v>0</v>
      </c>
    </row>
    <row r="405" spans="1:7" ht="15">
      <c r="A405" s="85" t="s">
        <v>2298</v>
      </c>
      <c r="B405" s="85">
        <v>2</v>
      </c>
      <c r="C405" s="123">
        <v>0.001986232258991294</v>
      </c>
      <c r="D405" s="85" t="s">
        <v>2327</v>
      </c>
      <c r="E405" s="85" t="b">
        <v>0</v>
      </c>
      <c r="F405" s="85" t="b">
        <v>0</v>
      </c>
      <c r="G405" s="85" t="b">
        <v>0</v>
      </c>
    </row>
    <row r="406" spans="1:7" ht="15">
      <c r="A406" s="85" t="s">
        <v>2299</v>
      </c>
      <c r="B406" s="85">
        <v>2</v>
      </c>
      <c r="C406" s="123">
        <v>0.001986232258991294</v>
      </c>
      <c r="D406" s="85" t="s">
        <v>2327</v>
      </c>
      <c r="E406" s="85" t="b">
        <v>0</v>
      </c>
      <c r="F406" s="85" t="b">
        <v>0</v>
      </c>
      <c r="G406" s="85" t="b">
        <v>0</v>
      </c>
    </row>
    <row r="407" spans="1:7" ht="15">
      <c r="A407" s="85" t="s">
        <v>2300</v>
      </c>
      <c r="B407" s="85">
        <v>2</v>
      </c>
      <c r="C407" s="123">
        <v>0.001986232258991294</v>
      </c>
      <c r="D407" s="85" t="s">
        <v>2327</v>
      </c>
      <c r="E407" s="85" t="b">
        <v>0</v>
      </c>
      <c r="F407" s="85" t="b">
        <v>0</v>
      </c>
      <c r="G407" s="85" t="b">
        <v>0</v>
      </c>
    </row>
    <row r="408" spans="1:7" ht="15">
      <c r="A408" s="85" t="s">
        <v>2301</v>
      </c>
      <c r="B408" s="85">
        <v>2</v>
      </c>
      <c r="C408" s="123">
        <v>0.001986232258991294</v>
      </c>
      <c r="D408" s="85" t="s">
        <v>2327</v>
      </c>
      <c r="E408" s="85" t="b">
        <v>0</v>
      </c>
      <c r="F408" s="85" t="b">
        <v>0</v>
      </c>
      <c r="G408" s="85" t="b">
        <v>0</v>
      </c>
    </row>
    <row r="409" spans="1:7" ht="15">
      <c r="A409" s="85" t="s">
        <v>2302</v>
      </c>
      <c r="B409" s="85">
        <v>2</v>
      </c>
      <c r="C409" s="123">
        <v>0.001986232258991294</v>
      </c>
      <c r="D409" s="85" t="s">
        <v>2327</v>
      </c>
      <c r="E409" s="85" t="b">
        <v>0</v>
      </c>
      <c r="F409" s="85" t="b">
        <v>0</v>
      </c>
      <c r="G409" s="85" t="b">
        <v>0</v>
      </c>
    </row>
    <row r="410" spans="1:7" ht="15">
      <c r="A410" s="85" t="s">
        <v>2303</v>
      </c>
      <c r="B410" s="85">
        <v>2</v>
      </c>
      <c r="C410" s="123">
        <v>0.001986232258991294</v>
      </c>
      <c r="D410" s="85" t="s">
        <v>2327</v>
      </c>
      <c r="E410" s="85" t="b">
        <v>0</v>
      </c>
      <c r="F410" s="85" t="b">
        <v>0</v>
      </c>
      <c r="G410" s="85" t="b">
        <v>0</v>
      </c>
    </row>
    <row r="411" spans="1:7" ht="15">
      <c r="A411" s="85" t="s">
        <v>2304</v>
      </c>
      <c r="B411" s="85">
        <v>2</v>
      </c>
      <c r="C411" s="123">
        <v>0.001986232258991294</v>
      </c>
      <c r="D411" s="85" t="s">
        <v>2327</v>
      </c>
      <c r="E411" s="85" t="b">
        <v>0</v>
      </c>
      <c r="F411" s="85" t="b">
        <v>0</v>
      </c>
      <c r="G411" s="85" t="b">
        <v>0</v>
      </c>
    </row>
    <row r="412" spans="1:7" ht="15">
      <c r="A412" s="85" t="s">
        <v>2305</v>
      </c>
      <c r="B412" s="85">
        <v>2</v>
      </c>
      <c r="C412" s="123">
        <v>0.001986232258991294</v>
      </c>
      <c r="D412" s="85" t="s">
        <v>2327</v>
      </c>
      <c r="E412" s="85" t="b">
        <v>0</v>
      </c>
      <c r="F412" s="85" t="b">
        <v>1</v>
      </c>
      <c r="G412" s="85" t="b">
        <v>0</v>
      </c>
    </row>
    <row r="413" spans="1:7" ht="15">
      <c r="A413" s="85" t="s">
        <v>2306</v>
      </c>
      <c r="B413" s="85">
        <v>2</v>
      </c>
      <c r="C413" s="123">
        <v>0.001986232258991294</v>
      </c>
      <c r="D413" s="85" t="s">
        <v>2327</v>
      </c>
      <c r="E413" s="85" t="b">
        <v>0</v>
      </c>
      <c r="F413" s="85" t="b">
        <v>0</v>
      </c>
      <c r="G413" s="85" t="b">
        <v>0</v>
      </c>
    </row>
    <row r="414" spans="1:7" ht="15">
      <c r="A414" s="85" t="s">
        <v>2307</v>
      </c>
      <c r="B414" s="85">
        <v>2</v>
      </c>
      <c r="C414" s="123">
        <v>0.001986232258991294</v>
      </c>
      <c r="D414" s="85" t="s">
        <v>2327</v>
      </c>
      <c r="E414" s="85" t="b">
        <v>0</v>
      </c>
      <c r="F414" s="85" t="b">
        <v>0</v>
      </c>
      <c r="G414" s="85" t="b">
        <v>0</v>
      </c>
    </row>
    <row r="415" spans="1:7" ht="15">
      <c r="A415" s="85" t="s">
        <v>2308</v>
      </c>
      <c r="B415" s="85">
        <v>2</v>
      </c>
      <c r="C415" s="123">
        <v>0.001986232258991294</v>
      </c>
      <c r="D415" s="85" t="s">
        <v>2327</v>
      </c>
      <c r="E415" s="85" t="b">
        <v>1</v>
      </c>
      <c r="F415" s="85" t="b">
        <v>0</v>
      </c>
      <c r="G415" s="85" t="b">
        <v>0</v>
      </c>
    </row>
    <row r="416" spans="1:7" ht="15">
      <c r="A416" s="85" t="s">
        <v>2309</v>
      </c>
      <c r="B416" s="85">
        <v>2</v>
      </c>
      <c r="C416" s="123">
        <v>0.001986232258991294</v>
      </c>
      <c r="D416" s="85" t="s">
        <v>2327</v>
      </c>
      <c r="E416" s="85" t="b">
        <v>0</v>
      </c>
      <c r="F416" s="85" t="b">
        <v>0</v>
      </c>
      <c r="G416" s="85" t="b">
        <v>0</v>
      </c>
    </row>
    <row r="417" spans="1:7" ht="15">
      <c r="A417" s="85" t="s">
        <v>2310</v>
      </c>
      <c r="B417" s="85">
        <v>2</v>
      </c>
      <c r="C417" s="123">
        <v>0.001986232258991294</v>
      </c>
      <c r="D417" s="85" t="s">
        <v>2327</v>
      </c>
      <c r="E417" s="85" t="b">
        <v>0</v>
      </c>
      <c r="F417" s="85" t="b">
        <v>0</v>
      </c>
      <c r="G417" s="85" t="b">
        <v>0</v>
      </c>
    </row>
    <row r="418" spans="1:7" ht="15">
      <c r="A418" s="85" t="s">
        <v>2311</v>
      </c>
      <c r="B418" s="85">
        <v>2</v>
      </c>
      <c r="C418" s="123">
        <v>0.001986232258991294</v>
      </c>
      <c r="D418" s="85" t="s">
        <v>2327</v>
      </c>
      <c r="E418" s="85" t="b">
        <v>0</v>
      </c>
      <c r="F418" s="85" t="b">
        <v>0</v>
      </c>
      <c r="G418" s="85" t="b">
        <v>0</v>
      </c>
    </row>
    <row r="419" spans="1:7" ht="15">
      <c r="A419" s="85" t="s">
        <v>2312</v>
      </c>
      <c r="B419" s="85">
        <v>2</v>
      </c>
      <c r="C419" s="123">
        <v>0.001986232258991294</v>
      </c>
      <c r="D419" s="85" t="s">
        <v>2327</v>
      </c>
      <c r="E419" s="85" t="b">
        <v>0</v>
      </c>
      <c r="F419" s="85" t="b">
        <v>0</v>
      </c>
      <c r="G419" s="85" t="b">
        <v>0</v>
      </c>
    </row>
    <row r="420" spans="1:7" ht="15">
      <c r="A420" s="85" t="s">
        <v>2313</v>
      </c>
      <c r="B420" s="85">
        <v>2</v>
      </c>
      <c r="C420" s="123">
        <v>0.001986232258991294</v>
      </c>
      <c r="D420" s="85" t="s">
        <v>2327</v>
      </c>
      <c r="E420" s="85" t="b">
        <v>0</v>
      </c>
      <c r="F420" s="85" t="b">
        <v>0</v>
      </c>
      <c r="G420" s="85" t="b">
        <v>0</v>
      </c>
    </row>
    <row r="421" spans="1:7" ht="15">
      <c r="A421" s="85" t="s">
        <v>2314</v>
      </c>
      <c r="B421" s="85">
        <v>2</v>
      </c>
      <c r="C421" s="123">
        <v>0.001986232258991294</v>
      </c>
      <c r="D421" s="85" t="s">
        <v>2327</v>
      </c>
      <c r="E421" s="85" t="b">
        <v>0</v>
      </c>
      <c r="F421" s="85" t="b">
        <v>0</v>
      </c>
      <c r="G421" s="85" t="b">
        <v>0</v>
      </c>
    </row>
    <row r="422" spans="1:7" ht="15">
      <c r="A422" s="85" t="s">
        <v>2315</v>
      </c>
      <c r="B422" s="85">
        <v>2</v>
      </c>
      <c r="C422" s="123">
        <v>0.001986232258991294</v>
      </c>
      <c r="D422" s="85" t="s">
        <v>2327</v>
      </c>
      <c r="E422" s="85" t="b">
        <v>0</v>
      </c>
      <c r="F422" s="85" t="b">
        <v>0</v>
      </c>
      <c r="G422" s="85" t="b">
        <v>0</v>
      </c>
    </row>
    <row r="423" spans="1:7" ht="15">
      <c r="A423" s="85" t="s">
        <v>212</v>
      </c>
      <c r="B423" s="85">
        <v>2</v>
      </c>
      <c r="C423" s="123">
        <v>0.001986232258991294</v>
      </c>
      <c r="D423" s="85" t="s">
        <v>2327</v>
      </c>
      <c r="E423" s="85" t="b">
        <v>0</v>
      </c>
      <c r="F423" s="85" t="b">
        <v>0</v>
      </c>
      <c r="G423" s="85" t="b">
        <v>0</v>
      </c>
    </row>
    <row r="424" spans="1:7" ht="15">
      <c r="A424" s="85" t="s">
        <v>2316</v>
      </c>
      <c r="B424" s="85">
        <v>2</v>
      </c>
      <c r="C424" s="123">
        <v>0.001986232258991294</v>
      </c>
      <c r="D424" s="85" t="s">
        <v>2327</v>
      </c>
      <c r="E424" s="85" t="b">
        <v>0</v>
      </c>
      <c r="F424" s="85" t="b">
        <v>0</v>
      </c>
      <c r="G424" s="85" t="b">
        <v>0</v>
      </c>
    </row>
    <row r="425" spans="1:7" ht="15">
      <c r="A425" s="85" t="s">
        <v>2317</v>
      </c>
      <c r="B425" s="85">
        <v>2</v>
      </c>
      <c r="C425" s="123">
        <v>0.001986232258991294</v>
      </c>
      <c r="D425" s="85" t="s">
        <v>2327</v>
      </c>
      <c r="E425" s="85" t="b">
        <v>0</v>
      </c>
      <c r="F425" s="85" t="b">
        <v>0</v>
      </c>
      <c r="G425" s="85" t="b">
        <v>0</v>
      </c>
    </row>
    <row r="426" spans="1:7" ht="15">
      <c r="A426" s="85" t="s">
        <v>2318</v>
      </c>
      <c r="B426" s="85">
        <v>2</v>
      </c>
      <c r="C426" s="123">
        <v>0.001986232258991294</v>
      </c>
      <c r="D426" s="85" t="s">
        <v>2327</v>
      </c>
      <c r="E426" s="85" t="b">
        <v>1</v>
      </c>
      <c r="F426" s="85" t="b">
        <v>0</v>
      </c>
      <c r="G426" s="85" t="b">
        <v>0</v>
      </c>
    </row>
    <row r="427" spans="1:7" ht="15">
      <c r="A427" s="85" t="s">
        <v>2319</v>
      </c>
      <c r="B427" s="85">
        <v>2</v>
      </c>
      <c r="C427" s="123">
        <v>0.001986232258991294</v>
      </c>
      <c r="D427" s="85" t="s">
        <v>2327</v>
      </c>
      <c r="E427" s="85" t="b">
        <v>0</v>
      </c>
      <c r="F427" s="85" t="b">
        <v>0</v>
      </c>
      <c r="G427" s="85" t="b">
        <v>0</v>
      </c>
    </row>
    <row r="428" spans="1:7" ht="15">
      <c r="A428" s="85" t="s">
        <v>2320</v>
      </c>
      <c r="B428" s="85">
        <v>2</v>
      </c>
      <c r="C428" s="123">
        <v>0.001986232258991294</v>
      </c>
      <c r="D428" s="85" t="s">
        <v>2327</v>
      </c>
      <c r="E428" s="85" t="b">
        <v>0</v>
      </c>
      <c r="F428" s="85" t="b">
        <v>0</v>
      </c>
      <c r="G428" s="85" t="b">
        <v>0</v>
      </c>
    </row>
    <row r="429" spans="1:7" ht="15">
      <c r="A429" s="85" t="s">
        <v>2321</v>
      </c>
      <c r="B429" s="85">
        <v>2</v>
      </c>
      <c r="C429" s="123">
        <v>0.001986232258991294</v>
      </c>
      <c r="D429" s="85" t="s">
        <v>2327</v>
      </c>
      <c r="E429" s="85" t="b">
        <v>0</v>
      </c>
      <c r="F429" s="85" t="b">
        <v>0</v>
      </c>
      <c r="G429" s="85" t="b">
        <v>0</v>
      </c>
    </row>
    <row r="430" spans="1:7" ht="15">
      <c r="A430" s="85" t="s">
        <v>2322</v>
      </c>
      <c r="B430" s="85">
        <v>2</v>
      </c>
      <c r="C430" s="123">
        <v>0.001986232258991294</v>
      </c>
      <c r="D430" s="85" t="s">
        <v>2327</v>
      </c>
      <c r="E430" s="85" t="b">
        <v>1</v>
      </c>
      <c r="F430" s="85" t="b">
        <v>0</v>
      </c>
      <c r="G430" s="85" t="b">
        <v>0</v>
      </c>
    </row>
    <row r="431" spans="1:7" ht="15">
      <c r="A431" s="85" t="s">
        <v>2323</v>
      </c>
      <c r="B431" s="85">
        <v>2</v>
      </c>
      <c r="C431" s="123">
        <v>0.001986232258991294</v>
      </c>
      <c r="D431" s="85" t="s">
        <v>2327</v>
      </c>
      <c r="E431" s="85" t="b">
        <v>0</v>
      </c>
      <c r="F431" s="85" t="b">
        <v>0</v>
      </c>
      <c r="G431" s="85" t="b">
        <v>0</v>
      </c>
    </row>
    <row r="432" spans="1:7" ht="15">
      <c r="A432" s="85" t="s">
        <v>2324</v>
      </c>
      <c r="B432" s="85">
        <v>2</v>
      </c>
      <c r="C432" s="123">
        <v>0.001986232258991294</v>
      </c>
      <c r="D432" s="85" t="s">
        <v>2327</v>
      </c>
      <c r="E432" s="85" t="b">
        <v>0</v>
      </c>
      <c r="F432" s="85" t="b">
        <v>0</v>
      </c>
      <c r="G432" s="85" t="b">
        <v>0</v>
      </c>
    </row>
    <row r="433" spans="1:7" ht="15">
      <c r="A433" s="85" t="s">
        <v>263</v>
      </c>
      <c r="B433" s="85">
        <v>2</v>
      </c>
      <c r="C433" s="123">
        <v>0.001986232258991294</v>
      </c>
      <c r="D433" s="85" t="s">
        <v>2327</v>
      </c>
      <c r="E433" s="85" t="b">
        <v>0</v>
      </c>
      <c r="F433" s="85" t="b">
        <v>0</v>
      </c>
      <c r="G433" s="85" t="b">
        <v>0</v>
      </c>
    </row>
    <row r="434" spans="1:7" ht="15">
      <c r="A434" s="85" t="s">
        <v>262</v>
      </c>
      <c r="B434" s="85">
        <v>2</v>
      </c>
      <c r="C434" s="123">
        <v>0.001986232258991294</v>
      </c>
      <c r="D434" s="85" t="s">
        <v>2327</v>
      </c>
      <c r="E434" s="85" t="b">
        <v>0</v>
      </c>
      <c r="F434" s="85" t="b">
        <v>0</v>
      </c>
      <c r="G434" s="85" t="b">
        <v>0</v>
      </c>
    </row>
    <row r="435" spans="1:7" ht="15">
      <c r="A435" s="85" t="s">
        <v>261</v>
      </c>
      <c r="B435" s="85">
        <v>2</v>
      </c>
      <c r="C435" s="123">
        <v>0.001986232258991294</v>
      </c>
      <c r="D435" s="85" t="s">
        <v>2327</v>
      </c>
      <c r="E435" s="85" t="b">
        <v>0</v>
      </c>
      <c r="F435" s="85" t="b">
        <v>0</v>
      </c>
      <c r="G435" s="85" t="b">
        <v>0</v>
      </c>
    </row>
    <row r="436" spans="1:7" ht="15">
      <c r="A436" s="85" t="s">
        <v>236</v>
      </c>
      <c r="B436" s="85">
        <v>33</v>
      </c>
      <c r="C436" s="123">
        <v>0.013636573505895368</v>
      </c>
      <c r="D436" s="85" t="s">
        <v>1570</v>
      </c>
      <c r="E436" s="85" t="b">
        <v>0</v>
      </c>
      <c r="F436" s="85" t="b">
        <v>0</v>
      </c>
      <c r="G436" s="85" t="b">
        <v>0</v>
      </c>
    </row>
    <row r="437" spans="1:7" ht="15">
      <c r="A437" s="85" t="s">
        <v>1666</v>
      </c>
      <c r="B437" s="85">
        <v>10</v>
      </c>
      <c r="C437" s="123">
        <v>0.009086825165022848</v>
      </c>
      <c r="D437" s="85" t="s">
        <v>1570</v>
      </c>
      <c r="E437" s="85" t="b">
        <v>0</v>
      </c>
      <c r="F437" s="85" t="b">
        <v>0</v>
      </c>
      <c r="G437" s="85" t="b">
        <v>0</v>
      </c>
    </row>
    <row r="438" spans="1:7" ht="15">
      <c r="A438" s="85" t="s">
        <v>1664</v>
      </c>
      <c r="B438" s="85">
        <v>9</v>
      </c>
      <c r="C438" s="123">
        <v>0.00860578274721846</v>
      </c>
      <c r="D438" s="85" t="s">
        <v>1570</v>
      </c>
      <c r="E438" s="85" t="b">
        <v>1</v>
      </c>
      <c r="F438" s="85" t="b">
        <v>0</v>
      </c>
      <c r="G438" s="85" t="b">
        <v>0</v>
      </c>
    </row>
    <row r="439" spans="1:7" ht="15">
      <c r="A439" s="85" t="s">
        <v>492</v>
      </c>
      <c r="B439" s="85">
        <v>8</v>
      </c>
      <c r="C439" s="123">
        <v>0.008074527737484996</v>
      </c>
      <c r="D439" s="85" t="s">
        <v>1570</v>
      </c>
      <c r="E439" s="85" t="b">
        <v>0</v>
      </c>
      <c r="F439" s="85" t="b">
        <v>0</v>
      </c>
      <c r="G439" s="85" t="b">
        <v>0</v>
      </c>
    </row>
    <row r="440" spans="1:7" ht="15">
      <c r="A440" s="85" t="s">
        <v>1668</v>
      </c>
      <c r="B440" s="85">
        <v>8</v>
      </c>
      <c r="C440" s="123">
        <v>0.008074527737484996</v>
      </c>
      <c r="D440" s="85" t="s">
        <v>1570</v>
      </c>
      <c r="E440" s="85" t="b">
        <v>0</v>
      </c>
      <c r="F440" s="85" t="b">
        <v>0</v>
      </c>
      <c r="G440" s="85" t="b">
        <v>0</v>
      </c>
    </row>
    <row r="441" spans="1:7" ht="15">
      <c r="A441" s="85" t="s">
        <v>1669</v>
      </c>
      <c r="B441" s="85">
        <v>8</v>
      </c>
      <c r="C441" s="123">
        <v>0.008074527737484996</v>
      </c>
      <c r="D441" s="85" t="s">
        <v>1570</v>
      </c>
      <c r="E441" s="85" t="b">
        <v>0</v>
      </c>
      <c r="F441" s="85" t="b">
        <v>0</v>
      </c>
      <c r="G441" s="85" t="b">
        <v>0</v>
      </c>
    </row>
    <row r="442" spans="1:7" ht="15">
      <c r="A442" s="85" t="s">
        <v>1670</v>
      </c>
      <c r="B442" s="85">
        <v>8</v>
      </c>
      <c r="C442" s="123">
        <v>0.008556288460041065</v>
      </c>
      <c r="D442" s="85" t="s">
        <v>1570</v>
      </c>
      <c r="E442" s="85" t="b">
        <v>0</v>
      </c>
      <c r="F442" s="85" t="b">
        <v>0</v>
      </c>
      <c r="G442" s="85" t="b">
        <v>0</v>
      </c>
    </row>
    <row r="443" spans="1:7" ht="15">
      <c r="A443" s="85" t="s">
        <v>233</v>
      </c>
      <c r="B443" s="85">
        <v>7</v>
      </c>
      <c r="C443" s="123">
        <v>0.007486752402535932</v>
      </c>
      <c r="D443" s="85" t="s">
        <v>1570</v>
      </c>
      <c r="E443" s="85" t="b">
        <v>0</v>
      </c>
      <c r="F443" s="85" t="b">
        <v>0</v>
      </c>
      <c r="G443" s="85" t="b">
        <v>0</v>
      </c>
    </row>
    <row r="444" spans="1:7" ht="15">
      <c r="A444" s="85" t="s">
        <v>1665</v>
      </c>
      <c r="B444" s="85">
        <v>7</v>
      </c>
      <c r="C444" s="123">
        <v>0.007486752402535932</v>
      </c>
      <c r="D444" s="85" t="s">
        <v>1570</v>
      </c>
      <c r="E444" s="85" t="b">
        <v>0</v>
      </c>
      <c r="F444" s="85" t="b">
        <v>0</v>
      </c>
      <c r="G444" s="85" t="b">
        <v>0</v>
      </c>
    </row>
    <row r="445" spans="1:7" ht="15">
      <c r="A445" s="85" t="s">
        <v>214</v>
      </c>
      <c r="B445" s="85">
        <v>7</v>
      </c>
      <c r="C445" s="123">
        <v>0.007486752402535932</v>
      </c>
      <c r="D445" s="85" t="s">
        <v>1570</v>
      </c>
      <c r="E445" s="85" t="b">
        <v>0</v>
      </c>
      <c r="F445" s="85" t="b">
        <v>0</v>
      </c>
      <c r="G445" s="85" t="b">
        <v>0</v>
      </c>
    </row>
    <row r="446" spans="1:7" ht="15">
      <c r="A446" s="85" t="s">
        <v>1683</v>
      </c>
      <c r="B446" s="85">
        <v>7</v>
      </c>
      <c r="C446" s="123">
        <v>0.00797338534896822</v>
      </c>
      <c r="D446" s="85" t="s">
        <v>1570</v>
      </c>
      <c r="E446" s="85" t="b">
        <v>0</v>
      </c>
      <c r="F446" s="85" t="b">
        <v>0</v>
      </c>
      <c r="G446" s="85" t="b">
        <v>0</v>
      </c>
    </row>
    <row r="447" spans="1:7" ht="15">
      <c r="A447" s="85" t="s">
        <v>241</v>
      </c>
      <c r="B447" s="85">
        <v>7</v>
      </c>
      <c r="C447" s="123">
        <v>0.007486752402535932</v>
      </c>
      <c r="D447" s="85" t="s">
        <v>1570</v>
      </c>
      <c r="E447" s="85" t="b">
        <v>0</v>
      </c>
      <c r="F447" s="85" t="b">
        <v>0</v>
      </c>
      <c r="G447" s="85" t="b">
        <v>0</v>
      </c>
    </row>
    <row r="448" spans="1:7" ht="15">
      <c r="A448" s="85" t="s">
        <v>2010</v>
      </c>
      <c r="B448" s="85">
        <v>6</v>
      </c>
      <c r="C448" s="123">
        <v>0.006834330299115616</v>
      </c>
      <c r="D448" s="85" t="s">
        <v>1570</v>
      </c>
      <c r="E448" s="85" t="b">
        <v>0</v>
      </c>
      <c r="F448" s="85" t="b">
        <v>0</v>
      </c>
      <c r="G448" s="85" t="b">
        <v>0</v>
      </c>
    </row>
    <row r="449" spans="1:7" ht="15">
      <c r="A449" s="85" t="s">
        <v>2017</v>
      </c>
      <c r="B449" s="85">
        <v>6</v>
      </c>
      <c r="C449" s="123">
        <v>0.006834330299115616</v>
      </c>
      <c r="D449" s="85" t="s">
        <v>1570</v>
      </c>
      <c r="E449" s="85" t="b">
        <v>0</v>
      </c>
      <c r="F449" s="85" t="b">
        <v>0</v>
      </c>
      <c r="G449" s="85" t="b">
        <v>0</v>
      </c>
    </row>
    <row r="450" spans="1:7" ht="15">
      <c r="A450" s="85" t="s">
        <v>2011</v>
      </c>
      <c r="B450" s="85">
        <v>6</v>
      </c>
      <c r="C450" s="123">
        <v>0.006834330299115616</v>
      </c>
      <c r="D450" s="85" t="s">
        <v>1570</v>
      </c>
      <c r="E450" s="85" t="b">
        <v>0</v>
      </c>
      <c r="F450" s="85" t="b">
        <v>0</v>
      </c>
      <c r="G450" s="85" t="b">
        <v>0</v>
      </c>
    </row>
    <row r="451" spans="1:7" ht="15">
      <c r="A451" s="85" t="s">
        <v>1684</v>
      </c>
      <c r="B451" s="85">
        <v>6</v>
      </c>
      <c r="C451" s="123">
        <v>0.007327671395985553</v>
      </c>
      <c r="D451" s="85" t="s">
        <v>1570</v>
      </c>
      <c r="E451" s="85" t="b">
        <v>0</v>
      </c>
      <c r="F451" s="85" t="b">
        <v>0</v>
      </c>
      <c r="G451" s="85" t="b">
        <v>0</v>
      </c>
    </row>
    <row r="452" spans="1:7" ht="15">
      <c r="A452" s="85" t="s">
        <v>2026</v>
      </c>
      <c r="B452" s="85">
        <v>6</v>
      </c>
      <c r="C452" s="123">
        <v>0.007327671395985553</v>
      </c>
      <c r="D452" s="85" t="s">
        <v>1570</v>
      </c>
      <c r="E452" s="85" t="b">
        <v>0</v>
      </c>
      <c r="F452" s="85" t="b">
        <v>0</v>
      </c>
      <c r="G452" s="85" t="b">
        <v>0</v>
      </c>
    </row>
    <row r="453" spans="1:7" ht="15">
      <c r="A453" s="85" t="s">
        <v>480</v>
      </c>
      <c r="B453" s="85">
        <v>6</v>
      </c>
      <c r="C453" s="123">
        <v>0.006834330299115616</v>
      </c>
      <c r="D453" s="85" t="s">
        <v>1570</v>
      </c>
      <c r="E453" s="85" t="b">
        <v>0</v>
      </c>
      <c r="F453" s="85" t="b">
        <v>0</v>
      </c>
      <c r="G453" s="85" t="b">
        <v>0</v>
      </c>
    </row>
    <row r="454" spans="1:7" ht="15">
      <c r="A454" s="85" t="s">
        <v>1705</v>
      </c>
      <c r="B454" s="85">
        <v>5</v>
      </c>
      <c r="C454" s="123">
        <v>0.006106392829987962</v>
      </c>
      <c r="D454" s="85" t="s">
        <v>1570</v>
      </c>
      <c r="E454" s="85" t="b">
        <v>0</v>
      </c>
      <c r="F454" s="85" t="b">
        <v>0</v>
      </c>
      <c r="G454" s="85" t="b">
        <v>0</v>
      </c>
    </row>
    <row r="455" spans="1:7" ht="15">
      <c r="A455" s="85" t="s">
        <v>1700</v>
      </c>
      <c r="B455" s="85">
        <v>5</v>
      </c>
      <c r="C455" s="123">
        <v>0.006106392829987962</v>
      </c>
      <c r="D455" s="85" t="s">
        <v>1570</v>
      </c>
      <c r="E455" s="85" t="b">
        <v>0</v>
      </c>
      <c r="F455" s="85" t="b">
        <v>0</v>
      </c>
      <c r="G455" s="85" t="b">
        <v>0</v>
      </c>
    </row>
    <row r="456" spans="1:7" ht="15">
      <c r="A456" s="85" t="s">
        <v>2013</v>
      </c>
      <c r="B456" s="85">
        <v>5</v>
      </c>
      <c r="C456" s="123">
        <v>0.006106392829987962</v>
      </c>
      <c r="D456" s="85" t="s">
        <v>1570</v>
      </c>
      <c r="E456" s="85" t="b">
        <v>0</v>
      </c>
      <c r="F456" s="85" t="b">
        <v>0</v>
      </c>
      <c r="G456" s="85" t="b">
        <v>0</v>
      </c>
    </row>
    <row r="457" spans="1:7" ht="15">
      <c r="A457" s="85" t="s">
        <v>2012</v>
      </c>
      <c r="B457" s="85">
        <v>5</v>
      </c>
      <c r="C457" s="123">
        <v>0.006106392829987962</v>
      </c>
      <c r="D457" s="85" t="s">
        <v>1570</v>
      </c>
      <c r="E457" s="85" t="b">
        <v>0</v>
      </c>
      <c r="F457" s="85" t="b">
        <v>0</v>
      </c>
      <c r="G457" s="85" t="b">
        <v>0</v>
      </c>
    </row>
    <row r="458" spans="1:7" ht="15">
      <c r="A458" s="85" t="s">
        <v>2036</v>
      </c>
      <c r="B458" s="85">
        <v>5</v>
      </c>
      <c r="C458" s="123">
        <v>0.00660956008340466</v>
      </c>
      <c r="D458" s="85" t="s">
        <v>1570</v>
      </c>
      <c r="E458" s="85" t="b">
        <v>0</v>
      </c>
      <c r="F458" s="85" t="b">
        <v>0</v>
      </c>
      <c r="G458" s="85" t="b">
        <v>0</v>
      </c>
    </row>
    <row r="459" spans="1:7" ht="15">
      <c r="A459" s="85" t="s">
        <v>1639</v>
      </c>
      <c r="B459" s="85">
        <v>5</v>
      </c>
      <c r="C459" s="123">
        <v>0.006106392829987962</v>
      </c>
      <c r="D459" s="85" t="s">
        <v>1570</v>
      </c>
      <c r="E459" s="85" t="b">
        <v>0</v>
      </c>
      <c r="F459" s="85" t="b">
        <v>0</v>
      </c>
      <c r="G459" s="85" t="b">
        <v>0</v>
      </c>
    </row>
    <row r="460" spans="1:7" ht="15">
      <c r="A460" s="85" t="s">
        <v>278</v>
      </c>
      <c r="B460" s="85">
        <v>5</v>
      </c>
      <c r="C460" s="123">
        <v>0.006106392829987962</v>
      </c>
      <c r="D460" s="85" t="s">
        <v>1570</v>
      </c>
      <c r="E460" s="85" t="b">
        <v>0</v>
      </c>
      <c r="F460" s="85" t="b">
        <v>0</v>
      </c>
      <c r="G460" s="85" t="b">
        <v>0</v>
      </c>
    </row>
    <row r="461" spans="1:7" ht="15">
      <c r="A461" s="85" t="s">
        <v>888</v>
      </c>
      <c r="B461" s="85">
        <v>5</v>
      </c>
      <c r="C461" s="123">
        <v>0.008172540330881198</v>
      </c>
      <c r="D461" s="85" t="s">
        <v>1570</v>
      </c>
      <c r="E461" s="85" t="b">
        <v>0</v>
      </c>
      <c r="F461" s="85" t="b">
        <v>0</v>
      </c>
      <c r="G461" s="85" t="b">
        <v>0</v>
      </c>
    </row>
    <row r="462" spans="1:7" ht="15">
      <c r="A462" s="85" t="s">
        <v>1678</v>
      </c>
      <c r="B462" s="85">
        <v>4</v>
      </c>
      <c r="C462" s="123">
        <v>0.005287648066723728</v>
      </c>
      <c r="D462" s="85" t="s">
        <v>1570</v>
      </c>
      <c r="E462" s="85" t="b">
        <v>0</v>
      </c>
      <c r="F462" s="85" t="b">
        <v>0</v>
      </c>
      <c r="G462" s="85" t="b">
        <v>0</v>
      </c>
    </row>
    <row r="463" spans="1:7" ht="15">
      <c r="A463" s="85" t="s">
        <v>2043</v>
      </c>
      <c r="B463" s="85">
        <v>4</v>
      </c>
      <c r="C463" s="123">
        <v>0.005287648066723728</v>
      </c>
      <c r="D463" s="85" t="s">
        <v>1570</v>
      </c>
      <c r="E463" s="85" t="b">
        <v>0</v>
      </c>
      <c r="F463" s="85" t="b">
        <v>0</v>
      </c>
      <c r="G463" s="85" t="b">
        <v>0</v>
      </c>
    </row>
    <row r="464" spans="1:7" ht="15">
      <c r="A464" s="85" t="s">
        <v>2025</v>
      </c>
      <c r="B464" s="85">
        <v>4</v>
      </c>
      <c r="C464" s="123">
        <v>0.0065380322647049585</v>
      </c>
      <c r="D464" s="85" t="s">
        <v>1570</v>
      </c>
      <c r="E464" s="85" t="b">
        <v>0</v>
      </c>
      <c r="F464" s="85" t="b">
        <v>0</v>
      </c>
      <c r="G464" s="85" t="b">
        <v>0</v>
      </c>
    </row>
    <row r="465" spans="1:7" ht="15">
      <c r="A465" s="85" t="s">
        <v>2027</v>
      </c>
      <c r="B465" s="85">
        <v>4</v>
      </c>
      <c r="C465" s="123">
        <v>0.0065380322647049585</v>
      </c>
      <c r="D465" s="85" t="s">
        <v>1570</v>
      </c>
      <c r="E465" s="85" t="b">
        <v>0</v>
      </c>
      <c r="F465" s="85" t="b">
        <v>0</v>
      </c>
      <c r="G465" s="85" t="b">
        <v>0</v>
      </c>
    </row>
    <row r="466" spans="1:7" ht="15">
      <c r="A466" s="85" t="s">
        <v>254</v>
      </c>
      <c r="B466" s="85">
        <v>4</v>
      </c>
      <c r="C466" s="123">
        <v>0.005287648066723728</v>
      </c>
      <c r="D466" s="85" t="s">
        <v>1570</v>
      </c>
      <c r="E466" s="85" t="b">
        <v>0</v>
      </c>
      <c r="F466" s="85" t="b">
        <v>0</v>
      </c>
      <c r="G466" s="85" t="b">
        <v>0</v>
      </c>
    </row>
    <row r="467" spans="1:7" ht="15">
      <c r="A467" s="85" t="s">
        <v>1692</v>
      </c>
      <c r="B467" s="85">
        <v>4</v>
      </c>
      <c r="C467" s="123">
        <v>0.005287648066723728</v>
      </c>
      <c r="D467" s="85" t="s">
        <v>1570</v>
      </c>
      <c r="E467" s="85" t="b">
        <v>0</v>
      </c>
      <c r="F467" s="85" t="b">
        <v>0</v>
      </c>
      <c r="G467" s="85" t="b">
        <v>0</v>
      </c>
    </row>
    <row r="468" spans="1:7" ht="15">
      <c r="A468" s="85" t="s">
        <v>2065</v>
      </c>
      <c r="B468" s="85">
        <v>4</v>
      </c>
      <c r="C468" s="123">
        <v>0.005287648066723728</v>
      </c>
      <c r="D468" s="85" t="s">
        <v>1570</v>
      </c>
      <c r="E468" s="85" t="b">
        <v>0</v>
      </c>
      <c r="F468" s="85" t="b">
        <v>0</v>
      </c>
      <c r="G468" s="85" t="b">
        <v>0</v>
      </c>
    </row>
    <row r="469" spans="1:7" ht="15">
      <c r="A469" s="85" t="s">
        <v>1687</v>
      </c>
      <c r="B469" s="85">
        <v>4</v>
      </c>
      <c r="C469" s="123">
        <v>0.005806604397391641</v>
      </c>
      <c r="D469" s="85" t="s">
        <v>1570</v>
      </c>
      <c r="E469" s="85" t="b">
        <v>0</v>
      </c>
      <c r="F469" s="85" t="b">
        <v>0</v>
      </c>
      <c r="G469" s="85" t="b">
        <v>0</v>
      </c>
    </row>
    <row r="470" spans="1:7" ht="15">
      <c r="A470" s="85" t="s">
        <v>247</v>
      </c>
      <c r="B470" s="85">
        <v>4</v>
      </c>
      <c r="C470" s="123">
        <v>0.005287648066723728</v>
      </c>
      <c r="D470" s="85" t="s">
        <v>1570</v>
      </c>
      <c r="E470" s="85" t="b">
        <v>0</v>
      </c>
      <c r="F470" s="85" t="b">
        <v>0</v>
      </c>
      <c r="G470" s="85" t="b">
        <v>0</v>
      </c>
    </row>
    <row r="471" spans="1:7" ht="15">
      <c r="A471" s="85" t="s">
        <v>2031</v>
      </c>
      <c r="B471" s="85">
        <v>4</v>
      </c>
      <c r="C471" s="123">
        <v>0.005287648066723728</v>
      </c>
      <c r="D471" s="85" t="s">
        <v>1570</v>
      </c>
      <c r="E471" s="85" t="b">
        <v>0</v>
      </c>
      <c r="F471" s="85" t="b">
        <v>0</v>
      </c>
      <c r="G471" s="85" t="b">
        <v>0</v>
      </c>
    </row>
    <row r="472" spans="1:7" ht="15">
      <c r="A472" s="85" t="s">
        <v>238</v>
      </c>
      <c r="B472" s="85">
        <v>4</v>
      </c>
      <c r="C472" s="123">
        <v>0.005287648066723728</v>
      </c>
      <c r="D472" s="85" t="s">
        <v>1570</v>
      </c>
      <c r="E472" s="85" t="b">
        <v>0</v>
      </c>
      <c r="F472" s="85" t="b">
        <v>0</v>
      </c>
      <c r="G472" s="85" t="b">
        <v>0</v>
      </c>
    </row>
    <row r="473" spans="1:7" ht="15">
      <c r="A473" s="85" t="s">
        <v>2023</v>
      </c>
      <c r="B473" s="85">
        <v>4</v>
      </c>
      <c r="C473" s="123">
        <v>0.005287648066723728</v>
      </c>
      <c r="D473" s="85" t="s">
        <v>1570</v>
      </c>
      <c r="E473" s="85" t="b">
        <v>1</v>
      </c>
      <c r="F473" s="85" t="b">
        <v>0</v>
      </c>
      <c r="G473" s="85" t="b">
        <v>0</v>
      </c>
    </row>
    <row r="474" spans="1:7" ht="15">
      <c r="A474" s="85" t="s">
        <v>2074</v>
      </c>
      <c r="B474" s="85">
        <v>4</v>
      </c>
      <c r="C474" s="123">
        <v>0.005287648066723728</v>
      </c>
      <c r="D474" s="85" t="s">
        <v>1570</v>
      </c>
      <c r="E474" s="85" t="b">
        <v>0</v>
      </c>
      <c r="F474" s="85" t="b">
        <v>0</v>
      </c>
      <c r="G474" s="85" t="b">
        <v>0</v>
      </c>
    </row>
    <row r="475" spans="1:7" ht="15">
      <c r="A475" s="85" t="s">
        <v>2028</v>
      </c>
      <c r="B475" s="85">
        <v>4</v>
      </c>
      <c r="C475" s="123">
        <v>0.005287648066723728</v>
      </c>
      <c r="D475" s="85" t="s">
        <v>1570</v>
      </c>
      <c r="E475" s="85" t="b">
        <v>0</v>
      </c>
      <c r="F475" s="85" t="b">
        <v>0</v>
      </c>
      <c r="G475" s="85" t="b">
        <v>0</v>
      </c>
    </row>
    <row r="476" spans="1:7" ht="15">
      <c r="A476" s="85" t="s">
        <v>2022</v>
      </c>
      <c r="B476" s="85">
        <v>4</v>
      </c>
      <c r="C476" s="123">
        <v>0.005287648066723728</v>
      </c>
      <c r="D476" s="85" t="s">
        <v>1570</v>
      </c>
      <c r="E476" s="85" t="b">
        <v>0</v>
      </c>
      <c r="F476" s="85" t="b">
        <v>0</v>
      </c>
      <c r="G476" s="85" t="b">
        <v>0</v>
      </c>
    </row>
    <row r="477" spans="1:7" ht="15">
      <c r="A477" s="85" t="s">
        <v>2059</v>
      </c>
      <c r="B477" s="85">
        <v>4</v>
      </c>
      <c r="C477" s="123">
        <v>0.005287648066723728</v>
      </c>
      <c r="D477" s="85" t="s">
        <v>1570</v>
      </c>
      <c r="E477" s="85" t="b">
        <v>0</v>
      </c>
      <c r="F477" s="85" t="b">
        <v>0</v>
      </c>
      <c r="G477" s="85" t="b">
        <v>0</v>
      </c>
    </row>
    <row r="478" spans="1:7" ht="15">
      <c r="A478" s="85" t="s">
        <v>2060</v>
      </c>
      <c r="B478" s="85">
        <v>4</v>
      </c>
      <c r="C478" s="123">
        <v>0.005287648066723728</v>
      </c>
      <c r="D478" s="85" t="s">
        <v>1570</v>
      </c>
      <c r="E478" s="85" t="b">
        <v>0</v>
      </c>
      <c r="F478" s="85" t="b">
        <v>0</v>
      </c>
      <c r="G478" s="85" t="b">
        <v>0</v>
      </c>
    </row>
    <row r="479" spans="1:7" ht="15">
      <c r="A479" s="85" t="s">
        <v>2061</v>
      </c>
      <c r="B479" s="85">
        <v>4</v>
      </c>
      <c r="C479" s="123">
        <v>0.005287648066723728</v>
      </c>
      <c r="D479" s="85" t="s">
        <v>1570</v>
      </c>
      <c r="E479" s="85" t="b">
        <v>0</v>
      </c>
      <c r="F479" s="85" t="b">
        <v>0</v>
      </c>
      <c r="G479" s="85" t="b">
        <v>0</v>
      </c>
    </row>
    <row r="480" spans="1:7" ht="15">
      <c r="A480" s="85" t="s">
        <v>2062</v>
      </c>
      <c r="B480" s="85">
        <v>4</v>
      </c>
      <c r="C480" s="123">
        <v>0.005287648066723728</v>
      </c>
      <c r="D480" s="85" t="s">
        <v>1570</v>
      </c>
      <c r="E480" s="85" t="b">
        <v>1</v>
      </c>
      <c r="F480" s="85" t="b">
        <v>0</v>
      </c>
      <c r="G480" s="85" t="b">
        <v>0</v>
      </c>
    </row>
    <row r="481" spans="1:7" ht="15">
      <c r="A481" s="85" t="s">
        <v>2063</v>
      </c>
      <c r="B481" s="85">
        <v>4</v>
      </c>
      <c r="C481" s="123">
        <v>0.005287648066723728</v>
      </c>
      <c r="D481" s="85" t="s">
        <v>1570</v>
      </c>
      <c r="E481" s="85" t="b">
        <v>0</v>
      </c>
      <c r="F481" s="85" t="b">
        <v>0</v>
      </c>
      <c r="G481" s="85" t="b">
        <v>0</v>
      </c>
    </row>
    <row r="482" spans="1:7" ht="15">
      <c r="A482" s="85" t="s">
        <v>296</v>
      </c>
      <c r="B482" s="85">
        <v>4</v>
      </c>
      <c r="C482" s="123">
        <v>0.005287648066723728</v>
      </c>
      <c r="D482" s="85" t="s">
        <v>1570</v>
      </c>
      <c r="E482" s="85" t="b">
        <v>0</v>
      </c>
      <c r="F482" s="85" t="b">
        <v>0</v>
      </c>
      <c r="G482" s="85" t="b">
        <v>0</v>
      </c>
    </row>
    <row r="483" spans="1:7" ht="15">
      <c r="A483" s="85" t="s">
        <v>493</v>
      </c>
      <c r="B483" s="85">
        <v>4</v>
      </c>
      <c r="C483" s="123">
        <v>0.005287648066723728</v>
      </c>
      <c r="D483" s="85" t="s">
        <v>1570</v>
      </c>
      <c r="E483" s="85" t="b">
        <v>0</v>
      </c>
      <c r="F483" s="85" t="b">
        <v>0</v>
      </c>
      <c r="G483" s="85" t="b">
        <v>0</v>
      </c>
    </row>
    <row r="484" spans="1:7" ht="15">
      <c r="A484" s="85" t="s">
        <v>2044</v>
      </c>
      <c r="B484" s="85">
        <v>3</v>
      </c>
      <c r="C484" s="123">
        <v>0.004354953298043731</v>
      </c>
      <c r="D484" s="85" t="s">
        <v>1570</v>
      </c>
      <c r="E484" s="85" t="b">
        <v>1</v>
      </c>
      <c r="F484" s="85" t="b">
        <v>0</v>
      </c>
      <c r="G484" s="85" t="b">
        <v>0</v>
      </c>
    </row>
    <row r="485" spans="1:7" ht="15">
      <c r="A485" s="85" t="s">
        <v>2045</v>
      </c>
      <c r="B485" s="85">
        <v>3</v>
      </c>
      <c r="C485" s="123">
        <v>0.004354953298043731</v>
      </c>
      <c r="D485" s="85" t="s">
        <v>1570</v>
      </c>
      <c r="E485" s="85" t="b">
        <v>1</v>
      </c>
      <c r="F485" s="85" t="b">
        <v>0</v>
      </c>
      <c r="G485" s="85" t="b">
        <v>0</v>
      </c>
    </row>
    <row r="486" spans="1:7" ht="15">
      <c r="A486" s="85" t="s">
        <v>2066</v>
      </c>
      <c r="B486" s="85">
        <v>3</v>
      </c>
      <c r="C486" s="123">
        <v>0.004354953298043731</v>
      </c>
      <c r="D486" s="85" t="s">
        <v>1570</v>
      </c>
      <c r="E486" s="85" t="b">
        <v>0</v>
      </c>
      <c r="F486" s="85" t="b">
        <v>0</v>
      </c>
      <c r="G486" s="85" t="b">
        <v>0</v>
      </c>
    </row>
    <row r="487" spans="1:7" ht="15">
      <c r="A487" s="85" t="s">
        <v>2021</v>
      </c>
      <c r="B487" s="85">
        <v>3</v>
      </c>
      <c r="C487" s="123">
        <v>0.004354953298043731</v>
      </c>
      <c r="D487" s="85" t="s">
        <v>1570</v>
      </c>
      <c r="E487" s="85" t="b">
        <v>0</v>
      </c>
      <c r="F487" s="85" t="b">
        <v>0</v>
      </c>
      <c r="G487" s="85" t="b">
        <v>0</v>
      </c>
    </row>
    <row r="488" spans="1:7" ht="15">
      <c r="A488" s="85" t="s">
        <v>1699</v>
      </c>
      <c r="B488" s="85">
        <v>3</v>
      </c>
      <c r="C488" s="123">
        <v>0.004354953298043731</v>
      </c>
      <c r="D488" s="85" t="s">
        <v>1570</v>
      </c>
      <c r="E488" s="85" t="b">
        <v>0</v>
      </c>
      <c r="F488" s="85" t="b">
        <v>0</v>
      </c>
      <c r="G488" s="85" t="b">
        <v>0</v>
      </c>
    </row>
    <row r="489" spans="1:7" ht="15">
      <c r="A489" s="85" t="s">
        <v>2034</v>
      </c>
      <c r="B489" s="85">
        <v>3</v>
      </c>
      <c r="C489" s="123">
        <v>0.004354953298043731</v>
      </c>
      <c r="D489" s="85" t="s">
        <v>1570</v>
      </c>
      <c r="E489" s="85" t="b">
        <v>0</v>
      </c>
      <c r="F489" s="85" t="b">
        <v>0</v>
      </c>
      <c r="G489" s="85" t="b">
        <v>0</v>
      </c>
    </row>
    <row r="490" spans="1:7" ht="15">
      <c r="A490" s="85" t="s">
        <v>2121</v>
      </c>
      <c r="B490" s="85">
        <v>3</v>
      </c>
      <c r="C490" s="123">
        <v>0.004903524198528719</v>
      </c>
      <c r="D490" s="85" t="s">
        <v>1570</v>
      </c>
      <c r="E490" s="85" t="b">
        <v>0</v>
      </c>
      <c r="F490" s="85" t="b">
        <v>0</v>
      </c>
      <c r="G490" s="85" t="b">
        <v>0</v>
      </c>
    </row>
    <row r="491" spans="1:7" ht="15">
      <c r="A491" s="85" t="s">
        <v>2142</v>
      </c>
      <c r="B491" s="85">
        <v>3</v>
      </c>
      <c r="C491" s="123">
        <v>0.004354953298043731</v>
      </c>
      <c r="D491" s="85" t="s">
        <v>1570</v>
      </c>
      <c r="E491" s="85" t="b">
        <v>0</v>
      </c>
      <c r="F491" s="85" t="b">
        <v>0</v>
      </c>
      <c r="G491" s="85" t="b">
        <v>0</v>
      </c>
    </row>
    <row r="492" spans="1:7" ht="15">
      <c r="A492" s="85" t="s">
        <v>2029</v>
      </c>
      <c r="B492" s="85">
        <v>3</v>
      </c>
      <c r="C492" s="123">
        <v>0.004354953298043731</v>
      </c>
      <c r="D492" s="85" t="s">
        <v>1570</v>
      </c>
      <c r="E492" s="85" t="b">
        <v>0</v>
      </c>
      <c r="F492" s="85" t="b">
        <v>0</v>
      </c>
      <c r="G492" s="85" t="b">
        <v>0</v>
      </c>
    </row>
    <row r="493" spans="1:7" ht="15">
      <c r="A493" s="85" t="s">
        <v>2038</v>
      </c>
      <c r="B493" s="85">
        <v>3</v>
      </c>
      <c r="C493" s="123">
        <v>0.004354953298043731</v>
      </c>
      <c r="D493" s="85" t="s">
        <v>1570</v>
      </c>
      <c r="E493" s="85" t="b">
        <v>0</v>
      </c>
      <c r="F493" s="85" t="b">
        <v>0</v>
      </c>
      <c r="G493" s="85" t="b">
        <v>0</v>
      </c>
    </row>
    <row r="494" spans="1:7" ht="15">
      <c r="A494" s="85" t="s">
        <v>2084</v>
      </c>
      <c r="B494" s="85">
        <v>3</v>
      </c>
      <c r="C494" s="123">
        <v>0.004354953298043731</v>
      </c>
      <c r="D494" s="85" t="s">
        <v>1570</v>
      </c>
      <c r="E494" s="85" t="b">
        <v>0</v>
      </c>
      <c r="F494" s="85" t="b">
        <v>0</v>
      </c>
      <c r="G494" s="85" t="b">
        <v>0</v>
      </c>
    </row>
    <row r="495" spans="1:7" ht="15">
      <c r="A495" s="85" t="s">
        <v>2014</v>
      </c>
      <c r="B495" s="85">
        <v>3</v>
      </c>
      <c r="C495" s="123">
        <v>0.004354953298043731</v>
      </c>
      <c r="D495" s="85" t="s">
        <v>1570</v>
      </c>
      <c r="E495" s="85" t="b">
        <v>0</v>
      </c>
      <c r="F495" s="85" t="b">
        <v>0</v>
      </c>
      <c r="G495" s="85" t="b">
        <v>0</v>
      </c>
    </row>
    <row r="496" spans="1:7" ht="15">
      <c r="A496" s="85" t="s">
        <v>482</v>
      </c>
      <c r="B496" s="85">
        <v>3</v>
      </c>
      <c r="C496" s="123">
        <v>0.004354953298043731</v>
      </c>
      <c r="D496" s="85" t="s">
        <v>1570</v>
      </c>
      <c r="E496" s="85" t="b">
        <v>0</v>
      </c>
      <c r="F496" s="85" t="b">
        <v>0</v>
      </c>
      <c r="G496" s="85" t="b">
        <v>0</v>
      </c>
    </row>
    <row r="497" spans="1:7" ht="15">
      <c r="A497" s="85" t="s">
        <v>2072</v>
      </c>
      <c r="B497" s="85">
        <v>3</v>
      </c>
      <c r="C497" s="123">
        <v>0.004354953298043731</v>
      </c>
      <c r="D497" s="85" t="s">
        <v>1570</v>
      </c>
      <c r="E497" s="85" t="b">
        <v>0</v>
      </c>
      <c r="F497" s="85" t="b">
        <v>0</v>
      </c>
      <c r="G497" s="85" t="b">
        <v>0</v>
      </c>
    </row>
    <row r="498" spans="1:7" ht="15">
      <c r="A498" s="85" t="s">
        <v>2134</v>
      </c>
      <c r="B498" s="85">
        <v>3</v>
      </c>
      <c r="C498" s="123">
        <v>0.004354953298043731</v>
      </c>
      <c r="D498" s="85" t="s">
        <v>1570</v>
      </c>
      <c r="E498" s="85" t="b">
        <v>0</v>
      </c>
      <c r="F498" s="85" t="b">
        <v>0</v>
      </c>
      <c r="G498" s="85" t="b">
        <v>0</v>
      </c>
    </row>
    <row r="499" spans="1:7" ht="15">
      <c r="A499" s="85" t="s">
        <v>2135</v>
      </c>
      <c r="B499" s="85">
        <v>3</v>
      </c>
      <c r="C499" s="123">
        <v>0.004354953298043731</v>
      </c>
      <c r="D499" s="85" t="s">
        <v>1570</v>
      </c>
      <c r="E499" s="85" t="b">
        <v>0</v>
      </c>
      <c r="F499" s="85" t="b">
        <v>0</v>
      </c>
      <c r="G499" s="85" t="b">
        <v>0</v>
      </c>
    </row>
    <row r="500" spans="1:7" ht="15">
      <c r="A500" s="85" t="s">
        <v>2030</v>
      </c>
      <c r="B500" s="85">
        <v>3</v>
      </c>
      <c r="C500" s="123">
        <v>0.004354953298043731</v>
      </c>
      <c r="D500" s="85" t="s">
        <v>1570</v>
      </c>
      <c r="E500" s="85" t="b">
        <v>0</v>
      </c>
      <c r="F500" s="85" t="b">
        <v>0</v>
      </c>
      <c r="G500" s="85" t="b">
        <v>0</v>
      </c>
    </row>
    <row r="501" spans="1:7" ht="15">
      <c r="A501" s="85" t="s">
        <v>2136</v>
      </c>
      <c r="B501" s="85">
        <v>3</v>
      </c>
      <c r="C501" s="123">
        <v>0.004354953298043731</v>
      </c>
      <c r="D501" s="85" t="s">
        <v>1570</v>
      </c>
      <c r="E501" s="85" t="b">
        <v>0</v>
      </c>
      <c r="F501" s="85" t="b">
        <v>0</v>
      </c>
      <c r="G501" s="85" t="b">
        <v>0</v>
      </c>
    </row>
    <row r="502" spans="1:7" ht="15">
      <c r="A502" s="85" t="s">
        <v>2137</v>
      </c>
      <c r="B502" s="85">
        <v>3</v>
      </c>
      <c r="C502" s="123">
        <v>0.004354953298043731</v>
      </c>
      <c r="D502" s="85" t="s">
        <v>1570</v>
      </c>
      <c r="E502" s="85" t="b">
        <v>0</v>
      </c>
      <c r="F502" s="85" t="b">
        <v>0</v>
      </c>
      <c r="G502" s="85" t="b">
        <v>0</v>
      </c>
    </row>
    <row r="503" spans="1:7" ht="15">
      <c r="A503" s="85" t="s">
        <v>2138</v>
      </c>
      <c r="B503" s="85">
        <v>3</v>
      </c>
      <c r="C503" s="123">
        <v>0.004354953298043731</v>
      </c>
      <c r="D503" s="85" t="s">
        <v>1570</v>
      </c>
      <c r="E503" s="85" t="b">
        <v>0</v>
      </c>
      <c r="F503" s="85" t="b">
        <v>0</v>
      </c>
      <c r="G503" s="85" t="b">
        <v>0</v>
      </c>
    </row>
    <row r="504" spans="1:7" ht="15">
      <c r="A504" s="85" t="s">
        <v>2139</v>
      </c>
      <c r="B504" s="85">
        <v>3</v>
      </c>
      <c r="C504" s="123">
        <v>0.004354953298043731</v>
      </c>
      <c r="D504" s="85" t="s">
        <v>1570</v>
      </c>
      <c r="E504" s="85" t="b">
        <v>0</v>
      </c>
      <c r="F504" s="85" t="b">
        <v>0</v>
      </c>
      <c r="G504" s="85" t="b">
        <v>0</v>
      </c>
    </row>
    <row r="505" spans="1:7" ht="15">
      <c r="A505" s="85" t="s">
        <v>1694</v>
      </c>
      <c r="B505" s="85">
        <v>3</v>
      </c>
      <c r="C505" s="123">
        <v>0.004354953298043731</v>
      </c>
      <c r="D505" s="85" t="s">
        <v>1570</v>
      </c>
      <c r="E505" s="85" t="b">
        <v>0</v>
      </c>
      <c r="F505" s="85" t="b">
        <v>0</v>
      </c>
      <c r="G505" s="85" t="b">
        <v>0</v>
      </c>
    </row>
    <row r="506" spans="1:7" ht="15">
      <c r="A506" s="85" t="s">
        <v>1696</v>
      </c>
      <c r="B506" s="85">
        <v>3</v>
      </c>
      <c r="C506" s="123">
        <v>0.004354953298043731</v>
      </c>
      <c r="D506" s="85" t="s">
        <v>1570</v>
      </c>
      <c r="E506" s="85" t="b">
        <v>1</v>
      </c>
      <c r="F506" s="85" t="b">
        <v>0</v>
      </c>
      <c r="G506" s="85" t="b">
        <v>0</v>
      </c>
    </row>
    <row r="507" spans="1:7" ht="15">
      <c r="A507" s="85" t="s">
        <v>239</v>
      </c>
      <c r="B507" s="85">
        <v>3</v>
      </c>
      <c r="C507" s="123">
        <v>0.004354953298043731</v>
      </c>
      <c r="D507" s="85" t="s">
        <v>1570</v>
      </c>
      <c r="E507" s="85" t="b">
        <v>0</v>
      </c>
      <c r="F507" s="85" t="b">
        <v>0</v>
      </c>
      <c r="G507" s="85" t="b">
        <v>0</v>
      </c>
    </row>
    <row r="508" spans="1:7" ht="15">
      <c r="A508" s="85" t="s">
        <v>2019</v>
      </c>
      <c r="B508" s="85">
        <v>3</v>
      </c>
      <c r="C508" s="123">
        <v>0.004903524198528719</v>
      </c>
      <c r="D508" s="85" t="s">
        <v>1570</v>
      </c>
      <c r="E508" s="85" t="b">
        <v>0</v>
      </c>
      <c r="F508" s="85" t="b">
        <v>0</v>
      </c>
      <c r="G508" s="85" t="b">
        <v>0</v>
      </c>
    </row>
    <row r="509" spans="1:7" ht="15">
      <c r="A509" s="85" t="s">
        <v>2016</v>
      </c>
      <c r="B509" s="85">
        <v>3</v>
      </c>
      <c r="C509" s="123">
        <v>0.004354953298043731</v>
      </c>
      <c r="D509" s="85" t="s">
        <v>1570</v>
      </c>
      <c r="E509" s="85" t="b">
        <v>0</v>
      </c>
      <c r="F509" s="85" t="b">
        <v>0</v>
      </c>
      <c r="G509" s="85" t="b">
        <v>0</v>
      </c>
    </row>
    <row r="510" spans="1:7" ht="15">
      <c r="A510" s="85" t="s">
        <v>2035</v>
      </c>
      <c r="B510" s="85">
        <v>3</v>
      </c>
      <c r="C510" s="123">
        <v>0.004354953298043731</v>
      </c>
      <c r="D510" s="85" t="s">
        <v>1570</v>
      </c>
      <c r="E510" s="85" t="b">
        <v>1</v>
      </c>
      <c r="F510" s="85" t="b">
        <v>0</v>
      </c>
      <c r="G510" s="85" t="b">
        <v>0</v>
      </c>
    </row>
    <row r="511" spans="1:7" ht="15">
      <c r="A511" s="85" t="s">
        <v>2032</v>
      </c>
      <c r="B511" s="85">
        <v>3</v>
      </c>
      <c r="C511" s="123">
        <v>0.004354953298043731</v>
      </c>
      <c r="D511" s="85" t="s">
        <v>1570</v>
      </c>
      <c r="E511" s="85" t="b">
        <v>0</v>
      </c>
      <c r="F511" s="85" t="b">
        <v>0</v>
      </c>
      <c r="G511" s="85" t="b">
        <v>0</v>
      </c>
    </row>
    <row r="512" spans="1:7" ht="15">
      <c r="A512" s="85" t="s">
        <v>2075</v>
      </c>
      <c r="B512" s="85">
        <v>3</v>
      </c>
      <c r="C512" s="123">
        <v>0.004354953298043731</v>
      </c>
      <c r="D512" s="85" t="s">
        <v>1570</v>
      </c>
      <c r="E512" s="85" t="b">
        <v>0</v>
      </c>
      <c r="F512" s="85" t="b">
        <v>0</v>
      </c>
      <c r="G512" s="85" t="b">
        <v>0</v>
      </c>
    </row>
    <row r="513" spans="1:7" ht="15">
      <c r="A513" s="85" t="s">
        <v>2107</v>
      </c>
      <c r="B513" s="85">
        <v>3</v>
      </c>
      <c r="C513" s="123">
        <v>0.004354953298043731</v>
      </c>
      <c r="D513" s="85" t="s">
        <v>1570</v>
      </c>
      <c r="E513" s="85" t="b">
        <v>0</v>
      </c>
      <c r="F513" s="85" t="b">
        <v>0</v>
      </c>
      <c r="G513" s="85" t="b">
        <v>0</v>
      </c>
    </row>
    <row r="514" spans="1:7" ht="15">
      <c r="A514" s="85" t="s">
        <v>2073</v>
      </c>
      <c r="B514" s="85">
        <v>3</v>
      </c>
      <c r="C514" s="123">
        <v>0.004354953298043731</v>
      </c>
      <c r="D514" s="85" t="s">
        <v>1570</v>
      </c>
      <c r="E514" s="85" t="b">
        <v>0</v>
      </c>
      <c r="F514" s="85" t="b">
        <v>0</v>
      </c>
      <c r="G514" s="85" t="b">
        <v>0</v>
      </c>
    </row>
    <row r="515" spans="1:7" ht="15">
      <c r="A515" s="85" t="s">
        <v>2108</v>
      </c>
      <c r="B515" s="85">
        <v>3</v>
      </c>
      <c r="C515" s="123">
        <v>0.004354953298043731</v>
      </c>
      <c r="D515" s="85" t="s">
        <v>1570</v>
      </c>
      <c r="E515" s="85" t="b">
        <v>0</v>
      </c>
      <c r="F515" s="85" t="b">
        <v>1</v>
      </c>
      <c r="G515" s="85" t="b">
        <v>0</v>
      </c>
    </row>
    <row r="516" spans="1:7" ht="15">
      <c r="A516" s="85" t="s">
        <v>2109</v>
      </c>
      <c r="B516" s="85">
        <v>3</v>
      </c>
      <c r="C516" s="123">
        <v>0.004354953298043731</v>
      </c>
      <c r="D516" s="85" t="s">
        <v>1570</v>
      </c>
      <c r="E516" s="85" t="b">
        <v>0</v>
      </c>
      <c r="F516" s="85" t="b">
        <v>0</v>
      </c>
      <c r="G516" s="85" t="b">
        <v>0</v>
      </c>
    </row>
    <row r="517" spans="1:7" ht="15">
      <c r="A517" s="85" t="s">
        <v>2110</v>
      </c>
      <c r="B517" s="85">
        <v>3</v>
      </c>
      <c r="C517" s="123">
        <v>0.004354953298043731</v>
      </c>
      <c r="D517" s="85" t="s">
        <v>1570</v>
      </c>
      <c r="E517" s="85" t="b">
        <v>0</v>
      </c>
      <c r="F517" s="85" t="b">
        <v>0</v>
      </c>
      <c r="G517" s="85" t="b">
        <v>0</v>
      </c>
    </row>
    <row r="518" spans="1:7" ht="15">
      <c r="A518" s="85" t="s">
        <v>2111</v>
      </c>
      <c r="B518" s="85">
        <v>3</v>
      </c>
      <c r="C518" s="123">
        <v>0.004354953298043731</v>
      </c>
      <c r="D518" s="85" t="s">
        <v>1570</v>
      </c>
      <c r="E518" s="85" t="b">
        <v>0</v>
      </c>
      <c r="F518" s="85" t="b">
        <v>0</v>
      </c>
      <c r="G518" s="85" t="b">
        <v>0</v>
      </c>
    </row>
    <row r="519" spans="1:7" ht="15">
      <c r="A519" s="85" t="s">
        <v>2112</v>
      </c>
      <c r="B519" s="85">
        <v>3</v>
      </c>
      <c r="C519" s="123">
        <v>0.004354953298043731</v>
      </c>
      <c r="D519" s="85" t="s">
        <v>1570</v>
      </c>
      <c r="E519" s="85" t="b">
        <v>0</v>
      </c>
      <c r="F519" s="85" t="b">
        <v>0</v>
      </c>
      <c r="G519" s="85" t="b">
        <v>0</v>
      </c>
    </row>
    <row r="520" spans="1:7" ht="15">
      <c r="A520" s="85" t="s">
        <v>2113</v>
      </c>
      <c r="B520" s="85">
        <v>3</v>
      </c>
      <c r="C520" s="123">
        <v>0.004354953298043731</v>
      </c>
      <c r="D520" s="85" t="s">
        <v>1570</v>
      </c>
      <c r="E520" s="85" t="b">
        <v>0</v>
      </c>
      <c r="F520" s="85" t="b">
        <v>0</v>
      </c>
      <c r="G520" s="85" t="b">
        <v>0</v>
      </c>
    </row>
    <row r="521" spans="1:7" ht="15">
      <c r="A521" s="85" t="s">
        <v>283</v>
      </c>
      <c r="B521" s="85">
        <v>3</v>
      </c>
      <c r="C521" s="123">
        <v>0.004354953298043731</v>
      </c>
      <c r="D521" s="85" t="s">
        <v>1570</v>
      </c>
      <c r="E521" s="85" t="b">
        <v>0</v>
      </c>
      <c r="F521" s="85" t="b">
        <v>0</v>
      </c>
      <c r="G521" s="85" t="b">
        <v>0</v>
      </c>
    </row>
    <row r="522" spans="1:7" ht="15">
      <c r="A522" s="85" t="s">
        <v>2114</v>
      </c>
      <c r="B522" s="85">
        <v>3</v>
      </c>
      <c r="C522" s="123">
        <v>0.004354953298043731</v>
      </c>
      <c r="D522" s="85" t="s">
        <v>1570</v>
      </c>
      <c r="E522" s="85" t="b">
        <v>0</v>
      </c>
      <c r="F522" s="85" t="b">
        <v>0</v>
      </c>
      <c r="G522" s="85" t="b">
        <v>0</v>
      </c>
    </row>
    <row r="523" spans="1:7" ht="15">
      <c r="A523" s="85" t="s">
        <v>2115</v>
      </c>
      <c r="B523" s="85">
        <v>3</v>
      </c>
      <c r="C523" s="123">
        <v>0.004354953298043731</v>
      </c>
      <c r="D523" s="85" t="s">
        <v>1570</v>
      </c>
      <c r="E523" s="85" t="b">
        <v>0</v>
      </c>
      <c r="F523" s="85" t="b">
        <v>0</v>
      </c>
      <c r="G523" s="85" t="b">
        <v>0</v>
      </c>
    </row>
    <row r="524" spans="1:7" ht="15">
      <c r="A524" s="85" t="s">
        <v>2116</v>
      </c>
      <c r="B524" s="85">
        <v>3</v>
      </c>
      <c r="C524" s="123">
        <v>0.004354953298043731</v>
      </c>
      <c r="D524" s="85" t="s">
        <v>1570</v>
      </c>
      <c r="E524" s="85" t="b">
        <v>0</v>
      </c>
      <c r="F524" s="85" t="b">
        <v>0</v>
      </c>
      <c r="G524" s="85" t="b">
        <v>0</v>
      </c>
    </row>
    <row r="525" spans="1:7" ht="15">
      <c r="A525" s="85" t="s">
        <v>2117</v>
      </c>
      <c r="B525" s="85">
        <v>3</v>
      </c>
      <c r="C525" s="123">
        <v>0.004354953298043731</v>
      </c>
      <c r="D525" s="85" t="s">
        <v>1570</v>
      </c>
      <c r="E525" s="85" t="b">
        <v>0</v>
      </c>
      <c r="F525" s="85" t="b">
        <v>0</v>
      </c>
      <c r="G525" s="85" t="b">
        <v>0</v>
      </c>
    </row>
    <row r="526" spans="1:7" ht="15">
      <c r="A526" s="85" t="s">
        <v>2118</v>
      </c>
      <c r="B526" s="85">
        <v>3</v>
      </c>
      <c r="C526" s="123">
        <v>0.004354953298043731</v>
      </c>
      <c r="D526" s="85" t="s">
        <v>1570</v>
      </c>
      <c r="E526" s="85" t="b">
        <v>0</v>
      </c>
      <c r="F526" s="85" t="b">
        <v>0</v>
      </c>
      <c r="G526" s="85" t="b">
        <v>0</v>
      </c>
    </row>
    <row r="527" spans="1:7" ht="15">
      <c r="A527" s="85" t="s">
        <v>282</v>
      </c>
      <c r="B527" s="85">
        <v>3</v>
      </c>
      <c r="C527" s="123">
        <v>0.004354953298043731</v>
      </c>
      <c r="D527" s="85" t="s">
        <v>1570</v>
      </c>
      <c r="E527" s="85" t="b">
        <v>0</v>
      </c>
      <c r="F527" s="85" t="b">
        <v>0</v>
      </c>
      <c r="G527" s="85" t="b">
        <v>0</v>
      </c>
    </row>
    <row r="528" spans="1:7" ht="15">
      <c r="A528" s="85" t="s">
        <v>2119</v>
      </c>
      <c r="B528" s="85">
        <v>3</v>
      </c>
      <c r="C528" s="123">
        <v>0.004354953298043731</v>
      </c>
      <c r="D528" s="85" t="s">
        <v>1570</v>
      </c>
      <c r="E528" s="85" t="b">
        <v>0</v>
      </c>
      <c r="F528" s="85" t="b">
        <v>0</v>
      </c>
      <c r="G528" s="85" t="b">
        <v>0</v>
      </c>
    </row>
    <row r="529" spans="1:7" ht="15">
      <c r="A529" s="85" t="s">
        <v>490</v>
      </c>
      <c r="B529" s="85">
        <v>3</v>
      </c>
      <c r="C529" s="123">
        <v>0.004903524198528719</v>
      </c>
      <c r="D529" s="85" t="s">
        <v>1570</v>
      </c>
      <c r="E529" s="85" t="b">
        <v>0</v>
      </c>
      <c r="F529" s="85" t="b">
        <v>0</v>
      </c>
      <c r="G529" s="85" t="b">
        <v>0</v>
      </c>
    </row>
    <row r="530" spans="1:7" ht="15">
      <c r="A530" s="85" t="s">
        <v>2099</v>
      </c>
      <c r="B530" s="85">
        <v>3</v>
      </c>
      <c r="C530" s="123">
        <v>0.004354953298043731</v>
      </c>
      <c r="D530" s="85" t="s">
        <v>1570</v>
      </c>
      <c r="E530" s="85" t="b">
        <v>0</v>
      </c>
      <c r="F530" s="85" t="b">
        <v>0</v>
      </c>
      <c r="G530" s="85" t="b">
        <v>0</v>
      </c>
    </row>
    <row r="531" spans="1:7" ht="15">
      <c r="A531" s="85" t="s">
        <v>249</v>
      </c>
      <c r="B531" s="85">
        <v>3</v>
      </c>
      <c r="C531" s="123">
        <v>0.004354953298043731</v>
      </c>
      <c r="D531" s="85" t="s">
        <v>1570</v>
      </c>
      <c r="E531" s="85" t="b">
        <v>0</v>
      </c>
      <c r="F531" s="85" t="b">
        <v>0</v>
      </c>
      <c r="G531" s="85" t="b">
        <v>0</v>
      </c>
    </row>
    <row r="532" spans="1:7" ht="15">
      <c r="A532" s="85" t="s">
        <v>2096</v>
      </c>
      <c r="B532" s="85">
        <v>3</v>
      </c>
      <c r="C532" s="123">
        <v>0.004354953298043731</v>
      </c>
      <c r="D532" s="85" t="s">
        <v>1570</v>
      </c>
      <c r="E532" s="85" t="b">
        <v>0</v>
      </c>
      <c r="F532" s="85" t="b">
        <v>0</v>
      </c>
      <c r="G532" s="85" t="b">
        <v>0</v>
      </c>
    </row>
    <row r="533" spans="1:7" ht="15">
      <c r="A533" s="85" t="s">
        <v>2052</v>
      </c>
      <c r="B533" s="85">
        <v>3</v>
      </c>
      <c r="C533" s="123">
        <v>0.004354953298043731</v>
      </c>
      <c r="D533" s="85" t="s">
        <v>1570</v>
      </c>
      <c r="E533" s="85" t="b">
        <v>0</v>
      </c>
      <c r="F533" s="85" t="b">
        <v>0</v>
      </c>
      <c r="G533" s="85" t="b">
        <v>0</v>
      </c>
    </row>
    <row r="534" spans="1:7" ht="15">
      <c r="A534" s="85" t="s">
        <v>299</v>
      </c>
      <c r="B534" s="85">
        <v>3</v>
      </c>
      <c r="C534" s="123">
        <v>0.004354953298043731</v>
      </c>
      <c r="D534" s="85" t="s">
        <v>1570</v>
      </c>
      <c r="E534" s="85" t="b">
        <v>0</v>
      </c>
      <c r="F534" s="85" t="b">
        <v>0</v>
      </c>
      <c r="G534" s="85" t="b">
        <v>0</v>
      </c>
    </row>
    <row r="535" spans="1:7" ht="15">
      <c r="A535" s="85" t="s">
        <v>2020</v>
      </c>
      <c r="B535" s="85">
        <v>3</v>
      </c>
      <c r="C535" s="123">
        <v>0.004354953298043731</v>
      </c>
      <c r="D535" s="85" t="s">
        <v>1570</v>
      </c>
      <c r="E535" s="85" t="b">
        <v>1</v>
      </c>
      <c r="F535" s="85" t="b">
        <v>0</v>
      </c>
      <c r="G535" s="85" t="b">
        <v>0</v>
      </c>
    </row>
    <row r="536" spans="1:7" ht="15">
      <c r="A536" s="85" t="s">
        <v>2051</v>
      </c>
      <c r="B536" s="85">
        <v>3</v>
      </c>
      <c r="C536" s="123">
        <v>0.004354953298043731</v>
      </c>
      <c r="D536" s="85" t="s">
        <v>1570</v>
      </c>
      <c r="E536" s="85" t="b">
        <v>0</v>
      </c>
      <c r="F536" s="85" t="b">
        <v>0</v>
      </c>
      <c r="G536" s="85" t="b">
        <v>0</v>
      </c>
    </row>
    <row r="537" spans="1:7" ht="15">
      <c r="A537" s="85" t="s">
        <v>2143</v>
      </c>
      <c r="B537" s="85">
        <v>2</v>
      </c>
      <c r="C537" s="123">
        <v>0.0032690161323524793</v>
      </c>
      <c r="D537" s="85" t="s">
        <v>1570</v>
      </c>
      <c r="E537" s="85" t="b">
        <v>0</v>
      </c>
      <c r="F537" s="85" t="b">
        <v>0</v>
      </c>
      <c r="G537" s="85" t="b">
        <v>0</v>
      </c>
    </row>
    <row r="538" spans="1:7" ht="15">
      <c r="A538" s="85" t="s">
        <v>2144</v>
      </c>
      <c r="B538" s="85">
        <v>2</v>
      </c>
      <c r="C538" s="123">
        <v>0.0032690161323524793</v>
      </c>
      <c r="D538" s="85" t="s">
        <v>1570</v>
      </c>
      <c r="E538" s="85" t="b">
        <v>0</v>
      </c>
      <c r="F538" s="85" t="b">
        <v>0</v>
      </c>
      <c r="G538" s="85" t="b">
        <v>0</v>
      </c>
    </row>
    <row r="539" spans="1:7" ht="15">
      <c r="A539" s="85" t="s">
        <v>2145</v>
      </c>
      <c r="B539" s="85">
        <v>2</v>
      </c>
      <c r="C539" s="123">
        <v>0.0032690161323524793</v>
      </c>
      <c r="D539" s="85" t="s">
        <v>1570</v>
      </c>
      <c r="E539" s="85" t="b">
        <v>0</v>
      </c>
      <c r="F539" s="85" t="b">
        <v>0</v>
      </c>
      <c r="G539" s="85" t="b">
        <v>0</v>
      </c>
    </row>
    <row r="540" spans="1:7" ht="15">
      <c r="A540" s="85" t="s">
        <v>2146</v>
      </c>
      <c r="B540" s="85">
        <v>2</v>
      </c>
      <c r="C540" s="123">
        <v>0.0032690161323524793</v>
      </c>
      <c r="D540" s="85" t="s">
        <v>1570</v>
      </c>
      <c r="E540" s="85" t="b">
        <v>0</v>
      </c>
      <c r="F540" s="85" t="b">
        <v>0</v>
      </c>
      <c r="G540" s="85" t="b">
        <v>0</v>
      </c>
    </row>
    <row r="541" spans="1:7" ht="15">
      <c r="A541" s="85" t="s">
        <v>2147</v>
      </c>
      <c r="B541" s="85">
        <v>2</v>
      </c>
      <c r="C541" s="123">
        <v>0.0032690161323524793</v>
      </c>
      <c r="D541" s="85" t="s">
        <v>1570</v>
      </c>
      <c r="E541" s="85" t="b">
        <v>0</v>
      </c>
      <c r="F541" s="85" t="b">
        <v>0</v>
      </c>
      <c r="G541" s="85" t="b">
        <v>0</v>
      </c>
    </row>
    <row r="542" spans="1:7" ht="15">
      <c r="A542" s="85" t="s">
        <v>2148</v>
      </c>
      <c r="B542" s="85">
        <v>2</v>
      </c>
      <c r="C542" s="123">
        <v>0.0032690161323524793</v>
      </c>
      <c r="D542" s="85" t="s">
        <v>1570</v>
      </c>
      <c r="E542" s="85" t="b">
        <v>0</v>
      </c>
      <c r="F542" s="85" t="b">
        <v>0</v>
      </c>
      <c r="G542" s="85" t="b">
        <v>0</v>
      </c>
    </row>
    <row r="543" spans="1:7" ht="15">
      <c r="A543" s="85" t="s">
        <v>2149</v>
      </c>
      <c r="B543" s="85">
        <v>2</v>
      </c>
      <c r="C543" s="123">
        <v>0.0032690161323524793</v>
      </c>
      <c r="D543" s="85" t="s">
        <v>1570</v>
      </c>
      <c r="E543" s="85" t="b">
        <v>0</v>
      </c>
      <c r="F543" s="85" t="b">
        <v>0</v>
      </c>
      <c r="G543" s="85" t="b">
        <v>0</v>
      </c>
    </row>
    <row r="544" spans="1:7" ht="15">
      <c r="A544" s="85" t="s">
        <v>2046</v>
      </c>
      <c r="B544" s="85">
        <v>2</v>
      </c>
      <c r="C544" s="123">
        <v>0.0032690161323524793</v>
      </c>
      <c r="D544" s="85" t="s">
        <v>1570</v>
      </c>
      <c r="E544" s="85" t="b">
        <v>0</v>
      </c>
      <c r="F544" s="85" t="b">
        <v>0</v>
      </c>
      <c r="G544" s="85" t="b">
        <v>0</v>
      </c>
    </row>
    <row r="545" spans="1:7" ht="15">
      <c r="A545" s="85" t="s">
        <v>212</v>
      </c>
      <c r="B545" s="85">
        <v>2</v>
      </c>
      <c r="C545" s="123">
        <v>0.0032690161323524793</v>
      </c>
      <c r="D545" s="85" t="s">
        <v>1570</v>
      </c>
      <c r="E545" s="85" t="b">
        <v>0</v>
      </c>
      <c r="F545" s="85" t="b">
        <v>0</v>
      </c>
      <c r="G545" s="85" t="b">
        <v>0</v>
      </c>
    </row>
    <row r="546" spans="1:7" ht="15">
      <c r="A546" s="85" t="s">
        <v>1706</v>
      </c>
      <c r="B546" s="85">
        <v>2</v>
      </c>
      <c r="C546" s="123">
        <v>0.0032690161323524793</v>
      </c>
      <c r="D546" s="85" t="s">
        <v>1570</v>
      </c>
      <c r="E546" s="85" t="b">
        <v>0</v>
      </c>
      <c r="F546" s="85" t="b">
        <v>0</v>
      </c>
      <c r="G546" s="85" t="b">
        <v>0</v>
      </c>
    </row>
    <row r="547" spans="1:7" ht="15">
      <c r="A547" s="85" t="s">
        <v>1707</v>
      </c>
      <c r="B547" s="85">
        <v>2</v>
      </c>
      <c r="C547" s="123">
        <v>0.0032690161323524793</v>
      </c>
      <c r="D547" s="85" t="s">
        <v>1570</v>
      </c>
      <c r="E547" s="85" t="b">
        <v>0</v>
      </c>
      <c r="F547" s="85" t="b">
        <v>0</v>
      </c>
      <c r="G547" s="85" t="b">
        <v>0</v>
      </c>
    </row>
    <row r="548" spans="1:7" ht="15">
      <c r="A548" s="85" t="s">
        <v>1708</v>
      </c>
      <c r="B548" s="85">
        <v>2</v>
      </c>
      <c r="C548" s="123">
        <v>0.0032690161323524793</v>
      </c>
      <c r="D548" s="85" t="s">
        <v>1570</v>
      </c>
      <c r="E548" s="85" t="b">
        <v>0</v>
      </c>
      <c r="F548" s="85" t="b">
        <v>0</v>
      </c>
      <c r="G548" s="85" t="b">
        <v>0</v>
      </c>
    </row>
    <row r="549" spans="1:7" ht="15">
      <c r="A549" s="85" t="s">
        <v>2141</v>
      </c>
      <c r="B549" s="85">
        <v>2</v>
      </c>
      <c r="C549" s="123">
        <v>0.0032690161323524793</v>
      </c>
      <c r="D549" s="85" t="s">
        <v>1570</v>
      </c>
      <c r="E549" s="85" t="b">
        <v>0</v>
      </c>
      <c r="F549" s="85" t="b">
        <v>0</v>
      </c>
      <c r="G549" s="85" t="b">
        <v>0</v>
      </c>
    </row>
    <row r="550" spans="1:7" ht="15">
      <c r="A550" s="85" t="s">
        <v>2018</v>
      </c>
      <c r="B550" s="85">
        <v>2</v>
      </c>
      <c r="C550" s="123">
        <v>0.0032690161323524793</v>
      </c>
      <c r="D550" s="85" t="s">
        <v>1570</v>
      </c>
      <c r="E550" s="85" t="b">
        <v>0</v>
      </c>
      <c r="F550" s="85" t="b">
        <v>0</v>
      </c>
      <c r="G550" s="85" t="b">
        <v>0</v>
      </c>
    </row>
    <row r="551" spans="1:7" ht="15">
      <c r="A551" s="85" t="s">
        <v>2087</v>
      </c>
      <c r="B551" s="85">
        <v>2</v>
      </c>
      <c r="C551" s="123">
        <v>0.0032690161323524793</v>
      </c>
      <c r="D551" s="85" t="s">
        <v>1570</v>
      </c>
      <c r="E551" s="85" t="b">
        <v>0</v>
      </c>
      <c r="F551" s="85" t="b">
        <v>0</v>
      </c>
      <c r="G551" s="85" t="b">
        <v>0</v>
      </c>
    </row>
    <row r="552" spans="1:7" ht="15">
      <c r="A552" s="85" t="s">
        <v>2233</v>
      </c>
      <c r="B552" s="85">
        <v>2</v>
      </c>
      <c r="C552" s="123">
        <v>0.0032690161323524793</v>
      </c>
      <c r="D552" s="85" t="s">
        <v>1570</v>
      </c>
      <c r="E552" s="85" t="b">
        <v>0</v>
      </c>
      <c r="F552" s="85" t="b">
        <v>0</v>
      </c>
      <c r="G552" s="85" t="b">
        <v>0</v>
      </c>
    </row>
    <row r="553" spans="1:7" ht="15">
      <c r="A553" s="85" t="s">
        <v>2048</v>
      </c>
      <c r="B553" s="85">
        <v>2</v>
      </c>
      <c r="C553" s="123">
        <v>0.0032690161323524793</v>
      </c>
      <c r="D553" s="85" t="s">
        <v>1570</v>
      </c>
      <c r="E553" s="85" t="b">
        <v>0</v>
      </c>
      <c r="F553" s="85" t="b">
        <v>0</v>
      </c>
      <c r="G553" s="85" t="b">
        <v>0</v>
      </c>
    </row>
    <row r="554" spans="1:7" ht="15">
      <c r="A554" s="85" t="s">
        <v>2080</v>
      </c>
      <c r="B554" s="85">
        <v>2</v>
      </c>
      <c r="C554" s="123">
        <v>0.0032690161323524793</v>
      </c>
      <c r="D554" s="85" t="s">
        <v>1570</v>
      </c>
      <c r="E554" s="85" t="b">
        <v>0</v>
      </c>
      <c r="F554" s="85" t="b">
        <v>0</v>
      </c>
      <c r="G554" s="85" t="b">
        <v>0</v>
      </c>
    </row>
    <row r="555" spans="1:7" ht="15">
      <c r="A555" s="85" t="s">
        <v>2098</v>
      </c>
      <c r="B555" s="85">
        <v>2</v>
      </c>
      <c r="C555" s="123">
        <v>0.0032690161323524793</v>
      </c>
      <c r="D555" s="85" t="s">
        <v>1570</v>
      </c>
      <c r="E555" s="85" t="b">
        <v>0</v>
      </c>
      <c r="F555" s="85" t="b">
        <v>0</v>
      </c>
      <c r="G555" s="85" t="b">
        <v>0</v>
      </c>
    </row>
    <row r="556" spans="1:7" ht="15">
      <c r="A556" s="85" t="s">
        <v>1702</v>
      </c>
      <c r="B556" s="85">
        <v>2</v>
      </c>
      <c r="C556" s="123">
        <v>0.0032690161323524793</v>
      </c>
      <c r="D556" s="85" t="s">
        <v>1570</v>
      </c>
      <c r="E556" s="85" t="b">
        <v>0</v>
      </c>
      <c r="F556" s="85" t="b">
        <v>0</v>
      </c>
      <c r="G556" s="85" t="b">
        <v>0</v>
      </c>
    </row>
    <row r="557" spans="1:7" ht="15">
      <c r="A557" s="85" t="s">
        <v>2081</v>
      </c>
      <c r="B557" s="85">
        <v>2</v>
      </c>
      <c r="C557" s="123">
        <v>0.0032690161323524793</v>
      </c>
      <c r="D557" s="85" t="s">
        <v>1570</v>
      </c>
      <c r="E557" s="85" t="b">
        <v>0</v>
      </c>
      <c r="F557" s="85" t="b">
        <v>0</v>
      </c>
      <c r="G557" s="85" t="b">
        <v>0</v>
      </c>
    </row>
    <row r="558" spans="1:7" ht="15">
      <c r="A558" s="85" t="s">
        <v>2280</v>
      </c>
      <c r="B558" s="85">
        <v>2</v>
      </c>
      <c r="C558" s="123">
        <v>0.0032690161323524793</v>
      </c>
      <c r="D558" s="85" t="s">
        <v>1570</v>
      </c>
      <c r="E558" s="85" t="b">
        <v>0</v>
      </c>
      <c r="F558" s="85" t="b">
        <v>0</v>
      </c>
      <c r="G558" s="85" t="b">
        <v>0</v>
      </c>
    </row>
    <row r="559" spans="1:7" ht="15">
      <c r="A559" s="85" t="s">
        <v>2076</v>
      </c>
      <c r="B559" s="85">
        <v>2</v>
      </c>
      <c r="C559" s="123">
        <v>0.0032690161323524793</v>
      </c>
      <c r="D559" s="85" t="s">
        <v>1570</v>
      </c>
      <c r="E559" s="85" t="b">
        <v>0</v>
      </c>
      <c r="F559" s="85" t="b">
        <v>0</v>
      </c>
      <c r="G559" s="85" t="b">
        <v>0</v>
      </c>
    </row>
    <row r="560" spans="1:7" ht="15">
      <c r="A560" s="85" t="s">
        <v>2281</v>
      </c>
      <c r="B560" s="85">
        <v>2</v>
      </c>
      <c r="C560" s="123">
        <v>0.0038942082313430946</v>
      </c>
      <c r="D560" s="85" t="s">
        <v>1570</v>
      </c>
      <c r="E560" s="85" t="b">
        <v>1</v>
      </c>
      <c r="F560" s="85" t="b">
        <v>0</v>
      </c>
      <c r="G560" s="85" t="b">
        <v>0</v>
      </c>
    </row>
    <row r="561" spans="1:7" ht="15">
      <c r="A561" s="85" t="s">
        <v>2123</v>
      </c>
      <c r="B561" s="85">
        <v>2</v>
      </c>
      <c r="C561" s="123">
        <v>0.0038942082313430946</v>
      </c>
      <c r="D561" s="85" t="s">
        <v>1570</v>
      </c>
      <c r="E561" s="85" t="b">
        <v>0</v>
      </c>
      <c r="F561" s="85" t="b">
        <v>0</v>
      </c>
      <c r="G561" s="85" t="b">
        <v>0</v>
      </c>
    </row>
    <row r="562" spans="1:7" ht="15">
      <c r="A562" s="85" t="s">
        <v>2279</v>
      </c>
      <c r="B562" s="85">
        <v>2</v>
      </c>
      <c r="C562" s="123">
        <v>0.0032690161323524793</v>
      </c>
      <c r="D562" s="85" t="s">
        <v>1570</v>
      </c>
      <c r="E562" s="85" t="b">
        <v>0</v>
      </c>
      <c r="F562" s="85" t="b">
        <v>0</v>
      </c>
      <c r="G562" s="85" t="b">
        <v>0</v>
      </c>
    </row>
    <row r="563" spans="1:7" ht="15">
      <c r="A563" s="85" t="s">
        <v>2282</v>
      </c>
      <c r="B563" s="85">
        <v>2</v>
      </c>
      <c r="C563" s="123">
        <v>0.0038942082313430946</v>
      </c>
      <c r="D563" s="85" t="s">
        <v>1570</v>
      </c>
      <c r="E563" s="85" t="b">
        <v>0</v>
      </c>
      <c r="F563" s="85" t="b">
        <v>0</v>
      </c>
      <c r="G563" s="85" t="b">
        <v>0</v>
      </c>
    </row>
    <row r="564" spans="1:7" ht="15">
      <c r="A564" s="85" t="s">
        <v>2283</v>
      </c>
      <c r="B564" s="85">
        <v>2</v>
      </c>
      <c r="C564" s="123">
        <v>0.0038942082313430946</v>
      </c>
      <c r="D564" s="85" t="s">
        <v>1570</v>
      </c>
      <c r="E564" s="85" t="b">
        <v>0</v>
      </c>
      <c r="F564" s="85" t="b">
        <v>0</v>
      </c>
      <c r="G564" s="85" t="b">
        <v>0</v>
      </c>
    </row>
    <row r="565" spans="1:7" ht="15">
      <c r="A565" s="85" t="s">
        <v>2097</v>
      </c>
      <c r="B565" s="85">
        <v>2</v>
      </c>
      <c r="C565" s="123">
        <v>0.0032690161323524793</v>
      </c>
      <c r="D565" s="85" t="s">
        <v>1570</v>
      </c>
      <c r="E565" s="85" t="b">
        <v>0</v>
      </c>
      <c r="F565" s="85" t="b">
        <v>0</v>
      </c>
      <c r="G565" s="85" t="b">
        <v>0</v>
      </c>
    </row>
    <row r="566" spans="1:7" ht="15">
      <c r="A566" s="85" t="s">
        <v>484</v>
      </c>
      <c r="B566" s="85">
        <v>2</v>
      </c>
      <c r="C566" s="123">
        <v>0.0032690161323524793</v>
      </c>
      <c r="D566" s="85" t="s">
        <v>1570</v>
      </c>
      <c r="E566" s="85" t="b">
        <v>0</v>
      </c>
      <c r="F566" s="85" t="b">
        <v>0</v>
      </c>
      <c r="G566" s="85" t="b">
        <v>0</v>
      </c>
    </row>
    <row r="567" spans="1:7" ht="15">
      <c r="A567" s="85" t="s">
        <v>1686</v>
      </c>
      <c r="B567" s="85">
        <v>2</v>
      </c>
      <c r="C567" s="123">
        <v>0.0032690161323524793</v>
      </c>
      <c r="D567" s="85" t="s">
        <v>1570</v>
      </c>
      <c r="E567" s="85" t="b">
        <v>1</v>
      </c>
      <c r="F567" s="85" t="b">
        <v>0</v>
      </c>
      <c r="G567" s="85" t="b">
        <v>0</v>
      </c>
    </row>
    <row r="568" spans="1:7" ht="15">
      <c r="A568" s="85" t="s">
        <v>2140</v>
      </c>
      <c r="B568" s="85">
        <v>2</v>
      </c>
      <c r="C568" s="123">
        <v>0.0032690161323524793</v>
      </c>
      <c r="D568" s="85" t="s">
        <v>1570</v>
      </c>
      <c r="E568" s="85" t="b">
        <v>0</v>
      </c>
      <c r="F568" s="85" t="b">
        <v>0</v>
      </c>
      <c r="G568" s="85" t="b">
        <v>0</v>
      </c>
    </row>
    <row r="569" spans="1:7" ht="15">
      <c r="A569" s="85" t="s">
        <v>2024</v>
      </c>
      <c r="B569" s="85">
        <v>2</v>
      </c>
      <c r="C569" s="123">
        <v>0.0032690161323524793</v>
      </c>
      <c r="D569" s="85" t="s">
        <v>1570</v>
      </c>
      <c r="E569" s="85" t="b">
        <v>0</v>
      </c>
      <c r="F569" s="85" t="b">
        <v>0</v>
      </c>
      <c r="G569" s="85" t="b">
        <v>0</v>
      </c>
    </row>
    <row r="570" spans="1:7" ht="15">
      <c r="A570" s="85" t="s">
        <v>1690</v>
      </c>
      <c r="B570" s="85">
        <v>2</v>
      </c>
      <c r="C570" s="123">
        <v>0.0032690161323524793</v>
      </c>
      <c r="D570" s="85" t="s">
        <v>1570</v>
      </c>
      <c r="E570" s="85" t="b">
        <v>0</v>
      </c>
      <c r="F570" s="85" t="b">
        <v>0</v>
      </c>
      <c r="G570" s="85" t="b">
        <v>0</v>
      </c>
    </row>
    <row r="571" spans="1:7" ht="15">
      <c r="A571" s="85" t="s">
        <v>1693</v>
      </c>
      <c r="B571" s="85">
        <v>2</v>
      </c>
      <c r="C571" s="123">
        <v>0.0032690161323524793</v>
      </c>
      <c r="D571" s="85" t="s">
        <v>1570</v>
      </c>
      <c r="E571" s="85" t="b">
        <v>0</v>
      </c>
      <c r="F571" s="85" t="b">
        <v>0</v>
      </c>
      <c r="G571" s="85" t="b">
        <v>0</v>
      </c>
    </row>
    <row r="572" spans="1:7" ht="15">
      <c r="A572" s="85" t="s">
        <v>1677</v>
      </c>
      <c r="B572" s="85">
        <v>2</v>
      </c>
      <c r="C572" s="123">
        <v>0.0032690161323524793</v>
      </c>
      <c r="D572" s="85" t="s">
        <v>1570</v>
      </c>
      <c r="E572" s="85" t="b">
        <v>1</v>
      </c>
      <c r="F572" s="85" t="b">
        <v>0</v>
      </c>
      <c r="G572" s="85" t="b">
        <v>0</v>
      </c>
    </row>
    <row r="573" spans="1:7" ht="15">
      <c r="A573" s="85" t="s">
        <v>272</v>
      </c>
      <c r="B573" s="85">
        <v>2</v>
      </c>
      <c r="C573" s="123">
        <v>0.0032690161323524793</v>
      </c>
      <c r="D573" s="85" t="s">
        <v>1570</v>
      </c>
      <c r="E573" s="85" t="b">
        <v>0</v>
      </c>
      <c r="F573" s="85" t="b">
        <v>0</v>
      </c>
      <c r="G573" s="85" t="b">
        <v>0</v>
      </c>
    </row>
    <row r="574" spans="1:7" ht="15">
      <c r="A574" s="85" t="s">
        <v>1680</v>
      </c>
      <c r="B574" s="85">
        <v>2</v>
      </c>
      <c r="C574" s="123">
        <v>0.0032690161323524793</v>
      </c>
      <c r="D574" s="85" t="s">
        <v>1570</v>
      </c>
      <c r="E574" s="85" t="b">
        <v>0</v>
      </c>
      <c r="F574" s="85" t="b">
        <v>0</v>
      </c>
      <c r="G574" s="85" t="b">
        <v>0</v>
      </c>
    </row>
    <row r="575" spans="1:7" ht="15">
      <c r="A575" s="85" t="s">
        <v>1681</v>
      </c>
      <c r="B575" s="85">
        <v>2</v>
      </c>
      <c r="C575" s="123">
        <v>0.0032690161323524793</v>
      </c>
      <c r="D575" s="85" t="s">
        <v>1570</v>
      </c>
      <c r="E575" s="85" t="b">
        <v>0</v>
      </c>
      <c r="F575" s="85" t="b">
        <v>0</v>
      </c>
      <c r="G575" s="85" t="b">
        <v>0</v>
      </c>
    </row>
    <row r="576" spans="1:7" ht="15">
      <c r="A576" s="85" t="s">
        <v>2068</v>
      </c>
      <c r="B576" s="85">
        <v>2</v>
      </c>
      <c r="C576" s="123">
        <v>0.0032690161323524793</v>
      </c>
      <c r="D576" s="85" t="s">
        <v>1570</v>
      </c>
      <c r="E576" s="85" t="b">
        <v>0</v>
      </c>
      <c r="F576" s="85" t="b">
        <v>0</v>
      </c>
      <c r="G576" s="85" t="b">
        <v>0</v>
      </c>
    </row>
    <row r="577" spans="1:7" ht="15">
      <c r="A577" s="85" t="s">
        <v>230</v>
      </c>
      <c r="B577" s="85">
        <v>2</v>
      </c>
      <c r="C577" s="123">
        <v>0.0032690161323524793</v>
      </c>
      <c r="D577" s="85" t="s">
        <v>1570</v>
      </c>
      <c r="E577" s="85" t="b">
        <v>0</v>
      </c>
      <c r="F577" s="85" t="b">
        <v>0</v>
      </c>
      <c r="G577" s="85" t="b">
        <v>0</v>
      </c>
    </row>
    <row r="578" spans="1:7" ht="15">
      <c r="A578" s="85" t="s">
        <v>2120</v>
      </c>
      <c r="B578" s="85">
        <v>2</v>
      </c>
      <c r="C578" s="123">
        <v>0.0032690161323524793</v>
      </c>
      <c r="D578" s="85" t="s">
        <v>1570</v>
      </c>
      <c r="E578" s="85" t="b">
        <v>0</v>
      </c>
      <c r="F578" s="85" t="b">
        <v>0</v>
      </c>
      <c r="G578" s="85" t="b">
        <v>0</v>
      </c>
    </row>
    <row r="579" spans="1:7" ht="15">
      <c r="A579" s="85" t="s">
        <v>491</v>
      </c>
      <c r="B579" s="85">
        <v>2</v>
      </c>
      <c r="C579" s="123">
        <v>0.0032690161323524793</v>
      </c>
      <c r="D579" s="85" t="s">
        <v>1570</v>
      </c>
      <c r="E579" s="85" t="b">
        <v>0</v>
      </c>
      <c r="F579" s="85" t="b">
        <v>0</v>
      </c>
      <c r="G579" s="85" t="b">
        <v>0</v>
      </c>
    </row>
    <row r="580" spans="1:7" ht="15">
      <c r="A580" s="85" t="s">
        <v>2057</v>
      </c>
      <c r="B580" s="85">
        <v>2</v>
      </c>
      <c r="C580" s="123">
        <v>0.0032690161323524793</v>
      </c>
      <c r="D580" s="85" t="s">
        <v>1570</v>
      </c>
      <c r="E580" s="85" t="b">
        <v>0</v>
      </c>
      <c r="F580" s="85" t="b">
        <v>0</v>
      </c>
      <c r="G580" s="85" t="b">
        <v>0</v>
      </c>
    </row>
    <row r="581" spans="1:7" ht="15">
      <c r="A581" s="85" t="s">
        <v>2055</v>
      </c>
      <c r="B581" s="85">
        <v>2</v>
      </c>
      <c r="C581" s="123">
        <v>0.0032690161323524793</v>
      </c>
      <c r="D581" s="85" t="s">
        <v>1570</v>
      </c>
      <c r="E581" s="85" t="b">
        <v>0</v>
      </c>
      <c r="F581" s="85" t="b">
        <v>0</v>
      </c>
      <c r="G581" s="85" t="b">
        <v>0</v>
      </c>
    </row>
    <row r="582" spans="1:7" ht="15">
      <c r="A582" s="85" t="s">
        <v>2050</v>
      </c>
      <c r="B582" s="85">
        <v>2</v>
      </c>
      <c r="C582" s="123">
        <v>0.0032690161323524793</v>
      </c>
      <c r="D582" s="85" t="s">
        <v>1570</v>
      </c>
      <c r="E582" s="85" t="b">
        <v>0</v>
      </c>
      <c r="F582" s="85" t="b">
        <v>0</v>
      </c>
      <c r="G582" s="85" t="b">
        <v>0</v>
      </c>
    </row>
    <row r="583" spans="1:7" ht="15">
      <c r="A583" s="85" t="s">
        <v>2232</v>
      </c>
      <c r="B583" s="85">
        <v>2</v>
      </c>
      <c r="C583" s="123">
        <v>0.0032690161323524793</v>
      </c>
      <c r="D583" s="85" t="s">
        <v>1570</v>
      </c>
      <c r="E583" s="85" t="b">
        <v>0</v>
      </c>
      <c r="F583" s="85" t="b">
        <v>0</v>
      </c>
      <c r="G583" s="85" t="b">
        <v>0</v>
      </c>
    </row>
    <row r="584" spans="1:7" ht="15">
      <c r="A584" s="85" t="s">
        <v>240</v>
      </c>
      <c r="B584" s="85">
        <v>2</v>
      </c>
      <c r="C584" s="123">
        <v>0.0032690161323524793</v>
      </c>
      <c r="D584" s="85" t="s">
        <v>1570</v>
      </c>
      <c r="E584" s="85" t="b">
        <v>0</v>
      </c>
      <c r="F584" s="85" t="b">
        <v>0</v>
      </c>
      <c r="G584" s="85" t="b">
        <v>0</v>
      </c>
    </row>
    <row r="585" spans="1:7" ht="15">
      <c r="A585" s="85" t="s">
        <v>2225</v>
      </c>
      <c r="B585" s="85">
        <v>2</v>
      </c>
      <c r="C585" s="123">
        <v>0.0032690161323524793</v>
      </c>
      <c r="D585" s="85" t="s">
        <v>1570</v>
      </c>
      <c r="E585" s="85" t="b">
        <v>0</v>
      </c>
      <c r="F585" s="85" t="b">
        <v>0</v>
      </c>
      <c r="G585" s="85" t="b">
        <v>0</v>
      </c>
    </row>
    <row r="586" spans="1:7" ht="15">
      <c r="A586" s="85" t="s">
        <v>2226</v>
      </c>
      <c r="B586" s="85">
        <v>2</v>
      </c>
      <c r="C586" s="123">
        <v>0.0032690161323524793</v>
      </c>
      <c r="D586" s="85" t="s">
        <v>1570</v>
      </c>
      <c r="E586" s="85" t="b">
        <v>0</v>
      </c>
      <c r="F586" s="85" t="b">
        <v>0</v>
      </c>
      <c r="G586" s="85" t="b">
        <v>0</v>
      </c>
    </row>
    <row r="587" spans="1:7" ht="15">
      <c r="A587" s="85" t="s">
        <v>2227</v>
      </c>
      <c r="B587" s="85">
        <v>2</v>
      </c>
      <c r="C587" s="123">
        <v>0.0032690161323524793</v>
      </c>
      <c r="D587" s="85" t="s">
        <v>1570</v>
      </c>
      <c r="E587" s="85" t="b">
        <v>0</v>
      </c>
      <c r="F587" s="85" t="b">
        <v>0</v>
      </c>
      <c r="G587" s="85" t="b">
        <v>0</v>
      </c>
    </row>
    <row r="588" spans="1:7" ht="15">
      <c r="A588" s="85" t="s">
        <v>2101</v>
      </c>
      <c r="B588" s="85">
        <v>2</v>
      </c>
      <c r="C588" s="123">
        <v>0.0032690161323524793</v>
      </c>
      <c r="D588" s="85" t="s">
        <v>1570</v>
      </c>
      <c r="E588" s="85" t="b">
        <v>0</v>
      </c>
      <c r="F588" s="85" t="b">
        <v>0</v>
      </c>
      <c r="G588" s="85" t="b">
        <v>0</v>
      </c>
    </row>
    <row r="589" spans="1:7" ht="15">
      <c r="A589" s="85" t="s">
        <v>2228</v>
      </c>
      <c r="B589" s="85">
        <v>2</v>
      </c>
      <c r="C589" s="123">
        <v>0.0032690161323524793</v>
      </c>
      <c r="D589" s="85" t="s">
        <v>1570</v>
      </c>
      <c r="E589" s="85" t="b">
        <v>0</v>
      </c>
      <c r="F589" s="85" t="b">
        <v>0</v>
      </c>
      <c r="G589" s="85" t="b">
        <v>0</v>
      </c>
    </row>
    <row r="590" spans="1:7" ht="15">
      <c r="A590" s="85" t="s">
        <v>2229</v>
      </c>
      <c r="B590" s="85">
        <v>2</v>
      </c>
      <c r="C590" s="123">
        <v>0.0032690161323524793</v>
      </c>
      <c r="D590" s="85" t="s">
        <v>1570</v>
      </c>
      <c r="E590" s="85" t="b">
        <v>0</v>
      </c>
      <c r="F590" s="85" t="b">
        <v>0</v>
      </c>
      <c r="G590" s="85" t="b">
        <v>0</v>
      </c>
    </row>
    <row r="591" spans="1:7" ht="15">
      <c r="A591" s="85" t="s">
        <v>2230</v>
      </c>
      <c r="B591" s="85">
        <v>2</v>
      </c>
      <c r="C591" s="123">
        <v>0.0032690161323524793</v>
      </c>
      <c r="D591" s="85" t="s">
        <v>1570</v>
      </c>
      <c r="E591" s="85" t="b">
        <v>0</v>
      </c>
      <c r="F591" s="85" t="b">
        <v>0</v>
      </c>
      <c r="G591" s="85" t="b">
        <v>0</v>
      </c>
    </row>
    <row r="592" spans="1:7" ht="15">
      <c r="A592" s="85" t="s">
        <v>487</v>
      </c>
      <c r="B592" s="85">
        <v>2</v>
      </c>
      <c r="C592" s="123">
        <v>0.0032690161323524793</v>
      </c>
      <c r="D592" s="85" t="s">
        <v>1570</v>
      </c>
      <c r="E592" s="85" t="b">
        <v>0</v>
      </c>
      <c r="F592" s="85" t="b">
        <v>0</v>
      </c>
      <c r="G592" s="85" t="b">
        <v>0</v>
      </c>
    </row>
    <row r="593" spans="1:7" ht="15">
      <c r="A593" s="85" t="s">
        <v>2215</v>
      </c>
      <c r="B593" s="85">
        <v>2</v>
      </c>
      <c r="C593" s="123">
        <v>0.0032690161323524793</v>
      </c>
      <c r="D593" s="85" t="s">
        <v>1570</v>
      </c>
      <c r="E593" s="85" t="b">
        <v>0</v>
      </c>
      <c r="F593" s="85" t="b">
        <v>0</v>
      </c>
      <c r="G593" s="85" t="b">
        <v>0</v>
      </c>
    </row>
    <row r="594" spans="1:7" ht="15">
      <c r="A594" s="85" t="s">
        <v>2216</v>
      </c>
      <c r="B594" s="85">
        <v>2</v>
      </c>
      <c r="C594" s="123">
        <v>0.0032690161323524793</v>
      </c>
      <c r="D594" s="85" t="s">
        <v>1570</v>
      </c>
      <c r="E594" s="85" t="b">
        <v>0</v>
      </c>
      <c r="F594" s="85" t="b">
        <v>0</v>
      </c>
      <c r="G594" s="85" t="b">
        <v>0</v>
      </c>
    </row>
    <row r="595" spans="1:7" ht="15">
      <c r="A595" s="85" t="s">
        <v>2217</v>
      </c>
      <c r="B595" s="85">
        <v>2</v>
      </c>
      <c r="C595" s="123">
        <v>0.0032690161323524793</v>
      </c>
      <c r="D595" s="85" t="s">
        <v>1570</v>
      </c>
      <c r="E595" s="85" t="b">
        <v>0</v>
      </c>
      <c r="F595" s="85" t="b">
        <v>0</v>
      </c>
      <c r="G595" s="85" t="b">
        <v>0</v>
      </c>
    </row>
    <row r="596" spans="1:7" ht="15">
      <c r="A596" s="85" t="s">
        <v>281</v>
      </c>
      <c r="B596" s="85">
        <v>2</v>
      </c>
      <c r="C596" s="123">
        <v>0.0032690161323524793</v>
      </c>
      <c r="D596" s="85" t="s">
        <v>1570</v>
      </c>
      <c r="E596" s="85" t="b">
        <v>0</v>
      </c>
      <c r="F596" s="85" t="b">
        <v>0</v>
      </c>
      <c r="G596" s="85" t="b">
        <v>0</v>
      </c>
    </row>
    <row r="597" spans="1:7" ht="15">
      <c r="A597" s="85" t="s">
        <v>280</v>
      </c>
      <c r="B597" s="85">
        <v>2</v>
      </c>
      <c r="C597" s="123">
        <v>0.0032690161323524793</v>
      </c>
      <c r="D597" s="85" t="s">
        <v>1570</v>
      </c>
      <c r="E597" s="85" t="b">
        <v>0</v>
      </c>
      <c r="F597" s="85" t="b">
        <v>0</v>
      </c>
      <c r="G597" s="85" t="b">
        <v>0</v>
      </c>
    </row>
    <row r="598" spans="1:7" ht="15">
      <c r="A598" s="85" t="s">
        <v>489</v>
      </c>
      <c r="B598" s="85">
        <v>2</v>
      </c>
      <c r="C598" s="123">
        <v>0.0032690161323524793</v>
      </c>
      <c r="D598" s="85" t="s">
        <v>1570</v>
      </c>
      <c r="E598" s="85" t="b">
        <v>0</v>
      </c>
      <c r="F598" s="85" t="b">
        <v>0</v>
      </c>
      <c r="G598" s="85" t="b">
        <v>0</v>
      </c>
    </row>
    <row r="599" spans="1:7" ht="15">
      <c r="A599" s="85" t="s">
        <v>2208</v>
      </c>
      <c r="B599" s="85">
        <v>2</v>
      </c>
      <c r="C599" s="123">
        <v>0.0032690161323524793</v>
      </c>
      <c r="D599" s="85" t="s">
        <v>1570</v>
      </c>
      <c r="E599" s="85" t="b">
        <v>0</v>
      </c>
      <c r="F599" s="85" t="b">
        <v>0</v>
      </c>
      <c r="G599" s="85" t="b">
        <v>0</v>
      </c>
    </row>
    <row r="600" spans="1:7" ht="15">
      <c r="A600" s="85" t="s">
        <v>2209</v>
      </c>
      <c r="B600" s="85">
        <v>2</v>
      </c>
      <c r="C600" s="123">
        <v>0.0032690161323524793</v>
      </c>
      <c r="D600" s="85" t="s">
        <v>1570</v>
      </c>
      <c r="E600" s="85" t="b">
        <v>0</v>
      </c>
      <c r="F600" s="85" t="b">
        <v>0</v>
      </c>
      <c r="G600" s="85" t="b">
        <v>0</v>
      </c>
    </row>
    <row r="601" spans="1:7" ht="15">
      <c r="A601" s="85" t="s">
        <v>2105</v>
      </c>
      <c r="B601" s="85">
        <v>2</v>
      </c>
      <c r="C601" s="123">
        <v>0.0032690161323524793</v>
      </c>
      <c r="D601" s="85" t="s">
        <v>1570</v>
      </c>
      <c r="E601" s="85" t="b">
        <v>0</v>
      </c>
      <c r="F601" s="85" t="b">
        <v>0</v>
      </c>
      <c r="G601" s="85" t="b">
        <v>0</v>
      </c>
    </row>
    <row r="602" spans="1:7" ht="15">
      <c r="A602" s="85" t="s">
        <v>2210</v>
      </c>
      <c r="B602" s="85">
        <v>2</v>
      </c>
      <c r="C602" s="123">
        <v>0.0032690161323524793</v>
      </c>
      <c r="D602" s="85" t="s">
        <v>1570</v>
      </c>
      <c r="E602" s="85" t="b">
        <v>1</v>
      </c>
      <c r="F602" s="85" t="b">
        <v>0</v>
      </c>
      <c r="G602" s="85" t="b">
        <v>0</v>
      </c>
    </row>
    <row r="603" spans="1:7" ht="15">
      <c r="A603" s="85" t="s">
        <v>2211</v>
      </c>
      <c r="B603" s="85">
        <v>2</v>
      </c>
      <c r="C603" s="123">
        <v>0.0032690161323524793</v>
      </c>
      <c r="D603" s="85" t="s">
        <v>1570</v>
      </c>
      <c r="E603" s="85" t="b">
        <v>1</v>
      </c>
      <c r="F603" s="85" t="b">
        <v>0</v>
      </c>
      <c r="G603" s="85" t="b">
        <v>0</v>
      </c>
    </row>
    <row r="604" spans="1:7" ht="15">
      <c r="A604" s="85" t="s">
        <v>2212</v>
      </c>
      <c r="B604" s="85">
        <v>2</v>
      </c>
      <c r="C604" s="123">
        <v>0.0032690161323524793</v>
      </c>
      <c r="D604" s="85" t="s">
        <v>1570</v>
      </c>
      <c r="E604" s="85" t="b">
        <v>1</v>
      </c>
      <c r="F604" s="85" t="b">
        <v>0</v>
      </c>
      <c r="G604" s="85" t="b">
        <v>0</v>
      </c>
    </row>
    <row r="605" spans="1:7" ht="15">
      <c r="A605" s="85" t="s">
        <v>2213</v>
      </c>
      <c r="B605" s="85">
        <v>2</v>
      </c>
      <c r="C605" s="123">
        <v>0.0032690161323524793</v>
      </c>
      <c r="D605" s="85" t="s">
        <v>1570</v>
      </c>
      <c r="E605" s="85" t="b">
        <v>0</v>
      </c>
      <c r="F605" s="85" t="b">
        <v>0</v>
      </c>
      <c r="G605" s="85" t="b">
        <v>0</v>
      </c>
    </row>
    <row r="606" spans="1:7" ht="15">
      <c r="A606" s="85" t="s">
        <v>2200</v>
      </c>
      <c r="B606" s="85">
        <v>2</v>
      </c>
      <c r="C606" s="123">
        <v>0.0032690161323524793</v>
      </c>
      <c r="D606" s="85" t="s">
        <v>1570</v>
      </c>
      <c r="E606" s="85" t="b">
        <v>0</v>
      </c>
      <c r="F606" s="85" t="b">
        <v>0</v>
      </c>
      <c r="G606" s="85" t="b">
        <v>0</v>
      </c>
    </row>
    <row r="607" spans="1:7" ht="15">
      <c r="A607" s="85" t="s">
        <v>2201</v>
      </c>
      <c r="B607" s="85">
        <v>2</v>
      </c>
      <c r="C607" s="123">
        <v>0.0032690161323524793</v>
      </c>
      <c r="D607" s="85" t="s">
        <v>1570</v>
      </c>
      <c r="E607" s="85" t="b">
        <v>0</v>
      </c>
      <c r="F607" s="85" t="b">
        <v>0</v>
      </c>
      <c r="G607" s="85" t="b">
        <v>0</v>
      </c>
    </row>
    <row r="608" spans="1:7" ht="15">
      <c r="A608" s="85" t="s">
        <v>2071</v>
      </c>
      <c r="B608" s="85">
        <v>2</v>
      </c>
      <c r="C608" s="123">
        <v>0.0032690161323524793</v>
      </c>
      <c r="D608" s="85" t="s">
        <v>1570</v>
      </c>
      <c r="E608" s="85" t="b">
        <v>0</v>
      </c>
      <c r="F608" s="85" t="b">
        <v>0</v>
      </c>
      <c r="G608" s="85" t="b">
        <v>0</v>
      </c>
    </row>
    <row r="609" spans="1:7" ht="15">
      <c r="A609" s="85" t="s">
        <v>2202</v>
      </c>
      <c r="B609" s="85">
        <v>2</v>
      </c>
      <c r="C609" s="123">
        <v>0.0032690161323524793</v>
      </c>
      <c r="D609" s="85" t="s">
        <v>1570</v>
      </c>
      <c r="E609" s="85" t="b">
        <v>0</v>
      </c>
      <c r="F609" s="85" t="b">
        <v>0</v>
      </c>
      <c r="G609" s="85" t="b">
        <v>0</v>
      </c>
    </row>
    <row r="610" spans="1:7" ht="15">
      <c r="A610" s="85" t="s">
        <v>286</v>
      </c>
      <c r="B610" s="85">
        <v>2</v>
      </c>
      <c r="C610" s="123">
        <v>0.0032690161323524793</v>
      </c>
      <c r="D610" s="85" t="s">
        <v>1570</v>
      </c>
      <c r="E610" s="85" t="b">
        <v>0</v>
      </c>
      <c r="F610" s="85" t="b">
        <v>0</v>
      </c>
      <c r="G610" s="85" t="b">
        <v>0</v>
      </c>
    </row>
    <row r="611" spans="1:7" ht="15">
      <c r="A611" s="85" t="s">
        <v>285</v>
      </c>
      <c r="B611" s="85">
        <v>2</v>
      </c>
      <c r="C611" s="123">
        <v>0.0032690161323524793</v>
      </c>
      <c r="D611" s="85" t="s">
        <v>1570</v>
      </c>
      <c r="E611" s="85" t="b">
        <v>0</v>
      </c>
      <c r="F611" s="85" t="b">
        <v>0</v>
      </c>
      <c r="G611" s="85" t="b">
        <v>0</v>
      </c>
    </row>
    <row r="612" spans="1:7" ht="15">
      <c r="A612" s="85" t="s">
        <v>2203</v>
      </c>
      <c r="B612" s="85">
        <v>2</v>
      </c>
      <c r="C612" s="123">
        <v>0.0032690161323524793</v>
      </c>
      <c r="D612" s="85" t="s">
        <v>1570</v>
      </c>
      <c r="E612" s="85" t="b">
        <v>0</v>
      </c>
      <c r="F612" s="85" t="b">
        <v>0</v>
      </c>
      <c r="G612" s="85" t="b">
        <v>0</v>
      </c>
    </row>
    <row r="613" spans="1:7" ht="15">
      <c r="A613" s="85" t="s">
        <v>2088</v>
      </c>
      <c r="B613" s="85">
        <v>2</v>
      </c>
      <c r="C613" s="123">
        <v>0.0032690161323524793</v>
      </c>
      <c r="D613" s="85" t="s">
        <v>1570</v>
      </c>
      <c r="E613" s="85" t="b">
        <v>0</v>
      </c>
      <c r="F613" s="85" t="b">
        <v>0</v>
      </c>
      <c r="G613" s="85" t="b">
        <v>0</v>
      </c>
    </row>
    <row r="614" spans="1:7" ht="15">
      <c r="A614" s="85" t="s">
        <v>2067</v>
      </c>
      <c r="B614" s="85">
        <v>2</v>
      </c>
      <c r="C614" s="123">
        <v>0.0032690161323524793</v>
      </c>
      <c r="D614" s="85" t="s">
        <v>1570</v>
      </c>
      <c r="E614" s="85" t="b">
        <v>0</v>
      </c>
      <c r="F614" s="85" t="b">
        <v>0</v>
      </c>
      <c r="G614" s="85" t="b">
        <v>0</v>
      </c>
    </row>
    <row r="615" spans="1:7" ht="15">
      <c r="A615" s="85" t="s">
        <v>288</v>
      </c>
      <c r="B615" s="85">
        <v>2</v>
      </c>
      <c r="C615" s="123">
        <v>0.0032690161323524793</v>
      </c>
      <c r="D615" s="85" t="s">
        <v>1570</v>
      </c>
      <c r="E615" s="85" t="b">
        <v>0</v>
      </c>
      <c r="F615" s="85" t="b">
        <v>0</v>
      </c>
      <c r="G615" s="85" t="b">
        <v>0</v>
      </c>
    </row>
    <row r="616" spans="1:7" ht="15">
      <c r="A616" s="85" t="s">
        <v>2015</v>
      </c>
      <c r="B616" s="85">
        <v>2</v>
      </c>
      <c r="C616" s="123">
        <v>0.0032690161323524793</v>
      </c>
      <c r="D616" s="85" t="s">
        <v>1570</v>
      </c>
      <c r="E616" s="85" t="b">
        <v>1</v>
      </c>
      <c r="F616" s="85" t="b">
        <v>0</v>
      </c>
      <c r="G616" s="85" t="b">
        <v>0</v>
      </c>
    </row>
    <row r="617" spans="1:7" ht="15">
      <c r="A617" s="85" t="s">
        <v>295</v>
      </c>
      <c r="B617" s="85">
        <v>2</v>
      </c>
      <c r="C617" s="123">
        <v>0.0032690161323524793</v>
      </c>
      <c r="D617" s="85" t="s">
        <v>1570</v>
      </c>
      <c r="E617" s="85" t="b">
        <v>0</v>
      </c>
      <c r="F617" s="85" t="b">
        <v>0</v>
      </c>
      <c r="G617" s="85" t="b">
        <v>0</v>
      </c>
    </row>
    <row r="618" spans="1:7" ht="15">
      <c r="A618" s="85" t="s">
        <v>2058</v>
      </c>
      <c r="B618" s="85">
        <v>2</v>
      </c>
      <c r="C618" s="123">
        <v>0.0032690161323524793</v>
      </c>
      <c r="D618" s="85" t="s">
        <v>1570</v>
      </c>
      <c r="E618" s="85" t="b">
        <v>0</v>
      </c>
      <c r="F618" s="85" t="b">
        <v>0</v>
      </c>
      <c r="G618" s="85" t="b">
        <v>0</v>
      </c>
    </row>
    <row r="619" spans="1:7" ht="15">
      <c r="A619" s="85" t="s">
        <v>2172</v>
      </c>
      <c r="B619" s="85">
        <v>2</v>
      </c>
      <c r="C619" s="123">
        <v>0.0032690161323524793</v>
      </c>
      <c r="D619" s="85" t="s">
        <v>1570</v>
      </c>
      <c r="E619" s="85" t="b">
        <v>0</v>
      </c>
      <c r="F619" s="85" t="b">
        <v>0</v>
      </c>
      <c r="G619" s="85" t="b">
        <v>0</v>
      </c>
    </row>
    <row r="620" spans="1:7" ht="15">
      <c r="A620" s="85" t="s">
        <v>2173</v>
      </c>
      <c r="B620" s="85">
        <v>2</v>
      </c>
      <c r="C620" s="123">
        <v>0.0032690161323524793</v>
      </c>
      <c r="D620" s="85" t="s">
        <v>1570</v>
      </c>
      <c r="E620" s="85" t="b">
        <v>0</v>
      </c>
      <c r="F620" s="85" t="b">
        <v>0</v>
      </c>
      <c r="G620" s="85" t="b">
        <v>0</v>
      </c>
    </row>
    <row r="621" spans="1:7" ht="15">
      <c r="A621" s="85" t="s">
        <v>2174</v>
      </c>
      <c r="B621" s="85">
        <v>2</v>
      </c>
      <c r="C621" s="123">
        <v>0.0032690161323524793</v>
      </c>
      <c r="D621" s="85" t="s">
        <v>1570</v>
      </c>
      <c r="E621" s="85" t="b">
        <v>0</v>
      </c>
      <c r="F621" s="85" t="b">
        <v>0</v>
      </c>
      <c r="G621" s="85" t="b">
        <v>0</v>
      </c>
    </row>
    <row r="622" spans="1:7" ht="15">
      <c r="A622" s="85" t="s">
        <v>2054</v>
      </c>
      <c r="B622" s="85">
        <v>2</v>
      </c>
      <c r="C622" s="123">
        <v>0.0032690161323524793</v>
      </c>
      <c r="D622" s="85" t="s">
        <v>1570</v>
      </c>
      <c r="E622" s="85" t="b">
        <v>0</v>
      </c>
      <c r="F622" s="85" t="b">
        <v>0</v>
      </c>
      <c r="G622" s="85" t="b">
        <v>0</v>
      </c>
    </row>
    <row r="623" spans="1:7" ht="15">
      <c r="A623" s="85" t="s">
        <v>253</v>
      </c>
      <c r="B623" s="85">
        <v>2</v>
      </c>
      <c r="C623" s="123">
        <v>0.0032690161323524793</v>
      </c>
      <c r="D623" s="85" t="s">
        <v>1570</v>
      </c>
      <c r="E623" s="85" t="b">
        <v>0</v>
      </c>
      <c r="F623" s="85" t="b">
        <v>0</v>
      </c>
      <c r="G623" s="85" t="b">
        <v>0</v>
      </c>
    </row>
    <row r="624" spans="1:7" ht="15">
      <c r="A624" s="85" t="s">
        <v>2169</v>
      </c>
      <c r="B624" s="85">
        <v>2</v>
      </c>
      <c r="C624" s="123">
        <v>0.0032690161323524793</v>
      </c>
      <c r="D624" s="85" t="s">
        <v>1570</v>
      </c>
      <c r="E624" s="85" t="b">
        <v>0</v>
      </c>
      <c r="F624" s="85" t="b">
        <v>0</v>
      </c>
      <c r="G624" s="85" t="b">
        <v>0</v>
      </c>
    </row>
    <row r="625" spans="1:7" ht="15">
      <c r="A625" s="85" t="s">
        <v>2170</v>
      </c>
      <c r="B625" s="85">
        <v>2</v>
      </c>
      <c r="C625" s="123">
        <v>0.0032690161323524793</v>
      </c>
      <c r="D625" s="85" t="s">
        <v>1570</v>
      </c>
      <c r="E625" s="85" t="b">
        <v>0</v>
      </c>
      <c r="F625" s="85" t="b">
        <v>0</v>
      </c>
      <c r="G625" s="85" t="b">
        <v>0</v>
      </c>
    </row>
    <row r="626" spans="1:7" ht="15">
      <c r="A626" s="85" t="s">
        <v>298</v>
      </c>
      <c r="B626" s="85">
        <v>2</v>
      </c>
      <c r="C626" s="123">
        <v>0.0032690161323524793</v>
      </c>
      <c r="D626" s="85" t="s">
        <v>1570</v>
      </c>
      <c r="E626" s="85" t="b">
        <v>0</v>
      </c>
      <c r="F626" s="85" t="b">
        <v>0</v>
      </c>
      <c r="G626" s="85" t="b">
        <v>0</v>
      </c>
    </row>
    <row r="627" spans="1:7" ht="15">
      <c r="A627" s="85" t="s">
        <v>297</v>
      </c>
      <c r="B627" s="85">
        <v>2</v>
      </c>
      <c r="C627" s="123">
        <v>0.0032690161323524793</v>
      </c>
      <c r="D627" s="85" t="s">
        <v>1570</v>
      </c>
      <c r="E627" s="85" t="b">
        <v>0</v>
      </c>
      <c r="F627" s="85" t="b">
        <v>0</v>
      </c>
      <c r="G627" s="85" t="b">
        <v>0</v>
      </c>
    </row>
    <row r="628" spans="1:7" ht="15">
      <c r="A628" s="85" t="s">
        <v>2165</v>
      </c>
      <c r="B628" s="85">
        <v>2</v>
      </c>
      <c r="C628" s="123">
        <v>0.0032690161323524793</v>
      </c>
      <c r="D628" s="85" t="s">
        <v>1570</v>
      </c>
      <c r="E628" s="85" t="b">
        <v>0</v>
      </c>
      <c r="F628" s="85" t="b">
        <v>0</v>
      </c>
      <c r="G628" s="85" t="b">
        <v>0</v>
      </c>
    </row>
    <row r="629" spans="1:7" ht="15">
      <c r="A629" s="85" t="s">
        <v>2166</v>
      </c>
      <c r="B629" s="85">
        <v>2</v>
      </c>
      <c r="C629" s="123">
        <v>0.0032690161323524793</v>
      </c>
      <c r="D629" s="85" t="s">
        <v>1570</v>
      </c>
      <c r="E629" s="85" t="b">
        <v>0</v>
      </c>
      <c r="F629" s="85" t="b">
        <v>0</v>
      </c>
      <c r="G629" s="85" t="b">
        <v>0</v>
      </c>
    </row>
    <row r="630" spans="1:7" ht="15">
      <c r="A630" s="85" t="s">
        <v>2167</v>
      </c>
      <c r="B630" s="85">
        <v>2</v>
      </c>
      <c r="C630" s="123">
        <v>0.0032690161323524793</v>
      </c>
      <c r="D630" s="85" t="s">
        <v>1570</v>
      </c>
      <c r="E630" s="85" t="b">
        <v>0</v>
      </c>
      <c r="F630" s="85" t="b">
        <v>0</v>
      </c>
      <c r="G630" s="85" t="b">
        <v>0</v>
      </c>
    </row>
    <row r="631" spans="1:7" ht="15">
      <c r="A631" s="85" t="s">
        <v>2168</v>
      </c>
      <c r="B631" s="85">
        <v>2</v>
      </c>
      <c r="C631" s="123">
        <v>0.0032690161323524793</v>
      </c>
      <c r="D631" s="85" t="s">
        <v>1570</v>
      </c>
      <c r="E631" s="85" t="b">
        <v>0</v>
      </c>
      <c r="F631" s="85" t="b">
        <v>0</v>
      </c>
      <c r="G631" s="85" t="b">
        <v>0</v>
      </c>
    </row>
    <row r="632" spans="1:7" ht="15">
      <c r="A632" s="85" t="s">
        <v>2083</v>
      </c>
      <c r="B632" s="85">
        <v>2</v>
      </c>
      <c r="C632" s="123">
        <v>0.0032690161323524793</v>
      </c>
      <c r="D632" s="85" t="s">
        <v>1570</v>
      </c>
      <c r="E632" s="85" t="b">
        <v>0</v>
      </c>
      <c r="F632" s="85" t="b">
        <v>0</v>
      </c>
      <c r="G632" s="85" t="b">
        <v>0</v>
      </c>
    </row>
    <row r="633" spans="1:7" ht="15">
      <c r="A633" s="85" t="s">
        <v>2175</v>
      </c>
      <c r="B633" s="85">
        <v>2</v>
      </c>
      <c r="C633" s="123">
        <v>0.0032690161323524793</v>
      </c>
      <c r="D633" s="85" t="s">
        <v>1570</v>
      </c>
      <c r="E633" s="85" t="b">
        <v>0</v>
      </c>
      <c r="F633" s="85" t="b">
        <v>0</v>
      </c>
      <c r="G633" s="85" t="b">
        <v>0</v>
      </c>
    </row>
    <row r="634" spans="1:7" ht="15">
      <c r="A634" s="85" t="s">
        <v>2176</v>
      </c>
      <c r="B634" s="85">
        <v>2</v>
      </c>
      <c r="C634" s="123">
        <v>0.0032690161323524793</v>
      </c>
      <c r="D634" s="85" t="s">
        <v>1570</v>
      </c>
      <c r="E634" s="85" t="b">
        <v>0</v>
      </c>
      <c r="F634" s="85" t="b">
        <v>0</v>
      </c>
      <c r="G634" s="85" t="b">
        <v>0</v>
      </c>
    </row>
    <row r="635" spans="1:7" ht="15">
      <c r="A635" s="85" t="s">
        <v>2177</v>
      </c>
      <c r="B635" s="85">
        <v>2</v>
      </c>
      <c r="C635" s="123">
        <v>0.0032690161323524793</v>
      </c>
      <c r="D635" s="85" t="s">
        <v>1570</v>
      </c>
      <c r="E635" s="85" t="b">
        <v>0</v>
      </c>
      <c r="F635" s="85" t="b">
        <v>0</v>
      </c>
      <c r="G635" s="85" t="b">
        <v>0</v>
      </c>
    </row>
    <row r="636" spans="1:7" ht="15">
      <c r="A636" s="85" t="s">
        <v>2178</v>
      </c>
      <c r="B636" s="85">
        <v>2</v>
      </c>
      <c r="C636" s="123">
        <v>0.0032690161323524793</v>
      </c>
      <c r="D636" s="85" t="s">
        <v>1570</v>
      </c>
      <c r="E636" s="85" t="b">
        <v>0</v>
      </c>
      <c r="F636" s="85" t="b">
        <v>0</v>
      </c>
      <c r="G636" s="85" t="b">
        <v>0</v>
      </c>
    </row>
    <row r="637" spans="1:7" ht="15">
      <c r="A637" s="85" t="s">
        <v>2064</v>
      </c>
      <c r="B637" s="85">
        <v>2</v>
      </c>
      <c r="C637" s="123">
        <v>0.0032690161323524793</v>
      </c>
      <c r="D637" s="85" t="s">
        <v>1570</v>
      </c>
      <c r="E637" s="85" t="b">
        <v>0</v>
      </c>
      <c r="F637" s="85" t="b">
        <v>0</v>
      </c>
      <c r="G637" s="85" t="b">
        <v>0</v>
      </c>
    </row>
    <row r="638" spans="1:7" ht="15">
      <c r="A638" s="85" t="s">
        <v>2086</v>
      </c>
      <c r="B638" s="85">
        <v>2</v>
      </c>
      <c r="C638" s="123">
        <v>0.0032690161323524793</v>
      </c>
      <c r="D638" s="85" t="s">
        <v>1570</v>
      </c>
      <c r="E638" s="85" t="b">
        <v>0</v>
      </c>
      <c r="F638" s="85" t="b">
        <v>0</v>
      </c>
      <c r="G638" s="85" t="b">
        <v>0</v>
      </c>
    </row>
    <row r="639" spans="1:7" ht="15">
      <c r="A639" s="85" t="s">
        <v>2278</v>
      </c>
      <c r="B639" s="85">
        <v>2</v>
      </c>
      <c r="C639" s="123">
        <v>0.0032690161323524793</v>
      </c>
      <c r="D639" s="85" t="s">
        <v>1570</v>
      </c>
      <c r="E639" s="85" t="b">
        <v>0</v>
      </c>
      <c r="F639" s="85" t="b">
        <v>0</v>
      </c>
      <c r="G639" s="85" t="b">
        <v>0</v>
      </c>
    </row>
    <row r="640" spans="1:7" ht="15">
      <c r="A640" s="85" t="s">
        <v>2270</v>
      </c>
      <c r="B640" s="85">
        <v>2</v>
      </c>
      <c r="C640" s="123">
        <v>0.0032690161323524793</v>
      </c>
      <c r="D640" s="85" t="s">
        <v>1570</v>
      </c>
      <c r="E640" s="85" t="b">
        <v>0</v>
      </c>
      <c r="F640" s="85" t="b">
        <v>0</v>
      </c>
      <c r="G640" s="85" t="b">
        <v>0</v>
      </c>
    </row>
    <row r="641" spans="1:7" ht="15">
      <c r="A641" s="85" t="s">
        <v>236</v>
      </c>
      <c r="B641" s="85">
        <v>26</v>
      </c>
      <c r="C641" s="123">
        <v>0</v>
      </c>
      <c r="D641" s="85" t="s">
        <v>1571</v>
      </c>
      <c r="E641" s="85" t="b">
        <v>0</v>
      </c>
      <c r="F641" s="85" t="b">
        <v>0</v>
      </c>
      <c r="G641" s="85" t="b">
        <v>0</v>
      </c>
    </row>
    <row r="642" spans="1:7" ht="15">
      <c r="A642" s="85" t="s">
        <v>233</v>
      </c>
      <c r="B642" s="85">
        <v>21</v>
      </c>
      <c r="C642" s="123">
        <v>0.003995782593811425</v>
      </c>
      <c r="D642" s="85" t="s">
        <v>1571</v>
      </c>
      <c r="E642" s="85" t="b">
        <v>0</v>
      </c>
      <c r="F642" s="85" t="b">
        <v>0</v>
      </c>
      <c r="G642" s="85" t="b">
        <v>0</v>
      </c>
    </row>
    <row r="643" spans="1:7" ht="15">
      <c r="A643" s="85" t="s">
        <v>247</v>
      </c>
      <c r="B643" s="85">
        <v>9</v>
      </c>
      <c r="C643" s="123">
        <v>0.011496451220076526</v>
      </c>
      <c r="D643" s="85" t="s">
        <v>1571</v>
      </c>
      <c r="E643" s="85" t="b">
        <v>0</v>
      </c>
      <c r="F643" s="85" t="b">
        <v>0</v>
      </c>
      <c r="G643" s="85" t="b">
        <v>0</v>
      </c>
    </row>
    <row r="644" spans="1:7" ht="15">
      <c r="A644" s="85" t="s">
        <v>491</v>
      </c>
      <c r="B644" s="85">
        <v>5</v>
      </c>
      <c r="C644" s="123">
        <v>0.010388053788112446</v>
      </c>
      <c r="D644" s="85" t="s">
        <v>1571</v>
      </c>
      <c r="E644" s="85" t="b">
        <v>0</v>
      </c>
      <c r="F644" s="85" t="b">
        <v>0</v>
      </c>
      <c r="G644" s="85" t="b">
        <v>0</v>
      </c>
    </row>
    <row r="645" spans="1:7" ht="15">
      <c r="A645" s="85" t="s">
        <v>250</v>
      </c>
      <c r="B645" s="85">
        <v>5</v>
      </c>
      <c r="C645" s="123">
        <v>0.010388053788112446</v>
      </c>
      <c r="D645" s="85" t="s">
        <v>1571</v>
      </c>
      <c r="E645" s="85" t="b">
        <v>0</v>
      </c>
      <c r="F645" s="85" t="b">
        <v>0</v>
      </c>
      <c r="G645" s="85" t="b">
        <v>0</v>
      </c>
    </row>
    <row r="646" spans="1:7" ht="15">
      <c r="A646" s="85" t="s">
        <v>246</v>
      </c>
      <c r="B646" s="85">
        <v>5</v>
      </c>
      <c r="C646" s="123">
        <v>0.010388053788112446</v>
      </c>
      <c r="D646" s="85" t="s">
        <v>1571</v>
      </c>
      <c r="E646" s="85" t="b">
        <v>0</v>
      </c>
      <c r="F646" s="85" t="b">
        <v>0</v>
      </c>
      <c r="G646" s="85" t="b">
        <v>0</v>
      </c>
    </row>
    <row r="647" spans="1:7" ht="15">
      <c r="A647" s="85" t="s">
        <v>1672</v>
      </c>
      <c r="B647" s="85">
        <v>4</v>
      </c>
      <c r="C647" s="123">
        <v>0.009525615607393486</v>
      </c>
      <c r="D647" s="85" t="s">
        <v>1571</v>
      </c>
      <c r="E647" s="85" t="b">
        <v>0</v>
      </c>
      <c r="F647" s="85" t="b">
        <v>0</v>
      </c>
      <c r="G647" s="85" t="b">
        <v>0</v>
      </c>
    </row>
    <row r="648" spans="1:7" ht="15">
      <c r="A648" s="85" t="s">
        <v>258</v>
      </c>
      <c r="B648" s="85">
        <v>3</v>
      </c>
      <c r="C648" s="123">
        <v>0.008319184150137278</v>
      </c>
      <c r="D648" s="85" t="s">
        <v>1571</v>
      </c>
      <c r="E648" s="85" t="b">
        <v>0</v>
      </c>
      <c r="F648" s="85" t="b">
        <v>0</v>
      </c>
      <c r="G648" s="85" t="b">
        <v>0</v>
      </c>
    </row>
    <row r="649" spans="1:7" ht="15">
      <c r="A649" s="85" t="s">
        <v>1673</v>
      </c>
      <c r="B649" s="85">
        <v>3</v>
      </c>
      <c r="C649" s="123">
        <v>0.008319184150137278</v>
      </c>
      <c r="D649" s="85" t="s">
        <v>1571</v>
      </c>
      <c r="E649" s="85" t="b">
        <v>0</v>
      </c>
      <c r="F649" s="85" t="b">
        <v>0</v>
      </c>
      <c r="G649" s="85" t="b">
        <v>0</v>
      </c>
    </row>
    <row r="650" spans="1:7" ht="15">
      <c r="A650" s="85" t="s">
        <v>1674</v>
      </c>
      <c r="B650" s="85">
        <v>3</v>
      </c>
      <c r="C650" s="123">
        <v>0.008319184150137278</v>
      </c>
      <c r="D650" s="85" t="s">
        <v>1571</v>
      </c>
      <c r="E650" s="85" t="b">
        <v>0</v>
      </c>
      <c r="F650" s="85" t="b">
        <v>0</v>
      </c>
      <c r="G650" s="85" t="b">
        <v>0</v>
      </c>
    </row>
    <row r="651" spans="1:7" ht="15">
      <c r="A651" s="85" t="s">
        <v>2047</v>
      </c>
      <c r="B651" s="85">
        <v>3</v>
      </c>
      <c r="C651" s="123">
        <v>0.008319184150137278</v>
      </c>
      <c r="D651" s="85" t="s">
        <v>1571</v>
      </c>
      <c r="E651" s="85" t="b">
        <v>0</v>
      </c>
      <c r="F651" s="85" t="b">
        <v>0</v>
      </c>
      <c r="G651" s="85" t="b">
        <v>0</v>
      </c>
    </row>
    <row r="652" spans="1:7" ht="15">
      <c r="A652" s="85" t="s">
        <v>257</v>
      </c>
      <c r="B652" s="85">
        <v>3</v>
      </c>
      <c r="C652" s="123">
        <v>0.008319184150137278</v>
      </c>
      <c r="D652" s="85" t="s">
        <v>1571</v>
      </c>
      <c r="E652" s="85" t="b">
        <v>0</v>
      </c>
      <c r="F652" s="85" t="b">
        <v>0</v>
      </c>
      <c r="G652" s="85" t="b">
        <v>0</v>
      </c>
    </row>
    <row r="653" spans="1:7" ht="15">
      <c r="A653" s="85" t="s">
        <v>2013</v>
      </c>
      <c r="B653" s="85">
        <v>3</v>
      </c>
      <c r="C653" s="123">
        <v>0.009975214799563746</v>
      </c>
      <c r="D653" s="85" t="s">
        <v>1571</v>
      </c>
      <c r="E653" s="85" t="b">
        <v>0</v>
      </c>
      <c r="F653" s="85" t="b">
        <v>0</v>
      </c>
      <c r="G653" s="85" t="b">
        <v>0</v>
      </c>
    </row>
    <row r="654" spans="1:7" ht="15">
      <c r="A654" s="85" t="s">
        <v>2070</v>
      </c>
      <c r="B654" s="85">
        <v>3</v>
      </c>
      <c r="C654" s="123">
        <v>0.009975214799563746</v>
      </c>
      <c r="D654" s="85" t="s">
        <v>1571</v>
      </c>
      <c r="E654" s="85" t="b">
        <v>0</v>
      </c>
      <c r="F654" s="85" t="b">
        <v>0</v>
      </c>
      <c r="G654" s="85" t="b">
        <v>0</v>
      </c>
    </row>
    <row r="655" spans="1:7" ht="15">
      <c r="A655" s="85" t="s">
        <v>482</v>
      </c>
      <c r="B655" s="85">
        <v>3</v>
      </c>
      <c r="C655" s="123">
        <v>0.008319184150137278</v>
      </c>
      <c r="D655" s="85" t="s">
        <v>1571</v>
      </c>
      <c r="E655" s="85" t="b">
        <v>0</v>
      </c>
      <c r="F655" s="85" t="b">
        <v>0</v>
      </c>
      <c r="G655" s="85" t="b">
        <v>0</v>
      </c>
    </row>
    <row r="656" spans="1:7" ht="15">
      <c r="A656" s="85" t="s">
        <v>2033</v>
      </c>
      <c r="B656" s="85">
        <v>3</v>
      </c>
      <c r="C656" s="123">
        <v>0.008319184150137278</v>
      </c>
      <c r="D656" s="85" t="s">
        <v>1571</v>
      </c>
      <c r="E656" s="85" t="b">
        <v>0</v>
      </c>
      <c r="F656" s="85" t="b">
        <v>0</v>
      </c>
      <c r="G656" s="85" t="b">
        <v>0</v>
      </c>
    </row>
    <row r="657" spans="1:7" ht="15">
      <c r="A657" s="85" t="s">
        <v>2103</v>
      </c>
      <c r="B657" s="85">
        <v>3</v>
      </c>
      <c r="C657" s="123">
        <v>0.008319184150137278</v>
      </c>
      <c r="D657" s="85" t="s">
        <v>1571</v>
      </c>
      <c r="E657" s="85" t="b">
        <v>0</v>
      </c>
      <c r="F657" s="85" t="b">
        <v>0</v>
      </c>
      <c r="G657" s="85" t="b">
        <v>0</v>
      </c>
    </row>
    <row r="658" spans="1:7" ht="15">
      <c r="A658" s="85" t="s">
        <v>288</v>
      </c>
      <c r="B658" s="85">
        <v>3</v>
      </c>
      <c r="C658" s="123">
        <v>0.008319184150137278</v>
      </c>
      <c r="D658" s="85" t="s">
        <v>1571</v>
      </c>
      <c r="E658" s="85" t="b">
        <v>0</v>
      </c>
      <c r="F658" s="85" t="b">
        <v>0</v>
      </c>
      <c r="G658" s="85" t="b">
        <v>0</v>
      </c>
    </row>
    <row r="659" spans="1:7" ht="15">
      <c r="A659" s="85" t="s">
        <v>2069</v>
      </c>
      <c r="B659" s="85">
        <v>3</v>
      </c>
      <c r="C659" s="123">
        <v>0.008319184150137278</v>
      </c>
      <c r="D659" s="85" t="s">
        <v>1571</v>
      </c>
      <c r="E659" s="85" t="b">
        <v>0</v>
      </c>
      <c r="F659" s="85" t="b">
        <v>0</v>
      </c>
      <c r="G659" s="85" t="b">
        <v>0</v>
      </c>
    </row>
    <row r="660" spans="1:7" ht="15">
      <c r="A660" s="85" t="s">
        <v>2053</v>
      </c>
      <c r="B660" s="85">
        <v>3</v>
      </c>
      <c r="C660" s="123">
        <v>0.008319184150137278</v>
      </c>
      <c r="D660" s="85" t="s">
        <v>1571</v>
      </c>
      <c r="E660" s="85" t="b">
        <v>0</v>
      </c>
      <c r="F660" s="85" t="b">
        <v>0</v>
      </c>
      <c r="G660" s="85" t="b">
        <v>0</v>
      </c>
    </row>
    <row r="661" spans="1:7" ht="15">
      <c r="A661" s="85" t="s">
        <v>2124</v>
      </c>
      <c r="B661" s="85">
        <v>3</v>
      </c>
      <c r="C661" s="123">
        <v>0.009975214799563746</v>
      </c>
      <c r="D661" s="85" t="s">
        <v>1571</v>
      </c>
      <c r="E661" s="85" t="b">
        <v>0</v>
      </c>
      <c r="F661" s="85" t="b">
        <v>0</v>
      </c>
      <c r="G661" s="85" t="b">
        <v>0</v>
      </c>
    </row>
    <row r="662" spans="1:7" ht="15">
      <c r="A662" s="85" t="s">
        <v>2082</v>
      </c>
      <c r="B662" s="85">
        <v>2</v>
      </c>
      <c r="C662" s="123">
        <v>0.006650143199709163</v>
      </c>
      <c r="D662" s="85" t="s">
        <v>1571</v>
      </c>
      <c r="E662" s="85" t="b">
        <v>0</v>
      </c>
      <c r="F662" s="85" t="b">
        <v>0</v>
      </c>
      <c r="G662" s="85" t="b">
        <v>0</v>
      </c>
    </row>
    <row r="663" spans="1:7" ht="15">
      <c r="A663" s="85" t="s">
        <v>2046</v>
      </c>
      <c r="B663" s="85">
        <v>2</v>
      </c>
      <c r="C663" s="123">
        <v>0.006650143199709163</v>
      </c>
      <c r="D663" s="85" t="s">
        <v>1571</v>
      </c>
      <c r="E663" s="85" t="b">
        <v>0</v>
      </c>
      <c r="F663" s="85" t="b">
        <v>0</v>
      </c>
      <c r="G663" s="85" t="b">
        <v>0</v>
      </c>
    </row>
    <row r="664" spans="1:7" ht="15">
      <c r="A664" s="85" t="s">
        <v>2014</v>
      </c>
      <c r="B664" s="85">
        <v>2</v>
      </c>
      <c r="C664" s="123">
        <v>0.006650143199709163</v>
      </c>
      <c r="D664" s="85" t="s">
        <v>1571</v>
      </c>
      <c r="E664" s="85" t="b">
        <v>0</v>
      </c>
      <c r="F664" s="85" t="b">
        <v>0</v>
      </c>
      <c r="G664" s="85" t="b">
        <v>0</v>
      </c>
    </row>
    <row r="665" spans="1:7" ht="15">
      <c r="A665" s="85" t="s">
        <v>2057</v>
      </c>
      <c r="B665" s="85">
        <v>2</v>
      </c>
      <c r="C665" s="123">
        <v>0.006650143199709163</v>
      </c>
      <c r="D665" s="85" t="s">
        <v>1571</v>
      </c>
      <c r="E665" s="85" t="b">
        <v>0</v>
      </c>
      <c r="F665" s="85" t="b">
        <v>0</v>
      </c>
      <c r="G665" s="85" t="b">
        <v>0</v>
      </c>
    </row>
    <row r="666" spans="1:7" ht="15">
      <c r="A666" s="85" t="s">
        <v>2085</v>
      </c>
      <c r="B666" s="85">
        <v>2</v>
      </c>
      <c r="C666" s="123">
        <v>0.006650143199709163</v>
      </c>
      <c r="D666" s="85" t="s">
        <v>1571</v>
      </c>
      <c r="E666" s="85" t="b">
        <v>0</v>
      </c>
      <c r="F666" s="85" t="b">
        <v>0</v>
      </c>
      <c r="G666" s="85" t="b">
        <v>0</v>
      </c>
    </row>
    <row r="667" spans="1:7" ht="15">
      <c r="A667" s="85" t="s">
        <v>1665</v>
      </c>
      <c r="B667" s="85">
        <v>2</v>
      </c>
      <c r="C667" s="123">
        <v>0.006650143199709163</v>
      </c>
      <c r="D667" s="85" t="s">
        <v>1571</v>
      </c>
      <c r="E667" s="85" t="b">
        <v>0</v>
      </c>
      <c r="F667" s="85" t="b">
        <v>0</v>
      </c>
      <c r="G667" s="85" t="b">
        <v>0</v>
      </c>
    </row>
    <row r="668" spans="1:7" ht="15">
      <c r="A668" s="85" t="s">
        <v>2035</v>
      </c>
      <c r="B668" s="85">
        <v>2</v>
      </c>
      <c r="C668" s="123">
        <v>0.006650143199709163</v>
      </c>
      <c r="D668" s="85" t="s">
        <v>1571</v>
      </c>
      <c r="E668" s="85" t="b">
        <v>1</v>
      </c>
      <c r="F668" s="85" t="b">
        <v>0</v>
      </c>
      <c r="G668" s="85" t="b">
        <v>0</v>
      </c>
    </row>
    <row r="669" spans="1:7" ht="15">
      <c r="A669" s="85" t="s">
        <v>2089</v>
      </c>
      <c r="B669" s="85">
        <v>2</v>
      </c>
      <c r="C669" s="123">
        <v>0.006650143199709163</v>
      </c>
      <c r="D669" s="85" t="s">
        <v>1571</v>
      </c>
      <c r="E669" s="85" t="b">
        <v>0</v>
      </c>
      <c r="F669" s="85" t="b">
        <v>0</v>
      </c>
      <c r="G669" s="85" t="b">
        <v>0</v>
      </c>
    </row>
    <row r="670" spans="1:7" ht="15">
      <c r="A670" s="85" t="s">
        <v>2090</v>
      </c>
      <c r="B670" s="85">
        <v>2</v>
      </c>
      <c r="C670" s="123">
        <v>0.006650143199709163</v>
      </c>
      <c r="D670" s="85" t="s">
        <v>1571</v>
      </c>
      <c r="E670" s="85" t="b">
        <v>1</v>
      </c>
      <c r="F670" s="85" t="b">
        <v>0</v>
      </c>
      <c r="G670" s="85" t="b">
        <v>0</v>
      </c>
    </row>
    <row r="671" spans="1:7" ht="15">
      <c r="A671" s="85" t="s">
        <v>2091</v>
      </c>
      <c r="B671" s="85">
        <v>2</v>
      </c>
      <c r="C671" s="123">
        <v>0.006650143199709163</v>
      </c>
      <c r="D671" s="85" t="s">
        <v>1571</v>
      </c>
      <c r="E671" s="85" t="b">
        <v>0</v>
      </c>
      <c r="F671" s="85" t="b">
        <v>0</v>
      </c>
      <c r="G671" s="85" t="b">
        <v>0</v>
      </c>
    </row>
    <row r="672" spans="1:7" ht="15">
      <c r="A672" s="85" t="s">
        <v>2092</v>
      </c>
      <c r="B672" s="85">
        <v>2</v>
      </c>
      <c r="C672" s="123">
        <v>0.006650143199709163</v>
      </c>
      <c r="D672" s="85" t="s">
        <v>1571</v>
      </c>
      <c r="E672" s="85" t="b">
        <v>0</v>
      </c>
      <c r="F672" s="85" t="b">
        <v>0</v>
      </c>
      <c r="G672" s="85" t="b">
        <v>0</v>
      </c>
    </row>
    <row r="673" spans="1:7" ht="15">
      <c r="A673" s="85" t="s">
        <v>2093</v>
      </c>
      <c r="B673" s="85">
        <v>2</v>
      </c>
      <c r="C673" s="123">
        <v>0.006650143199709163</v>
      </c>
      <c r="D673" s="85" t="s">
        <v>1571</v>
      </c>
      <c r="E673" s="85" t="b">
        <v>0</v>
      </c>
      <c r="F673" s="85" t="b">
        <v>0</v>
      </c>
      <c r="G673" s="85" t="b">
        <v>0</v>
      </c>
    </row>
    <row r="674" spans="1:7" ht="15">
      <c r="A674" s="85" t="s">
        <v>2094</v>
      </c>
      <c r="B674" s="85">
        <v>2</v>
      </c>
      <c r="C674" s="123">
        <v>0.006650143199709163</v>
      </c>
      <c r="D674" s="85" t="s">
        <v>1571</v>
      </c>
      <c r="E674" s="85" t="b">
        <v>0</v>
      </c>
      <c r="F674" s="85" t="b">
        <v>0</v>
      </c>
      <c r="G674" s="85" t="b">
        <v>0</v>
      </c>
    </row>
    <row r="675" spans="1:7" ht="15">
      <c r="A675" s="85" t="s">
        <v>2095</v>
      </c>
      <c r="B675" s="85">
        <v>2</v>
      </c>
      <c r="C675" s="123">
        <v>0.006650143199709163</v>
      </c>
      <c r="D675" s="85" t="s">
        <v>1571</v>
      </c>
      <c r="E675" s="85" t="b">
        <v>0</v>
      </c>
      <c r="F675" s="85" t="b">
        <v>0</v>
      </c>
      <c r="G675" s="85" t="b">
        <v>0</v>
      </c>
    </row>
    <row r="676" spans="1:7" ht="15">
      <c r="A676" s="85" t="s">
        <v>2037</v>
      </c>
      <c r="B676" s="85">
        <v>2</v>
      </c>
      <c r="C676" s="123">
        <v>0.006650143199709163</v>
      </c>
      <c r="D676" s="85" t="s">
        <v>1571</v>
      </c>
      <c r="E676" s="85" t="b">
        <v>0</v>
      </c>
      <c r="F676" s="85" t="b">
        <v>0</v>
      </c>
      <c r="G676" s="85" t="b">
        <v>0</v>
      </c>
    </row>
    <row r="677" spans="1:7" ht="15">
      <c r="A677" s="85" t="s">
        <v>2067</v>
      </c>
      <c r="B677" s="85">
        <v>2</v>
      </c>
      <c r="C677" s="123">
        <v>0.006650143199709163</v>
      </c>
      <c r="D677" s="85" t="s">
        <v>1571</v>
      </c>
      <c r="E677" s="85" t="b">
        <v>0</v>
      </c>
      <c r="F677" s="85" t="b">
        <v>0</v>
      </c>
      <c r="G677" s="85" t="b">
        <v>0</v>
      </c>
    </row>
    <row r="678" spans="1:7" ht="15">
      <c r="A678" s="85" t="s">
        <v>2102</v>
      </c>
      <c r="B678" s="85">
        <v>2</v>
      </c>
      <c r="C678" s="123">
        <v>0.006650143199709163</v>
      </c>
      <c r="D678" s="85" t="s">
        <v>1571</v>
      </c>
      <c r="E678" s="85" t="b">
        <v>0</v>
      </c>
      <c r="F678" s="85" t="b">
        <v>0</v>
      </c>
      <c r="G678" s="85" t="b">
        <v>0</v>
      </c>
    </row>
    <row r="679" spans="1:7" ht="15">
      <c r="A679" s="85" t="s">
        <v>251</v>
      </c>
      <c r="B679" s="85">
        <v>2</v>
      </c>
      <c r="C679" s="123">
        <v>0.006650143199709163</v>
      </c>
      <c r="D679" s="85" t="s">
        <v>1571</v>
      </c>
      <c r="E679" s="85" t="b">
        <v>0</v>
      </c>
      <c r="F679" s="85" t="b">
        <v>0</v>
      </c>
      <c r="G679" s="85" t="b">
        <v>0</v>
      </c>
    </row>
    <row r="680" spans="1:7" ht="15">
      <c r="A680" s="85" t="s">
        <v>2054</v>
      </c>
      <c r="B680" s="85">
        <v>2</v>
      </c>
      <c r="C680" s="123">
        <v>0.006650143199709163</v>
      </c>
      <c r="D680" s="85" t="s">
        <v>1571</v>
      </c>
      <c r="E680" s="85" t="b">
        <v>0</v>
      </c>
      <c r="F680" s="85" t="b">
        <v>0</v>
      </c>
      <c r="G680" s="85" t="b">
        <v>0</v>
      </c>
    </row>
    <row r="681" spans="1:7" ht="15">
      <c r="A681" s="85" t="s">
        <v>2055</v>
      </c>
      <c r="B681" s="85">
        <v>2</v>
      </c>
      <c r="C681" s="123">
        <v>0.006650143199709163</v>
      </c>
      <c r="D681" s="85" t="s">
        <v>1571</v>
      </c>
      <c r="E681" s="85" t="b">
        <v>0</v>
      </c>
      <c r="F681" s="85" t="b">
        <v>0</v>
      </c>
      <c r="G681" s="85" t="b">
        <v>0</v>
      </c>
    </row>
    <row r="682" spans="1:7" ht="15">
      <c r="A682" s="85" t="s">
        <v>2021</v>
      </c>
      <c r="B682" s="85">
        <v>2</v>
      </c>
      <c r="C682" s="123">
        <v>0.006650143199709163</v>
      </c>
      <c r="D682" s="85" t="s">
        <v>1571</v>
      </c>
      <c r="E682" s="85" t="b">
        <v>0</v>
      </c>
      <c r="F682" s="85" t="b">
        <v>0</v>
      </c>
      <c r="G682" s="85" t="b">
        <v>0</v>
      </c>
    </row>
    <row r="683" spans="1:7" ht="15">
      <c r="A683" s="85" t="s">
        <v>2015</v>
      </c>
      <c r="B683" s="85">
        <v>2</v>
      </c>
      <c r="C683" s="123">
        <v>0.006650143199709163</v>
      </c>
      <c r="D683" s="85" t="s">
        <v>1571</v>
      </c>
      <c r="E683" s="85" t="b">
        <v>1</v>
      </c>
      <c r="F683" s="85" t="b">
        <v>0</v>
      </c>
      <c r="G683" s="85" t="b">
        <v>0</v>
      </c>
    </row>
    <row r="684" spans="1:7" ht="15">
      <c r="A684" s="85" t="s">
        <v>231</v>
      </c>
      <c r="B684" s="85">
        <v>2</v>
      </c>
      <c r="C684" s="123">
        <v>0.006650143199709163</v>
      </c>
      <c r="D684" s="85" t="s">
        <v>1571</v>
      </c>
      <c r="E684" s="85" t="b">
        <v>0</v>
      </c>
      <c r="F684" s="85" t="b">
        <v>0</v>
      </c>
      <c r="G684" s="85" t="b">
        <v>0</v>
      </c>
    </row>
    <row r="685" spans="1:7" ht="15">
      <c r="A685" s="85" t="s">
        <v>232</v>
      </c>
      <c r="B685" s="85">
        <v>2</v>
      </c>
      <c r="C685" s="123">
        <v>0.006650143199709163</v>
      </c>
      <c r="D685" s="85" t="s">
        <v>1571</v>
      </c>
      <c r="E685" s="85" t="b">
        <v>0</v>
      </c>
      <c r="F685" s="85" t="b">
        <v>0</v>
      </c>
      <c r="G685" s="85" t="b">
        <v>0</v>
      </c>
    </row>
    <row r="686" spans="1:7" ht="15">
      <c r="A686" s="85" t="s">
        <v>2024</v>
      </c>
      <c r="B686" s="85">
        <v>2</v>
      </c>
      <c r="C686" s="123">
        <v>0.006650143199709163</v>
      </c>
      <c r="D686" s="85" t="s">
        <v>1571</v>
      </c>
      <c r="E686" s="85" t="b">
        <v>0</v>
      </c>
      <c r="F686" s="85" t="b">
        <v>0</v>
      </c>
      <c r="G686" s="85" t="b">
        <v>0</v>
      </c>
    </row>
    <row r="687" spans="1:7" ht="15">
      <c r="A687" s="85" t="s">
        <v>2030</v>
      </c>
      <c r="B687" s="85">
        <v>2</v>
      </c>
      <c r="C687" s="123">
        <v>0.006650143199709163</v>
      </c>
      <c r="D687" s="85" t="s">
        <v>1571</v>
      </c>
      <c r="E687" s="85" t="b">
        <v>0</v>
      </c>
      <c r="F687" s="85" t="b">
        <v>0</v>
      </c>
      <c r="G687" s="85" t="b">
        <v>0</v>
      </c>
    </row>
    <row r="688" spans="1:7" ht="15">
      <c r="A688" s="85" t="s">
        <v>1668</v>
      </c>
      <c r="B688" s="85">
        <v>2</v>
      </c>
      <c r="C688" s="123">
        <v>0.006650143199709163</v>
      </c>
      <c r="D688" s="85" t="s">
        <v>1571</v>
      </c>
      <c r="E688" s="85" t="b">
        <v>0</v>
      </c>
      <c r="F688" s="85" t="b">
        <v>0</v>
      </c>
      <c r="G688" s="85" t="b">
        <v>0</v>
      </c>
    </row>
    <row r="689" spans="1:7" ht="15">
      <c r="A689" s="85" t="s">
        <v>2237</v>
      </c>
      <c r="B689" s="85">
        <v>2</v>
      </c>
      <c r="C689" s="123">
        <v>0.006650143199709163</v>
      </c>
      <c r="D689" s="85" t="s">
        <v>1571</v>
      </c>
      <c r="E689" s="85" t="b">
        <v>0</v>
      </c>
      <c r="F689" s="85" t="b">
        <v>0</v>
      </c>
      <c r="G689" s="85" t="b">
        <v>0</v>
      </c>
    </row>
    <row r="690" spans="1:7" ht="15">
      <c r="A690" s="85" t="s">
        <v>2071</v>
      </c>
      <c r="B690" s="85">
        <v>2</v>
      </c>
      <c r="C690" s="123">
        <v>0.006650143199709163</v>
      </c>
      <c r="D690" s="85" t="s">
        <v>1571</v>
      </c>
      <c r="E690" s="85" t="b">
        <v>0</v>
      </c>
      <c r="F690" s="85" t="b">
        <v>0</v>
      </c>
      <c r="G690" s="85" t="b">
        <v>0</v>
      </c>
    </row>
    <row r="691" spans="1:7" ht="15">
      <c r="A691" s="85" t="s">
        <v>2100</v>
      </c>
      <c r="B691" s="85">
        <v>2</v>
      </c>
      <c r="C691" s="123">
        <v>0.006650143199709163</v>
      </c>
      <c r="D691" s="85" t="s">
        <v>1571</v>
      </c>
      <c r="E691" s="85" t="b">
        <v>0</v>
      </c>
      <c r="F691" s="85" t="b">
        <v>0</v>
      </c>
      <c r="G691" s="85" t="b">
        <v>0</v>
      </c>
    </row>
    <row r="692" spans="1:7" ht="15">
      <c r="A692" s="85" t="s">
        <v>2238</v>
      </c>
      <c r="B692" s="85">
        <v>2</v>
      </c>
      <c r="C692" s="123">
        <v>0.006650143199709163</v>
      </c>
      <c r="D692" s="85" t="s">
        <v>1571</v>
      </c>
      <c r="E692" s="85" t="b">
        <v>0</v>
      </c>
      <c r="F692" s="85" t="b">
        <v>0</v>
      </c>
      <c r="G692" s="85" t="b">
        <v>0</v>
      </c>
    </row>
    <row r="693" spans="1:7" ht="15">
      <c r="A693" s="85" t="s">
        <v>2239</v>
      </c>
      <c r="B693" s="85">
        <v>2</v>
      </c>
      <c r="C693" s="123">
        <v>0.006650143199709163</v>
      </c>
      <c r="D693" s="85" t="s">
        <v>1571</v>
      </c>
      <c r="E693" s="85" t="b">
        <v>0</v>
      </c>
      <c r="F693" s="85" t="b">
        <v>0</v>
      </c>
      <c r="G693" s="85" t="b">
        <v>0</v>
      </c>
    </row>
    <row r="694" spans="1:7" ht="15">
      <c r="A694" s="85" t="s">
        <v>2240</v>
      </c>
      <c r="B694" s="85">
        <v>2</v>
      </c>
      <c r="C694" s="123">
        <v>0.006650143199709163</v>
      </c>
      <c r="D694" s="85" t="s">
        <v>1571</v>
      </c>
      <c r="E694" s="85" t="b">
        <v>0</v>
      </c>
      <c r="F694" s="85" t="b">
        <v>0</v>
      </c>
      <c r="G694" s="85" t="b">
        <v>0</v>
      </c>
    </row>
    <row r="695" spans="1:7" ht="15">
      <c r="A695" s="85" t="s">
        <v>2122</v>
      </c>
      <c r="B695" s="85">
        <v>2</v>
      </c>
      <c r="C695" s="123">
        <v>0.006650143199709163</v>
      </c>
      <c r="D695" s="85" t="s">
        <v>1571</v>
      </c>
      <c r="E695" s="85" t="b">
        <v>0</v>
      </c>
      <c r="F695" s="85" t="b">
        <v>0</v>
      </c>
      <c r="G695" s="85" t="b">
        <v>0</v>
      </c>
    </row>
    <row r="696" spans="1:7" ht="15">
      <c r="A696" s="85" t="s">
        <v>2247</v>
      </c>
      <c r="B696" s="85">
        <v>2</v>
      </c>
      <c r="C696" s="123">
        <v>0.008537478595721584</v>
      </c>
      <c r="D696" s="85" t="s">
        <v>1571</v>
      </c>
      <c r="E696" s="85" t="b">
        <v>0</v>
      </c>
      <c r="F696" s="85" t="b">
        <v>0</v>
      </c>
      <c r="G696" s="85" t="b">
        <v>0</v>
      </c>
    </row>
    <row r="697" spans="1:7" ht="15">
      <c r="A697" s="85" t="s">
        <v>236</v>
      </c>
      <c r="B697" s="85">
        <v>6</v>
      </c>
      <c r="C697" s="123">
        <v>0.010130167833105401</v>
      </c>
      <c r="D697" s="85" t="s">
        <v>1572</v>
      </c>
      <c r="E697" s="85" t="b">
        <v>0</v>
      </c>
      <c r="F697" s="85" t="b">
        <v>0</v>
      </c>
      <c r="G697" s="85" t="b">
        <v>0</v>
      </c>
    </row>
    <row r="698" spans="1:7" ht="15">
      <c r="A698" s="85" t="s">
        <v>1676</v>
      </c>
      <c r="B698" s="85">
        <v>2</v>
      </c>
      <c r="C698" s="123">
        <v>0.0162718916575125</v>
      </c>
      <c r="D698" s="85" t="s">
        <v>1572</v>
      </c>
      <c r="E698" s="85" t="b">
        <v>1</v>
      </c>
      <c r="F698" s="85" t="b">
        <v>0</v>
      </c>
      <c r="G698" s="85" t="b">
        <v>0</v>
      </c>
    </row>
    <row r="699" spans="1:7" ht="15">
      <c r="A699" s="85" t="s">
        <v>232</v>
      </c>
      <c r="B699" s="85">
        <v>2</v>
      </c>
      <c r="C699" s="123">
        <v>0.0162718916575125</v>
      </c>
      <c r="D699" s="85" t="s">
        <v>1572</v>
      </c>
      <c r="E699" s="85" t="b">
        <v>0</v>
      </c>
      <c r="F699" s="85" t="b">
        <v>0</v>
      </c>
      <c r="G699" s="85" t="b">
        <v>0</v>
      </c>
    </row>
    <row r="700" spans="1:7" ht="15">
      <c r="A700" s="85" t="s">
        <v>239</v>
      </c>
      <c r="B700" s="85">
        <v>2</v>
      </c>
      <c r="C700" s="123">
        <v>0.0162718916575125</v>
      </c>
      <c r="D700" s="85" t="s">
        <v>1572</v>
      </c>
      <c r="E700" s="85" t="b">
        <v>0</v>
      </c>
      <c r="F700" s="85" t="b">
        <v>0</v>
      </c>
      <c r="G700" s="85" t="b">
        <v>0</v>
      </c>
    </row>
    <row r="701" spans="1:7" ht="15">
      <c r="A701" s="85" t="s">
        <v>1677</v>
      </c>
      <c r="B701" s="85">
        <v>2</v>
      </c>
      <c r="C701" s="123">
        <v>0.0162718916575125</v>
      </c>
      <c r="D701" s="85" t="s">
        <v>1572</v>
      </c>
      <c r="E701" s="85" t="b">
        <v>1</v>
      </c>
      <c r="F701" s="85" t="b">
        <v>0</v>
      </c>
      <c r="G701" s="85" t="b">
        <v>0</v>
      </c>
    </row>
    <row r="702" spans="1:7" ht="15">
      <c r="A702" s="85" t="s">
        <v>1678</v>
      </c>
      <c r="B702" s="85">
        <v>2</v>
      </c>
      <c r="C702" s="123">
        <v>0.0162718916575125</v>
      </c>
      <c r="D702" s="85" t="s">
        <v>1572</v>
      </c>
      <c r="E702" s="85" t="b">
        <v>0</v>
      </c>
      <c r="F702" s="85" t="b">
        <v>0</v>
      </c>
      <c r="G702" s="85" t="b">
        <v>0</v>
      </c>
    </row>
    <row r="703" spans="1:7" ht="15">
      <c r="A703" s="85" t="s">
        <v>272</v>
      </c>
      <c r="B703" s="85">
        <v>2</v>
      </c>
      <c r="C703" s="123">
        <v>0.0162718916575125</v>
      </c>
      <c r="D703" s="85" t="s">
        <v>1572</v>
      </c>
      <c r="E703" s="85" t="b">
        <v>0</v>
      </c>
      <c r="F703" s="85" t="b">
        <v>0</v>
      </c>
      <c r="G703" s="85" t="b">
        <v>0</v>
      </c>
    </row>
    <row r="704" spans="1:7" ht="15">
      <c r="A704" s="85" t="s">
        <v>1679</v>
      </c>
      <c r="B704" s="85">
        <v>2</v>
      </c>
      <c r="C704" s="123">
        <v>0.0162718916575125</v>
      </c>
      <c r="D704" s="85" t="s">
        <v>1572</v>
      </c>
      <c r="E704" s="85" t="b">
        <v>0</v>
      </c>
      <c r="F704" s="85" t="b">
        <v>0</v>
      </c>
      <c r="G704" s="85" t="b">
        <v>0</v>
      </c>
    </row>
    <row r="705" spans="1:7" ht="15">
      <c r="A705" s="85" t="s">
        <v>1680</v>
      </c>
      <c r="B705" s="85">
        <v>2</v>
      </c>
      <c r="C705" s="123">
        <v>0.0162718916575125</v>
      </c>
      <c r="D705" s="85" t="s">
        <v>1572</v>
      </c>
      <c r="E705" s="85" t="b">
        <v>0</v>
      </c>
      <c r="F705" s="85" t="b">
        <v>0</v>
      </c>
      <c r="G705" s="85" t="b">
        <v>0</v>
      </c>
    </row>
    <row r="706" spans="1:7" ht="15">
      <c r="A706" s="85" t="s">
        <v>1681</v>
      </c>
      <c r="B706" s="85">
        <v>2</v>
      </c>
      <c r="C706" s="123">
        <v>0.0162718916575125</v>
      </c>
      <c r="D706" s="85" t="s">
        <v>1572</v>
      </c>
      <c r="E706" s="85" t="b">
        <v>0</v>
      </c>
      <c r="F706" s="85" t="b">
        <v>0</v>
      </c>
      <c r="G706" s="85" t="b">
        <v>0</v>
      </c>
    </row>
    <row r="707" spans="1:7" ht="15">
      <c r="A707" s="85" t="s">
        <v>1665</v>
      </c>
      <c r="B707" s="85">
        <v>2</v>
      </c>
      <c r="C707" s="123">
        <v>0.0162718916575125</v>
      </c>
      <c r="D707" s="85" t="s">
        <v>1572</v>
      </c>
      <c r="E707" s="85" t="b">
        <v>0</v>
      </c>
      <c r="F707" s="85" t="b">
        <v>0</v>
      </c>
      <c r="G707" s="85" t="b">
        <v>0</v>
      </c>
    </row>
    <row r="708" spans="1:7" ht="15">
      <c r="A708" s="85" t="s">
        <v>2128</v>
      </c>
      <c r="B708" s="85">
        <v>2</v>
      </c>
      <c r="C708" s="123">
        <v>0.0162718916575125</v>
      </c>
      <c r="D708" s="85" t="s">
        <v>1572</v>
      </c>
      <c r="E708" s="85" t="b">
        <v>1</v>
      </c>
      <c r="F708" s="85" t="b">
        <v>0</v>
      </c>
      <c r="G708" s="85" t="b">
        <v>0</v>
      </c>
    </row>
    <row r="709" spans="1:7" ht="15">
      <c r="A709" s="85" t="s">
        <v>2129</v>
      </c>
      <c r="B709" s="85">
        <v>2</v>
      </c>
      <c r="C709" s="123">
        <v>0.0162718916575125</v>
      </c>
      <c r="D709" s="85" t="s">
        <v>1572</v>
      </c>
      <c r="E709" s="85" t="b">
        <v>0</v>
      </c>
      <c r="F709" s="85" t="b">
        <v>0</v>
      </c>
      <c r="G709" s="85" t="b">
        <v>0</v>
      </c>
    </row>
    <row r="710" spans="1:7" ht="15">
      <c r="A710" s="85" t="s">
        <v>2130</v>
      </c>
      <c r="B710" s="85">
        <v>2</v>
      </c>
      <c r="C710" s="123">
        <v>0.0162718916575125</v>
      </c>
      <c r="D710" s="85" t="s">
        <v>1572</v>
      </c>
      <c r="E710" s="85" t="b">
        <v>0</v>
      </c>
      <c r="F710" s="85" t="b">
        <v>0</v>
      </c>
      <c r="G710" s="85" t="b">
        <v>0</v>
      </c>
    </row>
    <row r="711" spans="1:7" ht="15">
      <c r="A711" s="85" t="s">
        <v>2068</v>
      </c>
      <c r="B711" s="85">
        <v>2</v>
      </c>
      <c r="C711" s="123">
        <v>0.0162718916575125</v>
      </c>
      <c r="D711" s="85" t="s">
        <v>1572</v>
      </c>
      <c r="E711" s="85" t="b">
        <v>0</v>
      </c>
      <c r="F711" s="85" t="b">
        <v>0</v>
      </c>
      <c r="G711" s="85" t="b">
        <v>0</v>
      </c>
    </row>
    <row r="712" spans="1:7" ht="15">
      <c r="A712" s="85" t="s">
        <v>2131</v>
      </c>
      <c r="B712" s="85">
        <v>2</v>
      </c>
      <c r="C712" s="123">
        <v>0.0162718916575125</v>
      </c>
      <c r="D712" s="85" t="s">
        <v>1572</v>
      </c>
      <c r="E712" s="85" t="b">
        <v>0</v>
      </c>
      <c r="F712" s="85" t="b">
        <v>0</v>
      </c>
      <c r="G712" s="85" t="b">
        <v>0</v>
      </c>
    </row>
    <row r="713" spans="1:7" ht="15">
      <c r="A713" s="85" t="s">
        <v>236</v>
      </c>
      <c r="B713" s="85">
        <v>10</v>
      </c>
      <c r="C713" s="123">
        <v>0.010107408832380434</v>
      </c>
      <c r="D713" s="85" t="s">
        <v>1573</v>
      </c>
      <c r="E713" s="85" t="b">
        <v>0</v>
      </c>
      <c r="F713" s="85" t="b">
        <v>0</v>
      </c>
      <c r="G713" s="85" t="b">
        <v>0</v>
      </c>
    </row>
    <row r="714" spans="1:7" ht="15">
      <c r="A714" s="85" t="s">
        <v>1683</v>
      </c>
      <c r="B714" s="85">
        <v>7</v>
      </c>
      <c r="C714" s="123">
        <v>0.01929264258926395</v>
      </c>
      <c r="D714" s="85" t="s">
        <v>1573</v>
      </c>
      <c r="E714" s="85" t="b">
        <v>0</v>
      </c>
      <c r="F714" s="85" t="b">
        <v>0</v>
      </c>
      <c r="G714" s="85" t="b">
        <v>0</v>
      </c>
    </row>
    <row r="715" spans="1:7" ht="15">
      <c r="A715" s="85" t="s">
        <v>1684</v>
      </c>
      <c r="B715" s="85">
        <v>7</v>
      </c>
      <c r="C715" s="123">
        <v>0.01929264258926395</v>
      </c>
      <c r="D715" s="85" t="s">
        <v>1573</v>
      </c>
      <c r="E715" s="85" t="b">
        <v>0</v>
      </c>
      <c r="F715" s="85" t="b">
        <v>0</v>
      </c>
      <c r="G715" s="85" t="b">
        <v>0</v>
      </c>
    </row>
    <row r="716" spans="1:7" ht="15">
      <c r="A716" s="85" t="s">
        <v>492</v>
      </c>
      <c r="B716" s="85">
        <v>6</v>
      </c>
      <c r="C716" s="123">
        <v>0.011902570289332375</v>
      </c>
      <c r="D716" s="85" t="s">
        <v>1573</v>
      </c>
      <c r="E716" s="85" t="b">
        <v>0</v>
      </c>
      <c r="F716" s="85" t="b">
        <v>0</v>
      </c>
      <c r="G716" s="85" t="b">
        <v>0</v>
      </c>
    </row>
    <row r="717" spans="1:7" ht="15">
      <c r="A717" s="85" t="s">
        <v>1685</v>
      </c>
      <c r="B717" s="85">
        <v>5</v>
      </c>
      <c r="C717" s="123">
        <v>0.016520343567074814</v>
      </c>
      <c r="D717" s="85" t="s">
        <v>1573</v>
      </c>
      <c r="E717" s="85" t="b">
        <v>0</v>
      </c>
      <c r="F717" s="85" t="b">
        <v>0</v>
      </c>
      <c r="G717" s="85" t="b">
        <v>0</v>
      </c>
    </row>
    <row r="718" spans="1:7" ht="15">
      <c r="A718" s="85" t="s">
        <v>1686</v>
      </c>
      <c r="B718" s="85">
        <v>5</v>
      </c>
      <c r="C718" s="123">
        <v>0.011655239408821384</v>
      </c>
      <c r="D718" s="85" t="s">
        <v>1573</v>
      </c>
      <c r="E718" s="85" t="b">
        <v>1</v>
      </c>
      <c r="F718" s="85" t="b">
        <v>0</v>
      </c>
      <c r="G718" s="85" t="b">
        <v>0</v>
      </c>
    </row>
    <row r="719" spans="1:7" ht="15">
      <c r="A719" s="85" t="s">
        <v>1639</v>
      </c>
      <c r="B719" s="85">
        <v>5</v>
      </c>
      <c r="C719" s="123">
        <v>0.011655239408821384</v>
      </c>
      <c r="D719" s="85" t="s">
        <v>1573</v>
      </c>
      <c r="E719" s="85" t="b">
        <v>0</v>
      </c>
      <c r="F719" s="85" t="b">
        <v>0</v>
      </c>
      <c r="G719" s="85" t="b">
        <v>0</v>
      </c>
    </row>
    <row r="720" spans="1:7" ht="15">
      <c r="A720" s="85" t="s">
        <v>1687</v>
      </c>
      <c r="B720" s="85">
        <v>5</v>
      </c>
      <c r="C720" s="123">
        <v>0.02038199398496256</v>
      </c>
      <c r="D720" s="85" t="s">
        <v>1573</v>
      </c>
      <c r="E720" s="85" t="b">
        <v>0</v>
      </c>
      <c r="F720" s="85" t="b">
        <v>0</v>
      </c>
      <c r="G720" s="85" t="b">
        <v>0</v>
      </c>
    </row>
    <row r="721" spans="1:7" ht="15">
      <c r="A721" s="85" t="s">
        <v>1688</v>
      </c>
      <c r="B721" s="85">
        <v>4</v>
      </c>
      <c r="C721" s="123">
        <v>0.01630559518797005</v>
      </c>
      <c r="D721" s="85" t="s">
        <v>1573</v>
      </c>
      <c r="E721" s="85" t="b">
        <v>0</v>
      </c>
      <c r="F721" s="85" t="b">
        <v>0</v>
      </c>
      <c r="G721" s="85" t="b">
        <v>0</v>
      </c>
    </row>
    <row r="722" spans="1:7" ht="15">
      <c r="A722" s="85" t="s">
        <v>1664</v>
      </c>
      <c r="B722" s="85">
        <v>4</v>
      </c>
      <c r="C722" s="123">
        <v>0.011024367193865113</v>
      </c>
      <c r="D722" s="85" t="s">
        <v>1573</v>
      </c>
      <c r="E722" s="85" t="b">
        <v>1</v>
      </c>
      <c r="F722" s="85" t="b">
        <v>0</v>
      </c>
      <c r="G722" s="85" t="b">
        <v>0</v>
      </c>
    </row>
    <row r="723" spans="1:7" ht="15">
      <c r="A723" s="85" t="s">
        <v>2039</v>
      </c>
      <c r="B723" s="85">
        <v>4</v>
      </c>
      <c r="C723" s="123">
        <v>0.011024367193865113</v>
      </c>
      <c r="D723" s="85" t="s">
        <v>1573</v>
      </c>
      <c r="E723" s="85" t="b">
        <v>0</v>
      </c>
      <c r="F723" s="85" t="b">
        <v>0</v>
      </c>
      <c r="G723" s="85" t="b">
        <v>0</v>
      </c>
    </row>
    <row r="724" spans="1:7" ht="15">
      <c r="A724" s="85" t="s">
        <v>2040</v>
      </c>
      <c r="B724" s="85">
        <v>4</v>
      </c>
      <c r="C724" s="123">
        <v>0.011024367193865113</v>
      </c>
      <c r="D724" s="85" t="s">
        <v>1573</v>
      </c>
      <c r="E724" s="85" t="b">
        <v>0</v>
      </c>
      <c r="F724" s="85" t="b">
        <v>0</v>
      </c>
      <c r="G724" s="85" t="b">
        <v>0</v>
      </c>
    </row>
    <row r="725" spans="1:7" ht="15">
      <c r="A725" s="85" t="s">
        <v>2041</v>
      </c>
      <c r="B725" s="85">
        <v>4</v>
      </c>
      <c r="C725" s="123">
        <v>0.011024367193865113</v>
      </c>
      <c r="D725" s="85" t="s">
        <v>1573</v>
      </c>
      <c r="E725" s="85" t="b">
        <v>0</v>
      </c>
      <c r="F725" s="85" t="b">
        <v>1</v>
      </c>
      <c r="G725" s="85" t="b">
        <v>0</v>
      </c>
    </row>
    <row r="726" spans="1:7" ht="15">
      <c r="A726" s="85" t="s">
        <v>241</v>
      </c>
      <c r="B726" s="85">
        <v>4</v>
      </c>
      <c r="C726" s="123">
        <v>0.011024367193865113</v>
      </c>
      <c r="D726" s="85" t="s">
        <v>1573</v>
      </c>
      <c r="E726" s="85" t="b">
        <v>0</v>
      </c>
      <c r="F726" s="85" t="b">
        <v>0</v>
      </c>
      <c r="G726" s="85" t="b">
        <v>0</v>
      </c>
    </row>
    <row r="727" spans="1:7" ht="15">
      <c r="A727" s="85" t="s">
        <v>2016</v>
      </c>
      <c r="B727" s="85">
        <v>4</v>
      </c>
      <c r="C727" s="123">
        <v>0.011024367193865113</v>
      </c>
      <c r="D727" s="85" t="s">
        <v>1573</v>
      </c>
      <c r="E727" s="85" t="b">
        <v>0</v>
      </c>
      <c r="F727" s="85" t="b">
        <v>0</v>
      </c>
      <c r="G727" s="85" t="b">
        <v>0</v>
      </c>
    </row>
    <row r="728" spans="1:7" ht="15">
      <c r="A728" s="85" t="s">
        <v>2018</v>
      </c>
      <c r="B728" s="85">
        <v>4</v>
      </c>
      <c r="C728" s="123">
        <v>0.011024367193865113</v>
      </c>
      <c r="D728" s="85" t="s">
        <v>1573</v>
      </c>
      <c r="E728" s="85" t="b">
        <v>0</v>
      </c>
      <c r="F728" s="85" t="b">
        <v>0</v>
      </c>
      <c r="G728" s="85" t="b">
        <v>0</v>
      </c>
    </row>
    <row r="729" spans="1:7" ht="15">
      <c r="A729" s="85" t="s">
        <v>2010</v>
      </c>
      <c r="B729" s="85">
        <v>4</v>
      </c>
      <c r="C729" s="123">
        <v>0.011024367193865113</v>
      </c>
      <c r="D729" s="85" t="s">
        <v>1573</v>
      </c>
      <c r="E729" s="85" t="b">
        <v>0</v>
      </c>
      <c r="F729" s="85" t="b">
        <v>0</v>
      </c>
      <c r="G729" s="85" t="b">
        <v>0</v>
      </c>
    </row>
    <row r="730" spans="1:7" ht="15">
      <c r="A730" s="85" t="s">
        <v>2042</v>
      </c>
      <c r="B730" s="85">
        <v>4</v>
      </c>
      <c r="C730" s="123">
        <v>0.011024367193865113</v>
      </c>
      <c r="D730" s="85" t="s">
        <v>1573</v>
      </c>
      <c r="E730" s="85" t="b">
        <v>0</v>
      </c>
      <c r="F730" s="85" t="b">
        <v>0</v>
      </c>
      <c r="G730" s="85" t="b">
        <v>0</v>
      </c>
    </row>
    <row r="731" spans="1:7" ht="15">
      <c r="A731" s="85" t="s">
        <v>2019</v>
      </c>
      <c r="B731" s="85">
        <v>4</v>
      </c>
      <c r="C731" s="123">
        <v>0.01630559518797005</v>
      </c>
      <c r="D731" s="85" t="s">
        <v>1573</v>
      </c>
      <c r="E731" s="85" t="b">
        <v>0</v>
      </c>
      <c r="F731" s="85" t="b">
        <v>0</v>
      </c>
      <c r="G731" s="85" t="b">
        <v>0</v>
      </c>
    </row>
    <row r="732" spans="1:7" ht="15">
      <c r="A732" s="85" t="s">
        <v>2127</v>
      </c>
      <c r="B732" s="85">
        <v>3</v>
      </c>
      <c r="C732" s="123">
        <v>0.009912206140244888</v>
      </c>
      <c r="D732" s="85" t="s">
        <v>1573</v>
      </c>
      <c r="E732" s="85" t="b">
        <v>0</v>
      </c>
      <c r="F732" s="85" t="b">
        <v>0</v>
      </c>
      <c r="G732" s="85" t="b">
        <v>0</v>
      </c>
    </row>
    <row r="733" spans="1:7" ht="15">
      <c r="A733" s="85" t="s">
        <v>496</v>
      </c>
      <c r="B733" s="85">
        <v>3</v>
      </c>
      <c r="C733" s="123">
        <v>0.009912206140244888</v>
      </c>
      <c r="D733" s="85" t="s">
        <v>1573</v>
      </c>
      <c r="E733" s="85" t="b">
        <v>0</v>
      </c>
      <c r="F733" s="85" t="b">
        <v>0</v>
      </c>
      <c r="G733" s="85" t="b">
        <v>0</v>
      </c>
    </row>
    <row r="734" spans="1:7" ht="15">
      <c r="A734" s="85" t="s">
        <v>255</v>
      </c>
      <c r="B734" s="85">
        <v>3</v>
      </c>
      <c r="C734" s="123">
        <v>0.009912206140244888</v>
      </c>
      <c r="D734" s="85" t="s">
        <v>1573</v>
      </c>
      <c r="E734" s="85" t="b">
        <v>0</v>
      </c>
      <c r="F734" s="85" t="b">
        <v>0</v>
      </c>
      <c r="G734" s="85" t="b">
        <v>0</v>
      </c>
    </row>
    <row r="735" spans="1:7" ht="15">
      <c r="A735" s="85" t="s">
        <v>2079</v>
      </c>
      <c r="B735" s="85">
        <v>3</v>
      </c>
      <c r="C735" s="123">
        <v>0.009912206140244888</v>
      </c>
      <c r="D735" s="85" t="s">
        <v>1573</v>
      </c>
      <c r="E735" s="85" t="b">
        <v>0</v>
      </c>
      <c r="F735" s="85" t="b">
        <v>0</v>
      </c>
      <c r="G735" s="85" t="b">
        <v>0</v>
      </c>
    </row>
    <row r="736" spans="1:7" ht="15">
      <c r="A736" s="85" t="s">
        <v>1670</v>
      </c>
      <c r="B736" s="85">
        <v>3</v>
      </c>
      <c r="C736" s="123">
        <v>0.009912206140244888</v>
      </c>
      <c r="D736" s="85" t="s">
        <v>1573</v>
      </c>
      <c r="E736" s="85" t="b">
        <v>0</v>
      </c>
      <c r="F736" s="85" t="b">
        <v>0</v>
      </c>
      <c r="G736" s="85" t="b">
        <v>0</v>
      </c>
    </row>
    <row r="737" spans="1:7" ht="15">
      <c r="A737" s="85" t="s">
        <v>2020</v>
      </c>
      <c r="B737" s="85">
        <v>2</v>
      </c>
      <c r="C737" s="123">
        <v>0.008152797593985024</v>
      </c>
      <c r="D737" s="85" t="s">
        <v>1573</v>
      </c>
      <c r="E737" s="85" t="b">
        <v>1</v>
      </c>
      <c r="F737" s="85" t="b">
        <v>0</v>
      </c>
      <c r="G737" s="85" t="b">
        <v>0</v>
      </c>
    </row>
    <row r="738" spans="1:7" ht="15">
      <c r="A738" s="85" t="s">
        <v>2049</v>
      </c>
      <c r="B738" s="85">
        <v>2</v>
      </c>
      <c r="C738" s="123">
        <v>0.008152797593985024</v>
      </c>
      <c r="D738" s="85" t="s">
        <v>1573</v>
      </c>
      <c r="E738" s="85" t="b">
        <v>0</v>
      </c>
      <c r="F738" s="85" t="b">
        <v>0</v>
      </c>
      <c r="G738" s="85" t="b">
        <v>0</v>
      </c>
    </row>
    <row r="739" spans="1:7" ht="15">
      <c r="A739" s="85" t="s">
        <v>2012</v>
      </c>
      <c r="B739" s="85">
        <v>2</v>
      </c>
      <c r="C739" s="123">
        <v>0.008152797593985024</v>
      </c>
      <c r="D739" s="85" t="s">
        <v>1573</v>
      </c>
      <c r="E739" s="85" t="b">
        <v>0</v>
      </c>
      <c r="F739" s="85" t="b">
        <v>0</v>
      </c>
      <c r="G739" s="85" t="b">
        <v>0</v>
      </c>
    </row>
    <row r="740" spans="1:7" ht="15">
      <c r="A740" s="85" t="s">
        <v>2276</v>
      </c>
      <c r="B740" s="85">
        <v>2</v>
      </c>
      <c r="C740" s="123">
        <v>0.008152797593985024</v>
      </c>
      <c r="D740" s="85" t="s">
        <v>1573</v>
      </c>
      <c r="E740" s="85" t="b">
        <v>0</v>
      </c>
      <c r="F740" s="85" t="b">
        <v>0</v>
      </c>
      <c r="G740" s="85" t="b">
        <v>0</v>
      </c>
    </row>
    <row r="741" spans="1:7" ht="15">
      <c r="A741" s="85" t="s">
        <v>269</v>
      </c>
      <c r="B741" s="85">
        <v>2</v>
      </c>
      <c r="C741" s="123">
        <v>0.008152797593985024</v>
      </c>
      <c r="D741" s="85" t="s">
        <v>1573</v>
      </c>
      <c r="E741" s="85" t="b">
        <v>0</v>
      </c>
      <c r="F741" s="85" t="b">
        <v>0</v>
      </c>
      <c r="G741" s="85" t="b">
        <v>0</v>
      </c>
    </row>
    <row r="742" spans="1:7" ht="15">
      <c r="A742" s="85" t="s">
        <v>2277</v>
      </c>
      <c r="B742" s="85">
        <v>2</v>
      </c>
      <c r="C742" s="123">
        <v>0.008152797593985024</v>
      </c>
      <c r="D742" s="85" t="s">
        <v>1573</v>
      </c>
      <c r="E742" s="85" t="b">
        <v>0</v>
      </c>
      <c r="F742" s="85" t="b">
        <v>0</v>
      </c>
      <c r="G742" s="85" t="b">
        <v>0</v>
      </c>
    </row>
    <row r="743" spans="1:7" ht="15">
      <c r="A743" s="85" t="s">
        <v>2015</v>
      </c>
      <c r="B743" s="85">
        <v>2</v>
      </c>
      <c r="C743" s="123">
        <v>0.008152797593985024</v>
      </c>
      <c r="D743" s="85" t="s">
        <v>1573</v>
      </c>
      <c r="E743" s="85" t="b">
        <v>1</v>
      </c>
      <c r="F743" s="85" t="b">
        <v>0</v>
      </c>
      <c r="G743" s="85" t="b">
        <v>0</v>
      </c>
    </row>
    <row r="744" spans="1:7" ht="15">
      <c r="A744" s="85" t="s">
        <v>2028</v>
      </c>
      <c r="B744" s="85">
        <v>2</v>
      </c>
      <c r="C744" s="123">
        <v>0.010793411591037489</v>
      </c>
      <c r="D744" s="85" t="s">
        <v>1573</v>
      </c>
      <c r="E744" s="85" t="b">
        <v>0</v>
      </c>
      <c r="F744" s="85" t="b">
        <v>0</v>
      </c>
      <c r="G744" s="85" t="b">
        <v>0</v>
      </c>
    </row>
    <row r="745" spans="1:7" ht="15">
      <c r="A745" s="85" t="s">
        <v>2126</v>
      </c>
      <c r="B745" s="85">
        <v>2</v>
      </c>
      <c r="C745" s="123">
        <v>0.010793411591037489</v>
      </c>
      <c r="D745" s="85" t="s">
        <v>1573</v>
      </c>
      <c r="E745" s="85" t="b">
        <v>0</v>
      </c>
      <c r="F745" s="85" t="b">
        <v>0</v>
      </c>
      <c r="G745" s="85" t="b">
        <v>0</v>
      </c>
    </row>
    <row r="746" spans="1:7" ht="15">
      <c r="A746" s="85" t="s">
        <v>2037</v>
      </c>
      <c r="B746" s="85">
        <v>2</v>
      </c>
      <c r="C746" s="123">
        <v>0.008152797593985024</v>
      </c>
      <c r="D746" s="85" t="s">
        <v>1573</v>
      </c>
      <c r="E746" s="85" t="b">
        <v>0</v>
      </c>
      <c r="F746" s="85" t="b">
        <v>0</v>
      </c>
      <c r="G746" s="85" t="b">
        <v>0</v>
      </c>
    </row>
    <row r="747" spans="1:7" ht="15">
      <c r="A747" s="85" t="s">
        <v>1664</v>
      </c>
      <c r="B747" s="85">
        <v>5</v>
      </c>
      <c r="C747" s="123">
        <v>0.007571094766254408</v>
      </c>
      <c r="D747" s="85" t="s">
        <v>1574</v>
      </c>
      <c r="E747" s="85" t="b">
        <v>1</v>
      </c>
      <c r="F747" s="85" t="b">
        <v>0</v>
      </c>
      <c r="G747" s="85" t="b">
        <v>0</v>
      </c>
    </row>
    <row r="748" spans="1:7" ht="15">
      <c r="A748" s="85" t="s">
        <v>1690</v>
      </c>
      <c r="B748" s="85">
        <v>4</v>
      </c>
      <c r="C748" s="123">
        <v>0.006056875813003526</v>
      </c>
      <c r="D748" s="85" t="s">
        <v>1574</v>
      </c>
      <c r="E748" s="85" t="b">
        <v>0</v>
      </c>
      <c r="F748" s="85" t="b">
        <v>0</v>
      </c>
      <c r="G748" s="85" t="b">
        <v>0</v>
      </c>
    </row>
    <row r="749" spans="1:7" ht="15">
      <c r="A749" s="85" t="s">
        <v>1691</v>
      </c>
      <c r="B749" s="85">
        <v>4</v>
      </c>
      <c r="C749" s="123">
        <v>0.006056875813003526</v>
      </c>
      <c r="D749" s="85" t="s">
        <v>1574</v>
      </c>
      <c r="E749" s="85" t="b">
        <v>0</v>
      </c>
      <c r="F749" s="85" t="b">
        <v>0</v>
      </c>
      <c r="G749" s="85" t="b">
        <v>0</v>
      </c>
    </row>
    <row r="750" spans="1:7" ht="15">
      <c r="A750" s="85" t="s">
        <v>1692</v>
      </c>
      <c r="B750" s="85">
        <v>4</v>
      </c>
      <c r="C750" s="123">
        <v>0.006056875813003526</v>
      </c>
      <c r="D750" s="85" t="s">
        <v>1574</v>
      </c>
      <c r="E750" s="85" t="b">
        <v>0</v>
      </c>
      <c r="F750" s="85" t="b">
        <v>0</v>
      </c>
      <c r="G750" s="85" t="b">
        <v>0</v>
      </c>
    </row>
    <row r="751" spans="1:7" ht="15">
      <c r="A751" s="85" t="s">
        <v>1693</v>
      </c>
      <c r="B751" s="85">
        <v>4</v>
      </c>
      <c r="C751" s="123">
        <v>0.006056875813003526</v>
      </c>
      <c r="D751" s="85" t="s">
        <v>1574</v>
      </c>
      <c r="E751" s="85" t="b">
        <v>0</v>
      </c>
      <c r="F751" s="85" t="b">
        <v>0</v>
      </c>
      <c r="G751" s="85" t="b">
        <v>0</v>
      </c>
    </row>
    <row r="752" spans="1:7" ht="15">
      <c r="A752" s="85" t="s">
        <v>1694</v>
      </c>
      <c r="B752" s="85">
        <v>4</v>
      </c>
      <c r="C752" s="123">
        <v>0.006056875813003526</v>
      </c>
      <c r="D752" s="85" t="s">
        <v>1574</v>
      </c>
      <c r="E752" s="85" t="b">
        <v>0</v>
      </c>
      <c r="F752" s="85" t="b">
        <v>0</v>
      </c>
      <c r="G752" s="85" t="b">
        <v>0</v>
      </c>
    </row>
    <row r="753" spans="1:7" ht="15">
      <c r="A753" s="85" t="s">
        <v>1695</v>
      </c>
      <c r="B753" s="85">
        <v>4</v>
      </c>
      <c r="C753" s="123">
        <v>0.006056875813003526</v>
      </c>
      <c r="D753" s="85" t="s">
        <v>1574</v>
      </c>
      <c r="E753" s="85" t="b">
        <v>0</v>
      </c>
      <c r="F753" s="85" t="b">
        <v>1</v>
      </c>
      <c r="G753" s="85" t="b">
        <v>0</v>
      </c>
    </row>
    <row r="754" spans="1:7" ht="15">
      <c r="A754" s="85" t="s">
        <v>271</v>
      </c>
      <c r="B754" s="85">
        <v>4</v>
      </c>
      <c r="C754" s="123">
        <v>0.006056875813003526</v>
      </c>
      <c r="D754" s="85" t="s">
        <v>1574</v>
      </c>
      <c r="E754" s="85" t="b">
        <v>0</v>
      </c>
      <c r="F754" s="85" t="b">
        <v>0</v>
      </c>
      <c r="G754" s="85" t="b">
        <v>0</v>
      </c>
    </row>
    <row r="755" spans="1:7" ht="15">
      <c r="A755" s="85" t="s">
        <v>1696</v>
      </c>
      <c r="B755" s="85">
        <v>4</v>
      </c>
      <c r="C755" s="123">
        <v>0.006056875813003526</v>
      </c>
      <c r="D755" s="85" t="s">
        <v>1574</v>
      </c>
      <c r="E755" s="85" t="b">
        <v>1</v>
      </c>
      <c r="F755" s="85" t="b">
        <v>0</v>
      </c>
      <c r="G755" s="85" t="b">
        <v>0</v>
      </c>
    </row>
    <row r="756" spans="1:7" ht="15">
      <c r="A756" s="85" t="s">
        <v>1697</v>
      </c>
      <c r="B756" s="85">
        <v>4</v>
      </c>
      <c r="C756" s="123">
        <v>0.006056875813003526</v>
      </c>
      <c r="D756" s="85" t="s">
        <v>1574</v>
      </c>
      <c r="E756" s="85" t="b">
        <v>0</v>
      </c>
      <c r="F756" s="85" t="b">
        <v>0</v>
      </c>
      <c r="G756" s="85" t="b">
        <v>0</v>
      </c>
    </row>
    <row r="757" spans="1:7" ht="15">
      <c r="A757" s="85" t="s">
        <v>215</v>
      </c>
      <c r="B757" s="85">
        <v>3</v>
      </c>
      <c r="C757" s="123">
        <v>0.010399160138266706</v>
      </c>
      <c r="D757" s="85" t="s">
        <v>1574</v>
      </c>
      <c r="E757" s="85" t="b">
        <v>0</v>
      </c>
      <c r="F757" s="85" t="b">
        <v>0</v>
      </c>
      <c r="G757" s="85" t="b">
        <v>0</v>
      </c>
    </row>
    <row r="758" spans="1:7" ht="15">
      <c r="A758" s="85" t="s">
        <v>236</v>
      </c>
      <c r="B758" s="85">
        <v>2</v>
      </c>
      <c r="C758" s="123">
        <v>0.012435625271001175</v>
      </c>
      <c r="D758" s="85" t="s">
        <v>1574</v>
      </c>
      <c r="E758" s="85" t="b">
        <v>0</v>
      </c>
      <c r="F758" s="85" t="b">
        <v>0</v>
      </c>
      <c r="G758" s="85" t="b">
        <v>0</v>
      </c>
    </row>
    <row r="759" spans="1:7" ht="15">
      <c r="A759" s="85" t="s">
        <v>1699</v>
      </c>
      <c r="B759" s="85">
        <v>4</v>
      </c>
      <c r="C759" s="123">
        <v>0.010562455988209866</v>
      </c>
      <c r="D759" s="85" t="s">
        <v>1575</v>
      </c>
      <c r="E759" s="85" t="b">
        <v>0</v>
      </c>
      <c r="F759" s="85" t="b">
        <v>0</v>
      </c>
      <c r="G759" s="85" t="b">
        <v>0</v>
      </c>
    </row>
    <row r="760" spans="1:7" ht="15">
      <c r="A760" s="85" t="s">
        <v>214</v>
      </c>
      <c r="B760" s="85">
        <v>4</v>
      </c>
      <c r="C760" s="123">
        <v>0.010562455988209866</v>
      </c>
      <c r="D760" s="85" t="s">
        <v>1575</v>
      </c>
      <c r="E760" s="85" t="b">
        <v>0</v>
      </c>
      <c r="F760" s="85" t="b">
        <v>0</v>
      </c>
      <c r="G760" s="85" t="b">
        <v>0</v>
      </c>
    </row>
    <row r="761" spans="1:7" ht="15">
      <c r="A761" s="85" t="s">
        <v>1665</v>
      </c>
      <c r="B761" s="85">
        <v>3</v>
      </c>
      <c r="C761" s="123">
        <v>0.011209703480849502</v>
      </c>
      <c r="D761" s="85" t="s">
        <v>1575</v>
      </c>
      <c r="E761" s="85" t="b">
        <v>0</v>
      </c>
      <c r="F761" s="85" t="b">
        <v>0</v>
      </c>
      <c r="G761" s="85" t="b">
        <v>0</v>
      </c>
    </row>
    <row r="762" spans="1:7" ht="15">
      <c r="A762" s="85" t="s">
        <v>236</v>
      </c>
      <c r="B762" s="85">
        <v>3</v>
      </c>
      <c r="C762" s="123">
        <v>0.011209703480849502</v>
      </c>
      <c r="D762" s="85" t="s">
        <v>1575</v>
      </c>
      <c r="E762" s="85" t="b">
        <v>0</v>
      </c>
      <c r="F762" s="85" t="b">
        <v>0</v>
      </c>
      <c r="G762" s="85" t="b">
        <v>0</v>
      </c>
    </row>
    <row r="763" spans="1:7" ht="15">
      <c r="A763" s="85" t="s">
        <v>487</v>
      </c>
      <c r="B763" s="85">
        <v>2</v>
      </c>
      <c r="C763" s="123">
        <v>0.010562455988209866</v>
      </c>
      <c r="D763" s="85" t="s">
        <v>1575</v>
      </c>
      <c r="E763" s="85" t="b">
        <v>0</v>
      </c>
      <c r="F763" s="85" t="b">
        <v>0</v>
      </c>
      <c r="G763" s="85" t="b">
        <v>0</v>
      </c>
    </row>
    <row r="764" spans="1:7" ht="15">
      <c r="A764" s="85" t="s">
        <v>1700</v>
      </c>
      <c r="B764" s="85">
        <v>2</v>
      </c>
      <c r="C764" s="123">
        <v>0.010562455988209866</v>
      </c>
      <c r="D764" s="85" t="s">
        <v>1575</v>
      </c>
      <c r="E764" s="85" t="b">
        <v>0</v>
      </c>
      <c r="F764" s="85" t="b">
        <v>0</v>
      </c>
      <c r="G764" s="85" t="b">
        <v>0</v>
      </c>
    </row>
    <row r="765" spans="1:7" ht="15">
      <c r="A765" s="85" t="s">
        <v>1701</v>
      </c>
      <c r="B765" s="85">
        <v>2</v>
      </c>
      <c r="C765" s="123">
        <v>0.0158436839823148</v>
      </c>
      <c r="D765" s="85" t="s">
        <v>1575</v>
      </c>
      <c r="E765" s="85" t="b">
        <v>0</v>
      </c>
      <c r="F765" s="85" t="b">
        <v>0</v>
      </c>
      <c r="G765" s="85" t="b">
        <v>0</v>
      </c>
    </row>
    <row r="766" spans="1:7" ht="15">
      <c r="A766" s="85" t="s">
        <v>1702</v>
      </c>
      <c r="B766" s="85">
        <v>2</v>
      </c>
      <c r="C766" s="123">
        <v>0.010562455988209866</v>
      </c>
      <c r="D766" s="85" t="s">
        <v>1575</v>
      </c>
      <c r="E766" s="85" t="b">
        <v>0</v>
      </c>
      <c r="F766" s="85" t="b">
        <v>0</v>
      </c>
      <c r="G766" s="85" t="b">
        <v>0</v>
      </c>
    </row>
    <row r="767" spans="1:7" ht="15">
      <c r="A767" s="85" t="s">
        <v>237</v>
      </c>
      <c r="B767" s="85">
        <v>2</v>
      </c>
      <c r="C767" s="123">
        <v>0.010562455988209866</v>
      </c>
      <c r="D767" s="85" t="s">
        <v>1575</v>
      </c>
      <c r="E767" s="85" t="b">
        <v>0</v>
      </c>
      <c r="F767" s="85" t="b">
        <v>0</v>
      </c>
      <c r="G767" s="85" t="b">
        <v>0</v>
      </c>
    </row>
    <row r="768" spans="1:7" ht="15">
      <c r="A768" s="85" t="s">
        <v>1703</v>
      </c>
      <c r="B768" s="85">
        <v>2</v>
      </c>
      <c r="C768" s="123">
        <v>0.010562455988209866</v>
      </c>
      <c r="D768" s="85" t="s">
        <v>1575</v>
      </c>
      <c r="E768" s="85" t="b">
        <v>0</v>
      </c>
      <c r="F768" s="85" t="b">
        <v>0</v>
      </c>
      <c r="G768" s="85" t="b">
        <v>0</v>
      </c>
    </row>
    <row r="769" spans="1:7" ht="15">
      <c r="A769" s="85" t="s">
        <v>2132</v>
      </c>
      <c r="B769" s="85">
        <v>2</v>
      </c>
      <c r="C769" s="123">
        <v>0.010562455988209866</v>
      </c>
      <c r="D769" s="85" t="s">
        <v>1575</v>
      </c>
      <c r="E769" s="85" t="b">
        <v>0</v>
      </c>
      <c r="F769" s="85" t="b">
        <v>0</v>
      </c>
      <c r="G769" s="85" t="b">
        <v>0</v>
      </c>
    </row>
    <row r="770" spans="1:7" ht="15">
      <c r="A770" s="85" t="s">
        <v>2133</v>
      </c>
      <c r="B770" s="85">
        <v>2</v>
      </c>
      <c r="C770" s="123">
        <v>0.010562455988209866</v>
      </c>
      <c r="D770" s="85" t="s">
        <v>1575</v>
      </c>
      <c r="E770" s="85" t="b">
        <v>0</v>
      </c>
      <c r="F770" s="85" t="b">
        <v>0</v>
      </c>
      <c r="G770" s="85" t="b">
        <v>0</v>
      </c>
    </row>
    <row r="771" spans="1:7" ht="15">
      <c r="A771" s="85" t="s">
        <v>2078</v>
      </c>
      <c r="B771" s="85">
        <v>2</v>
      </c>
      <c r="C771" s="123">
        <v>0.010562455988209866</v>
      </c>
      <c r="D771" s="85" t="s">
        <v>1575</v>
      </c>
      <c r="E771" s="85" t="b">
        <v>0</v>
      </c>
      <c r="F771" s="85" t="b">
        <v>0</v>
      </c>
      <c r="G771" s="85" t="b">
        <v>0</v>
      </c>
    </row>
    <row r="772" spans="1:7" ht="15">
      <c r="A772" s="85" t="s">
        <v>2056</v>
      </c>
      <c r="B772" s="85">
        <v>2</v>
      </c>
      <c r="C772" s="123">
        <v>0.010562455988209866</v>
      </c>
      <c r="D772" s="85" t="s">
        <v>1575</v>
      </c>
      <c r="E772" s="85" t="b">
        <v>0</v>
      </c>
      <c r="F772" s="85" t="b">
        <v>0</v>
      </c>
      <c r="G772" s="85" t="b">
        <v>0</v>
      </c>
    </row>
    <row r="773" spans="1:7" ht="15">
      <c r="A773" s="85" t="s">
        <v>2077</v>
      </c>
      <c r="B773" s="85">
        <v>2</v>
      </c>
      <c r="C773" s="123">
        <v>0.010562455988209866</v>
      </c>
      <c r="D773" s="85" t="s">
        <v>1575</v>
      </c>
      <c r="E773" s="85" t="b">
        <v>0</v>
      </c>
      <c r="F773" s="85" t="b">
        <v>0</v>
      </c>
      <c r="G773" s="85" t="b">
        <v>0</v>
      </c>
    </row>
    <row r="774" spans="1:7" ht="15">
      <c r="A774" s="85" t="s">
        <v>1666</v>
      </c>
      <c r="B774" s="85">
        <v>2</v>
      </c>
      <c r="C774" s="123">
        <v>0.010562455988209866</v>
      </c>
      <c r="D774" s="85" t="s">
        <v>1575</v>
      </c>
      <c r="E774" s="85" t="b">
        <v>0</v>
      </c>
      <c r="F774" s="85" t="b">
        <v>0</v>
      </c>
      <c r="G774" s="85" t="b">
        <v>0</v>
      </c>
    </row>
    <row r="775" spans="1:7" ht="15">
      <c r="A775" s="85" t="s">
        <v>1694</v>
      </c>
      <c r="B775" s="85">
        <v>2</v>
      </c>
      <c r="C775" s="123">
        <v>0.010562455988209866</v>
      </c>
      <c r="D775" s="85" t="s">
        <v>1575</v>
      </c>
      <c r="E775" s="85" t="b">
        <v>0</v>
      </c>
      <c r="F775" s="85" t="b">
        <v>0</v>
      </c>
      <c r="G775" s="85" t="b">
        <v>0</v>
      </c>
    </row>
    <row r="776" spans="1:7" ht="15">
      <c r="A776" s="85" t="s">
        <v>1705</v>
      </c>
      <c r="B776" s="85">
        <v>3</v>
      </c>
      <c r="C776" s="123">
        <v>0</v>
      </c>
      <c r="D776" s="85" t="s">
        <v>1576</v>
      </c>
      <c r="E776" s="85" t="b">
        <v>0</v>
      </c>
      <c r="F776" s="85" t="b">
        <v>0</v>
      </c>
      <c r="G776" s="85" t="b">
        <v>0</v>
      </c>
    </row>
    <row r="777" spans="1:7" ht="15">
      <c r="A777" s="85" t="s">
        <v>1706</v>
      </c>
      <c r="B777" s="85">
        <v>2</v>
      </c>
      <c r="C777" s="123">
        <v>0</v>
      </c>
      <c r="D777" s="85" t="s">
        <v>1576</v>
      </c>
      <c r="E777" s="85" t="b">
        <v>0</v>
      </c>
      <c r="F777" s="85" t="b">
        <v>0</v>
      </c>
      <c r="G777" s="85" t="b">
        <v>0</v>
      </c>
    </row>
    <row r="778" spans="1:7" ht="15">
      <c r="A778" s="85" t="s">
        <v>1707</v>
      </c>
      <c r="B778" s="85">
        <v>2</v>
      </c>
      <c r="C778" s="123">
        <v>0</v>
      </c>
      <c r="D778" s="85" t="s">
        <v>1576</v>
      </c>
      <c r="E778" s="85" t="b">
        <v>0</v>
      </c>
      <c r="F778" s="85" t="b">
        <v>0</v>
      </c>
      <c r="G778" s="85" t="b">
        <v>0</v>
      </c>
    </row>
    <row r="779" spans="1:7" ht="15">
      <c r="A779" s="85" t="s">
        <v>1708</v>
      </c>
      <c r="B779" s="85">
        <v>2</v>
      </c>
      <c r="C779" s="123">
        <v>0</v>
      </c>
      <c r="D779" s="85" t="s">
        <v>1576</v>
      </c>
      <c r="E779" s="85" t="b">
        <v>0</v>
      </c>
      <c r="F779" s="85" t="b">
        <v>0</v>
      </c>
      <c r="G779" s="85" t="b">
        <v>0</v>
      </c>
    </row>
    <row r="780" spans="1:7" ht="15">
      <c r="A780" s="85" t="s">
        <v>263</v>
      </c>
      <c r="B780" s="85">
        <v>2</v>
      </c>
      <c r="C780" s="123">
        <v>0</v>
      </c>
      <c r="D780" s="85" t="s">
        <v>1576</v>
      </c>
      <c r="E780" s="85" t="b">
        <v>0</v>
      </c>
      <c r="F780" s="85" t="b">
        <v>0</v>
      </c>
      <c r="G780" s="85" t="b">
        <v>0</v>
      </c>
    </row>
    <row r="781" spans="1:7" ht="15">
      <c r="A781" s="85" t="s">
        <v>262</v>
      </c>
      <c r="B781" s="85">
        <v>2</v>
      </c>
      <c r="C781" s="123">
        <v>0</v>
      </c>
      <c r="D781" s="85" t="s">
        <v>1576</v>
      </c>
      <c r="E781" s="85" t="b">
        <v>0</v>
      </c>
      <c r="F781" s="85" t="b">
        <v>0</v>
      </c>
      <c r="G781" s="85" t="b">
        <v>0</v>
      </c>
    </row>
    <row r="782" spans="1:7" ht="15">
      <c r="A782" s="85" t="s">
        <v>261</v>
      </c>
      <c r="B782" s="85">
        <v>2</v>
      </c>
      <c r="C782" s="123">
        <v>0</v>
      </c>
      <c r="D782" s="85" t="s">
        <v>1576</v>
      </c>
      <c r="E782" s="85" t="b">
        <v>0</v>
      </c>
      <c r="F782" s="85" t="b">
        <v>0</v>
      </c>
      <c r="G782" s="85" t="b">
        <v>0</v>
      </c>
    </row>
    <row r="783" spans="1:7" ht="15">
      <c r="A783" s="85" t="s">
        <v>1710</v>
      </c>
      <c r="B783" s="85">
        <v>2</v>
      </c>
      <c r="C783" s="123">
        <v>0</v>
      </c>
      <c r="D783" s="85" t="s">
        <v>1577</v>
      </c>
      <c r="E783" s="85" t="b">
        <v>0</v>
      </c>
      <c r="F783" s="85" t="b">
        <v>0</v>
      </c>
      <c r="G783" s="85" t="b">
        <v>0</v>
      </c>
    </row>
    <row r="784" spans="1:7" ht="15">
      <c r="A784" s="85" t="s">
        <v>1712</v>
      </c>
      <c r="B784" s="85">
        <v>2</v>
      </c>
      <c r="C784" s="123">
        <v>0</v>
      </c>
      <c r="D784" s="85" t="s">
        <v>1578</v>
      </c>
      <c r="E784" s="85" t="b">
        <v>0</v>
      </c>
      <c r="F784" s="85" t="b">
        <v>0</v>
      </c>
      <c r="G784" s="85" t="b">
        <v>0</v>
      </c>
    </row>
    <row r="785" spans="1:7" ht="15">
      <c r="A785" s="85" t="s">
        <v>1713</v>
      </c>
      <c r="B785" s="85">
        <v>2</v>
      </c>
      <c r="C785" s="123">
        <v>0</v>
      </c>
      <c r="D785" s="85" t="s">
        <v>1578</v>
      </c>
      <c r="E785" s="85" t="b">
        <v>0</v>
      </c>
      <c r="F785" s="85" t="b">
        <v>0</v>
      </c>
      <c r="G785" s="85" t="b">
        <v>0</v>
      </c>
    </row>
    <row r="786" spans="1:7" ht="15">
      <c r="A786" s="85" t="s">
        <v>1714</v>
      </c>
      <c r="B786" s="85">
        <v>2</v>
      </c>
      <c r="C786" s="123">
        <v>0</v>
      </c>
      <c r="D786" s="85" t="s">
        <v>1578</v>
      </c>
      <c r="E786" s="85" t="b">
        <v>0</v>
      </c>
      <c r="F786" s="85" t="b">
        <v>0</v>
      </c>
      <c r="G786" s="85" t="b">
        <v>0</v>
      </c>
    </row>
    <row r="787" spans="1:7" ht="15">
      <c r="A787" s="85" t="s">
        <v>1715</v>
      </c>
      <c r="B787" s="85">
        <v>2</v>
      </c>
      <c r="C787" s="123">
        <v>0</v>
      </c>
      <c r="D787" s="85" t="s">
        <v>1578</v>
      </c>
      <c r="E787" s="85" t="b">
        <v>0</v>
      </c>
      <c r="F787" s="85" t="b">
        <v>0</v>
      </c>
      <c r="G787" s="85" t="b">
        <v>0</v>
      </c>
    </row>
    <row r="788" spans="1:7" ht="15">
      <c r="A788" s="85" t="s">
        <v>1716</v>
      </c>
      <c r="B788" s="85">
        <v>2</v>
      </c>
      <c r="C788" s="123">
        <v>0</v>
      </c>
      <c r="D788" s="85" t="s">
        <v>1578</v>
      </c>
      <c r="E788" s="85" t="b">
        <v>0</v>
      </c>
      <c r="F788" s="85" t="b">
        <v>0</v>
      </c>
      <c r="G788" s="85" t="b">
        <v>0</v>
      </c>
    </row>
    <row r="789" spans="1:7" ht="15">
      <c r="A789" s="85" t="s">
        <v>1717</v>
      </c>
      <c r="B789" s="85">
        <v>2</v>
      </c>
      <c r="C789" s="123">
        <v>0</v>
      </c>
      <c r="D789" s="85" t="s">
        <v>1578</v>
      </c>
      <c r="E789" s="85" t="b">
        <v>1</v>
      </c>
      <c r="F789" s="85" t="b">
        <v>0</v>
      </c>
      <c r="G789" s="85" t="b">
        <v>0</v>
      </c>
    </row>
    <row r="790" spans="1:7" ht="15">
      <c r="A790" s="85" t="s">
        <v>1718</v>
      </c>
      <c r="B790" s="85">
        <v>2</v>
      </c>
      <c r="C790" s="123">
        <v>0</v>
      </c>
      <c r="D790" s="85" t="s">
        <v>1578</v>
      </c>
      <c r="E790" s="85" t="b">
        <v>0</v>
      </c>
      <c r="F790" s="85" t="b">
        <v>0</v>
      </c>
      <c r="G790" s="85" t="b">
        <v>0</v>
      </c>
    </row>
    <row r="791" spans="1:7" ht="15">
      <c r="A791" s="85" t="s">
        <v>481</v>
      </c>
      <c r="B791" s="85">
        <v>2</v>
      </c>
      <c r="C791" s="123">
        <v>0</v>
      </c>
      <c r="D791" s="85" t="s">
        <v>1578</v>
      </c>
      <c r="E791" s="85" t="b">
        <v>0</v>
      </c>
      <c r="F791" s="85" t="b">
        <v>0</v>
      </c>
      <c r="G791" s="85" t="b">
        <v>0</v>
      </c>
    </row>
    <row r="792" spans="1:7" ht="15">
      <c r="A792" s="85" t="s">
        <v>1719</v>
      </c>
      <c r="B792" s="85">
        <v>2</v>
      </c>
      <c r="C792" s="123">
        <v>0</v>
      </c>
      <c r="D792" s="85" t="s">
        <v>1578</v>
      </c>
      <c r="E792" s="85" t="b">
        <v>0</v>
      </c>
      <c r="F792" s="85" t="b">
        <v>0</v>
      </c>
      <c r="G792" s="85" t="b">
        <v>0</v>
      </c>
    </row>
    <row r="793" spans="1:7" ht="15">
      <c r="A793" s="85" t="s">
        <v>1720</v>
      </c>
      <c r="B793" s="85">
        <v>2</v>
      </c>
      <c r="C793" s="123">
        <v>0</v>
      </c>
      <c r="D793" s="85" t="s">
        <v>1578</v>
      </c>
      <c r="E793" s="85" t="b">
        <v>0</v>
      </c>
      <c r="F793" s="85" t="b">
        <v>0</v>
      </c>
      <c r="G793"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2331</v>
      </c>
      <c r="B1" s="13" t="s">
        <v>2332</v>
      </c>
      <c r="C1" s="13" t="s">
        <v>2325</v>
      </c>
      <c r="D1" s="13" t="s">
        <v>2326</v>
      </c>
      <c r="E1" s="13" t="s">
        <v>2333</v>
      </c>
      <c r="F1" s="13" t="s">
        <v>144</v>
      </c>
      <c r="G1" s="13" t="s">
        <v>2334</v>
      </c>
      <c r="H1" s="13" t="s">
        <v>2335</v>
      </c>
      <c r="I1" s="13" t="s">
        <v>2336</v>
      </c>
      <c r="J1" s="13" t="s">
        <v>2337</v>
      </c>
      <c r="K1" s="13" t="s">
        <v>2338</v>
      </c>
      <c r="L1" s="13" t="s">
        <v>2339</v>
      </c>
    </row>
    <row r="2" spans="1:12" ht="15">
      <c r="A2" s="85" t="s">
        <v>233</v>
      </c>
      <c r="B2" s="85" t="s">
        <v>236</v>
      </c>
      <c r="C2" s="85">
        <v>12</v>
      </c>
      <c r="D2" s="123">
        <v>0.006899760558459463</v>
      </c>
      <c r="E2" s="123">
        <v>1.002532336515395</v>
      </c>
      <c r="F2" s="85" t="s">
        <v>2327</v>
      </c>
      <c r="G2" s="85" t="b">
        <v>0</v>
      </c>
      <c r="H2" s="85" t="b">
        <v>0</v>
      </c>
      <c r="I2" s="85" t="b">
        <v>0</v>
      </c>
      <c r="J2" s="85" t="b">
        <v>0</v>
      </c>
      <c r="K2" s="85" t="b">
        <v>0</v>
      </c>
      <c r="L2" s="85" t="b">
        <v>0</v>
      </c>
    </row>
    <row r="3" spans="1:12" ht="15">
      <c r="A3" s="85" t="s">
        <v>1683</v>
      </c>
      <c r="B3" s="85" t="s">
        <v>1684</v>
      </c>
      <c r="C3" s="85">
        <v>10</v>
      </c>
      <c r="D3" s="123">
        <v>0.007367371640363977</v>
      </c>
      <c r="E3" s="123">
        <v>1.9454938355450309</v>
      </c>
      <c r="F3" s="85" t="s">
        <v>2327</v>
      </c>
      <c r="G3" s="85" t="b">
        <v>0</v>
      </c>
      <c r="H3" s="85" t="b">
        <v>0</v>
      </c>
      <c r="I3" s="85" t="b">
        <v>0</v>
      </c>
      <c r="J3" s="85" t="b">
        <v>0</v>
      </c>
      <c r="K3" s="85" t="b">
        <v>0</v>
      </c>
      <c r="L3" s="85" t="b">
        <v>0</v>
      </c>
    </row>
    <row r="4" spans="1:12" ht="15">
      <c r="A4" s="85" t="s">
        <v>247</v>
      </c>
      <c r="B4" s="85" t="s">
        <v>233</v>
      </c>
      <c r="C4" s="85">
        <v>7</v>
      </c>
      <c r="D4" s="123">
        <v>0.004905345249053123</v>
      </c>
      <c r="E4" s="123">
        <v>1.5542872095319618</v>
      </c>
      <c r="F4" s="85" t="s">
        <v>2327</v>
      </c>
      <c r="G4" s="85" t="b">
        <v>0</v>
      </c>
      <c r="H4" s="85" t="b">
        <v>0</v>
      </c>
      <c r="I4" s="85" t="b">
        <v>0</v>
      </c>
      <c r="J4" s="85" t="b">
        <v>0</v>
      </c>
      <c r="K4" s="85" t="b">
        <v>0</v>
      </c>
      <c r="L4" s="85" t="b">
        <v>0</v>
      </c>
    </row>
    <row r="5" spans="1:12" ht="15">
      <c r="A5" s="85" t="s">
        <v>2018</v>
      </c>
      <c r="B5" s="85" t="s">
        <v>2010</v>
      </c>
      <c r="C5" s="85">
        <v>7</v>
      </c>
      <c r="D5" s="123">
        <v>0.004905345249053123</v>
      </c>
      <c r="E5" s="123">
        <v>2.156347200859924</v>
      </c>
      <c r="F5" s="85" t="s">
        <v>2327</v>
      </c>
      <c r="G5" s="85" t="b">
        <v>0</v>
      </c>
      <c r="H5" s="85" t="b">
        <v>0</v>
      </c>
      <c r="I5" s="85" t="b">
        <v>0</v>
      </c>
      <c r="J5" s="85" t="b">
        <v>0</v>
      </c>
      <c r="K5" s="85" t="b">
        <v>0</v>
      </c>
      <c r="L5" s="85" t="b">
        <v>0</v>
      </c>
    </row>
    <row r="6" spans="1:12" ht="15">
      <c r="A6" s="85" t="s">
        <v>2019</v>
      </c>
      <c r="B6" s="85" t="s">
        <v>1683</v>
      </c>
      <c r="C6" s="85">
        <v>7</v>
      </c>
      <c r="D6" s="123">
        <v>0.005819513083982764</v>
      </c>
      <c r="E6" s="123">
        <v>2.059437187851868</v>
      </c>
      <c r="F6" s="85" t="s">
        <v>2327</v>
      </c>
      <c r="G6" s="85" t="b">
        <v>0</v>
      </c>
      <c r="H6" s="85" t="b">
        <v>0</v>
      </c>
      <c r="I6" s="85" t="b">
        <v>0</v>
      </c>
      <c r="J6" s="85" t="b">
        <v>0</v>
      </c>
      <c r="K6" s="85" t="b">
        <v>0</v>
      </c>
      <c r="L6" s="85" t="b">
        <v>0</v>
      </c>
    </row>
    <row r="7" spans="1:12" ht="15">
      <c r="A7" s="85" t="s">
        <v>1684</v>
      </c>
      <c r="B7" s="85" t="s">
        <v>1687</v>
      </c>
      <c r="C7" s="85">
        <v>7</v>
      </c>
      <c r="D7" s="123">
        <v>0.005819513083982764</v>
      </c>
      <c r="E7" s="123">
        <v>2.012440625175644</v>
      </c>
      <c r="F7" s="85" t="s">
        <v>2327</v>
      </c>
      <c r="G7" s="85" t="b">
        <v>0</v>
      </c>
      <c r="H7" s="85" t="b">
        <v>0</v>
      </c>
      <c r="I7" s="85" t="b">
        <v>0</v>
      </c>
      <c r="J7" s="85" t="b">
        <v>0</v>
      </c>
      <c r="K7" s="85" t="b">
        <v>0</v>
      </c>
      <c r="L7" s="85" t="b">
        <v>0</v>
      </c>
    </row>
    <row r="8" spans="1:12" ht="15">
      <c r="A8" s="85" t="s">
        <v>236</v>
      </c>
      <c r="B8" s="85" t="s">
        <v>1666</v>
      </c>
      <c r="C8" s="85">
        <v>7</v>
      </c>
      <c r="D8" s="123">
        <v>0.004905345249053123</v>
      </c>
      <c r="E8" s="123">
        <v>1.0294739644744244</v>
      </c>
      <c r="F8" s="85" t="s">
        <v>2327</v>
      </c>
      <c r="G8" s="85" t="b">
        <v>0</v>
      </c>
      <c r="H8" s="85" t="b">
        <v>0</v>
      </c>
      <c r="I8" s="85" t="b">
        <v>0</v>
      </c>
      <c r="J8" s="85" t="b">
        <v>0</v>
      </c>
      <c r="K8" s="85" t="b">
        <v>0</v>
      </c>
      <c r="L8" s="85" t="b">
        <v>0</v>
      </c>
    </row>
    <row r="9" spans="1:12" ht="15">
      <c r="A9" s="85" t="s">
        <v>492</v>
      </c>
      <c r="B9" s="85" t="s">
        <v>1639</v>
      </c>
      <c r="C9" s="85">
        <v>6</v>
      </c>
      <c r="D9" s="123">
        <v>0.004420422984218387</v>
      </c>
      <c r="E9" s="123">
        <v>1.8675516616129546</v>
      </c>
      <c r="F9" s="85" t="s">
        <v>2327</v>
      </c>
      <c r="G9" s="85" t="b">
        <v>0</v>
      </c>
      <c r="H9" s="85" t="b">
        <v>0</v>
      </c>
      <c r="I9" s="85" t="b">
        <v>0</v>
      </c>
      <c r="J9" s="85" t="b">
        <v>0</v>
      </c>
      <c r="K9" s="85" t="b">
        <v>0</v>
      </c>
      <c r="L9" s="85" t="b">
        <v>0</v>
      </c>
    </row>
    <row r="10" spans="1:12" ht="15">
      <c r="A10" s="85" t="s">
        <v>1664</v>
      </c>
      <c r="B10" s="85" t="s">
        <v>1690</v>
      </c>
      <c r="C10" s="85">
        <v>5</v>
      </c>
      <c r="D10" s="123">
        <v>0.0038964242566345004</v>
      </c>
      <c r="E10" s="123">
        <v>1.7671811164953917</v>
      </c>
      <c r="F10" s="85" t="s">
        <v>2327</v>
      </c>
      <c r="G10" s="85" t="b">
        <v>1</v>
      </c>
      <c r="H10" s="85" t="b">
        <v>0</v>
      </c>
      <c r="I10" s="85" t="b">
        <v>0</v>
      </c>
      <c r="J10" s="85" t="b">
        <v>0</v>
      </c>
      <c r="K10" s="85" t="b">
        <v>0</v>
      </c>
      <c r="L10" s="85" t="b">
        <v>0</v>
      </c>
    </row>
    <row r="11" spans="1:12" ht="15">
      <c r="A11" s="85" t="s">
        <v>1690</v>
      </c>
      <c r="B11" s="85" t="s">
        <v>1691</v>
      </c>
      <c r="C11" s="85">
        <v>5</v>
      </c>
      <c r="D11" s="123">
        <v>0.0038964242566345004</v>
      </c>
      <c r="E11" s="123">
        <v>2.3904304068932922</v>
      </c>
      <c r="F11" s="85" t="s">
        <v>2327</v>
      </c>
      <c r="G11" s="85" t="b">
        <v>0</v>
      </c>
      <c r="H11" s="85" t="b">
        <v>0</v>
      </c>
      <c r="I11" s="85" t="b">
        <v>0</v>
      </c>
      <c r="J11" s="85" t="b">
        <v>0</v>
      </c>
      <c r="K11" s="85" t="b">
        <v>0</v>
      </c>
      <c r="L11" s="85" t="b">
        <v>0</v>
      </c>
    </row>
    <row r="12" spans="1:12" ht="15">
      <c r="A12" s="85" t="s">
        <v>1691</v>
      </c>
      <c r="B12" s="85" t="s">
        <v>1692</v>
      </c>
      <c r="C12" s="85">
        <v>5</v>
      </c>
      <c r="D12" s="123">
        <v>0.0038964242566345004</v>
      </c>
      <c r="E12" s="123">
        <v>2.3324384599156054</v>
      </c>
      <c r="F12" s="85" t="s">
        <v>2327</v>
      </c>
      <c r="G12" s="85" t="b">
        <v>0</v>
      </c>
      <c r="H12" s="85" t="b">
        <v>0</v>
      </c>
      <c r="I12" s="85" t="b">
        <v>0</v>
      </c>
      <c r="J12" s="85" t="b">
        <v>0</v>
      </c>
      <c r="K12" s="85" t="b">
        <v>0</v>
      </c>
      <c r="L12" s="85" t="b">
        <v>0</v>
      </c>
    </row>
    <row r="13" spans="1:12" ht="15">
      <c r="A13" s="85" t="s">
        <v>1692</v>
      </c>
      <c r="B13" s="85" t="s">
        <v>1693</v>
      </c>
      <c r="C13" s="85">
        <v>5</v>
      </c>
      <c r="D13" s="123">
        <v>0.0038964242566345004</v>
      </c>
      <c r="E13" s="123">
        <v>2.2532572138679807</v>
      </c>
      <c r="F13" s="85" t="s">
        <v>2327</v>
      </c>
      <c r="G13" s="85" t="b">
        <v>0</v>
      </c>
      <c r="H13" s="85" t="b">
        <v>0</v>
      </c>
      <c r="I13" s="85" t="b">
        <v>0</v>
      </c>
      <c r="J13" s="85" t="b">
        <v>0</v>
      </c>
      <c r="K13" s="85" t="b">
        <v>0</v>
      </c>
      <c r="L13" s="85" t="b">
        <v>0</v>
      </c>
    </row>
    <row r="14" spans="1:12" ht="15">
      <c r="A14" s="85" t="s">
        <v>1693</v>
      </c>
      <c r="B14" s="85" t="s">
        <v>1694</v>
      </c>
      <c r="C14" s="85">
        <v>5</v>
      </c>
      <c r="D14" s="123">
        <v>0.0038964242566345004</v>
      </c>
      <c r="E14" s="123">
        <v>2.2021046914205993</v>
      </c>
      <c r="F14" s="85" t="s">
        <v>2327</v>
      </c>
      <c r="G14" s="85" t="b">
        <v>0</v>
      </c>
      <c r="H14" s="85" t="b">
        <v>0</v>
      </c>
      <c r="I14" s="85" t="b">
        <v>0</v>
      </c>
      <c r="J14" s="85" t="b">
        <v>0</v>
      </c>
      <c r="K14" s="85" t="b">
        <v>0</v>
      </c>
      <c r="L14" s="85" t="b">
        <v>0</v>
      </c>
    </row>
    <row r="15" spans="1:12" ht="15">
      <c r="A15" s="85" t="s">
        <v>1694</v>
      </c>
      <c r="B15" s="85" t="s">
        <v>1695</v>
      </c>
      <c r="C15" s="85">
        <v>5</v>
      </c>
      <c r="D15" s="123">
        <v>0.0038964242566345004</v>
      </c>
      <c r="E15" s="123">
        <v>2.3904304068932922</v>
      </c>
      <c r="F15" s="85" t="s">
        <v>2327</v>
      </c>
      <c r="G15" s="85" t="b">
        <v>0</v>
      </c>
      <c r="H15" s="85" t="b">
        <v>0</v>
      </c>
      <c r="I15" s="85" t="b">
        <v>0</v>
      </c>
      <c r="J15" s="85" t="b">
        <v>0</v>
      </c>
      <c r="K15" s="85" t="b">
        <v>1</v>
      </c>
      <c r="L15" s="85" t="b">
        <v>0</v>
      </c>
    </row>
    <row r="16" spans="1:12" ht="15">
      <c r="A16" s="85" t="s">
        <v>1695</v>
      </c>
      <c r="B16" s="85" t="s">
        <v>271</v>
      </c>
      <c r="C16" s="85">
        <v>5</v>
      </c>
      <c r="D16" s="123">
        <v>0.0038964242566345004</v>
      </c>
      <c r="E16" s="123">
        <v>2.5365584425715304</v>
      </c>
      <c r="F16" s="85" t="s">
        <v>2327</v>
      </c>
      <c r="G16" s="85" t="b">
        <v>0</v>
      </c>
      <c r="H16" s="85" t="b">
        <v>1</v>
      </c>
      <c r="I16" s="85" t="b">
        <v>0</v>
      </c>
      <c r="J16" s="85" t="b">
        <v>0</v>
      </c>
      <c r="K16" s="85" t="b">
        <v>0</v>
      </c>
      <c r="L16" s="85" t="b">
        <v>0</v>
      </c>
    </row>
    <row r="17" spans="1:12" ht="15">
      <c r="A17" s="85" t="s">
        <v>271</v>
      </c>
      <c r="B17" s="85" t="s">
        <v>1696</v>
      </c>
      <c r="C17" s="85">
        <v>5</v>
      </c>
      <c r="D17" s="123">
        <v>0.0038964242566345004</v>
      </c>
      <c r="E17" s="123">
        <v>2.3324384599156054</v>
      </c>
      <c r="F17" s="85" t="s">
        <v>2327</v>
      </c>
      <c r="G17" s="85" t="b">
        <v>0</v>
      </c>
      <c r="H17" s="85" t="b">
        <v>0</v>
      </c>
      <c r="I17" s="85" t="b">
        <v>0</v>
      </c>
      <c r="J17" s="85" t="b">
        <v>1</v>
      </c>
      <c r="K17" s="85" t="b">
        <v>0</v>
      </c>
      <c r="L17" s="85" t="b">
        <v>0</v>
      </c>
    </row>
    <row r="18" spans="1:12" ht="15">
      <c r="A18" s="85" t="s">
        <v>1696</v>
      </c>
      <c r="B18" s="85" t="s">
        <v>1697</v>
      </c>
      <c r="C18" s="85">
        <v>5</v>
      </c>
      <c r="D18" s="123">
        <v>0.0038964242566345004</v>
      </c>
      <c r="E18" s="123">
        <v>2.3324384599156054</v>
      </c>
      <c r="F18" s="85" t="s">
        <v>2327</v>
      </c>
      <c r="G18" s="85" t="b">
        <v>1</v>
      </c>
      <c r="H18" s="85" t="b">
        <v>0</v>
      </c>
      <c r="I18" s="85" t="b">
        <v>0</v>
      </c>
      <c r="J18" s="85" t="b">
        <v>0</v>
      </c>
      <c r="K18" s="85" t="b">
        <v>0</v>
      </c>
      <c r="L18" s="85" t="b">
        <v>0</v>
      </c>
    </row>
    <row r="19" spans="1:12" ht="15">
      <c r="A19" s="85" t="s">
        <v>214</v>
      </c>
      <c r="B19" s="85" t="s">
        <v>236</v>
      </c>
      <c r="C19" s="85">
        <v>5</v>
      </c>
      <c r="D19" s="123">
        <v>0.0038964242566345004</v>
      </c>
      <c r="E19" s="123">
        <v>0.9745036129151515</v>
      </c>
      <c r="F19" s="85" t="s">
        <v>2327</v>
      </c>
      <c r="G19" s="85" t="b">
        <v>0</v>
      </c>
      <c r="H19" s="85" t="b">
        <v>0</v>
      </c>
      <c r="I19" s="85" t="b">
        <v>0</v>
      </c>
      <c r="J19" s="85" t="b">
        <v>0</v>
      </c>
      <c r="K19" s="85" t="b">
        <v>0</v>
      </c>
      <c r="L19" s="85" t="b">
        <v>0</v>
      </c>
    </row>
    <row r="20" spans="1:12" ht="15">
      <c r="A20" s="85" t="s">
        <v>1664</v>
      </c>
      <c r="B20" s="85" t="s">
        <v>2039</v>
      </c>
      <c r="C20" s="85">
        <v>5</v>
      </c>
      <c r="D20" s="123">
        <v>0.0038964242566345004</v>
      </c>
      <c r="E20" s="123">
        <v>1.9133091521736296</v>
      </c>
      <c r="F20" s="85" t="s">
        <v>2327</v>
      </c>
      <c r="G20" s="85" t="b">
        <v>1</v>
      </c>
      <c r="H20" s="85" t="b">
        <v>0</v>
      </c>
      <c r="I20" s="85" t="b">
        <v>0</v>
      </c>
      <c r="J20" s="85" t="b">
        <v>0</v>
      </c>
      <c r="K20" s="85" t="b">
        <v>0</v>
      </c>
      <c r="L20" s="85" t="b">
        <v>0</v>
      </c>
    </row>
    <row r="21" spans="1:12" ht="15">
      <c r="A21" s="85" t="s">
        <v>2039</v>
      </c>
      <c r="B21" s="85" t="s">
        <v>2040</v>
      </c>
      <c r="C21" s="85">
        <v>5</v>
      </c>
      <c r="D21" s="123">
        <v>0.0038964242566345004</v>
      </c>
      <c r="E21" s="123">
        <v>2.5365584425715304</v>
      </c>
      <c r="F21" s="85" t="s">
        <v>2327</v>
      </c>
      <c r="G21" s="85" t="b">
        <v>0</v>
      </c>
      <c r="H21" s="85" t="b">
        <v>0</v>
      </c>
      <c r="I21" s="85" t="b">
        <v>0</v>
      </c>
      <c r="J21" s="85" t="b">
        <v>0</v>
      </c>
      <c r="K21" s="85" t="b">
        <v>0</v>
      </c>
      <c r="L21" s="85" t="b">
        <v>0</v>
      </c>
    </row>
    <row r="22" spans="1:12" ht="15">
      <c r="A22" s="85" t="s">
        <v>2040</v>
      </c>
      <c r="B22" s="85" t="s">
        <v>2041</v>
      </c>
      <c r="C22" s="85">
        <v>5</v>
      </c>
      <c r="D22" s="123">
        <v>0.0038964242566345004</v>
      </c>
      <c r="E22" s="123">
        <v>2.5365584425715304</v>
      </c>
      <c r="F22" s="85" t="s">
        <v>2327</v>
      </c>
      <c r="G22" s="85" t="b">
        <v>0</v>
      </c>
      <c r="H22" s="85" t="b">
        <v>0</v>
      </c>
      <c r="I22" s="85" t="b">
        <v>0</v>
      </c>
      <c r="J22" s="85" t="b">
        <v>0</v>
      </c>
      <c r="K22" s="85" t="b">
        <v>1</v>
      </c>
      <c r="L22" s="85" t="b">
        <v>0</v>
      </c>
    </row>
    <row r="23" spans="1:12" ht="15">
      <c r="A23" s="85" t="s">
        <v>2041</v>
      </c>
      <c r="B23" s="85" t="s">
        <v>241</v>
      </c>
      <c r="C23" s="85">
        <v>5</v>
      </c>
      <c r="D23" s="123">
        <v>0.0038964242566345004</v>
      </c>
      <c r="E23" s="123">
        <v>2.5365584425715304</v>
      </c>
      <c r="F23" s="85" t="s">
        <v>2327</v>
      </c>
      <c r="G23" s="85" t="b">
        <v>0</v>
      </c>
      <c r="H23" s="85" t="b">
        <v>1</v>
      </c>
      <c r="I23" s="85" t="b">
        <v>0</v>
      </c>
      <c r="J23" s="85" t="b">
        <v>0</v>
      </c>
      <c r="K23" s="85" t="b">
        <v>0</v>
      </c>
      <c r="L23" s="85" t="b">
        <v>0</v>
      </c>
    </row>
    <row r="24" spans="1:12" ht="15">
      <c r="A24" s="85" t="s">
        <v>241</v>
      </c>
      <c r="B24" s="85" t="s">
        <v>236</v>
      </c>
      <c r="C24" s="85">
        <v>5</v>
      </c>
      <c r="D24" s="123">
        <v>0.0038964242566345004</v>
      </c>
      <c r="E24" s="123">
        <v>1.0122921738045514</v>
      </c>
      <c r="F24" s="85" t="s">
        <v>2327</v>
      </c>
      <c r="G24" s="85" t="b">
        <v>0</v>
      </c>
      <c r="H24" s="85" t="b">
        <v>0</v>
      </c>
      <c r="I24" s="85" t="b">
        <v>0</v>
      </c>
      <c r="J24" s="85" t="b">
        <v>0</v>
      </c>
      <c r="K24" s="85" t="b">
        <v>0</v>
      </c>
      <c r="L24" s="85" t="b">
        <v>0</v>
      </c>
    </row>
    <row r="25" spans="1:12" ht="15">
      <c r="A25" s="85" t="s">
        <v>236</v>
      </c>
      <c r="B25" s="85" t="s">
        <v>2016</v>
      </c>
      <c r="C25" s="85">
        <v>5</v>
      </c>
      <c r="D25" s="123">
        <v>0.0038964242566345004</v>
      </c>
      <c r="E25" s="123">
        <v>1.2143391478376109</v>
      </c>
      <c r="F25" s="85" t="s">
        <v>2327</v>
      </c>
      <c r="G25" s="85" t="b">
        <v>0</v>
      </c>
      <c r="H25" s="85" t="b">
        <v>0</v>
      </c>
      <c r="I25" s="85" t="b">
        <v>0</v>
      </c>
      <c r="J25" s="85" t="b">
        <v>0</v>
      </c>
      <c r="K25" s="85" t="b">
        <v>0</v>
      </c>
      <c r="L25" s="85" t="b">
        <v>0</v>
      </c>
    </row>
    <row r="26" spans="1:12" ht="15">
      <c r="A26" s="85" t="s">
        <v>2016</v>
      </c>
      <c r="B26" s="85" t="s">
        <v>2018</v>
      </c>
      <c r="C26" s="85">
        <v>5</v>
      </c>
      <c r="D26" s="123">
        <v>0.0038964242566345004</v>
      </c>
      <c r="E26" s="123">
        <v>2.244302371215054</v>
      </c>
      <c r="F26" s="85" t="s">
        <v>2327</v>
      </c>
      <c r="G26" s="85" t="b">
        <v>0</v>
      </c>
      <c r="H26" s="85" t="b">
        <v>0</v>
      </c>
      <c r="I26" s="85" t="b">
        <v>0</v>
      </c>
      <c r="J26" s="85" t="b">
        <v>0</v>
      </c>
      <c r="K26" s="85" t="b">
        <v>0</v>
      </c>
      <c r="L26" s="85" t="b">
        <v>0</v>
      </c>
    </row>
    <row r="27" spans="1:12" ht="15">
      <c r="A27" s="85" t="s">
        <v>2010</v>
      </c>
      <c r="B27" s="85" t="s">
        <v>1686</v>
      </c>
      <c r="C27" s="85">
        <v>5</v>
      </c>
      <c r="D27" s="123">
        <v>0.0038964242566345004</v>
      </c>
      <c r="E27" s="123">
        <v>2.135157901789986</v>
      </c>
      <c r="F27" s="85" t="s">
        <v>2327</v>
      </c>
      <c r="G27" s="85" t="b">
        <v>0</v>
      </c>
      <c r="H27" s="85" t="b">
        <v>0</v>
      </c>
      <c r="I27" s="85" t="b">
        <v>0</v>
      </c>
      <c r="J27" s="85" t="b">
        <v>1</v>
      </c>
      <c r="K27" s="85" t="b">
        <v>0</v>
      </c>
      <c r="L27" s="85" t="b">
        <v>0</v>
      </c>
    </row>
    <row r="28" spans="1:12" ht="15">
      <c r="A28" s="85" t="s">
        <v>1686</v>
      </c>
      <c r="B28" s="85" t="s">
        <v>2042</v>
      </c>
      <c r="C28" s="85">
        <v>5</v>
      </c>
      <c r="D28" s="123">
        <v>0.0038964242566345004</v>
      </c>
      <c r="E28" s="123">
        <v>2.3904304068932922</v>
      </c>
      <c r="F28" s="85" t="s">
        <v>2327</v>
      </c>
      <c r="G28" s="85" t="b">
        <v>1</v>
      </c>
      <c r="H28" s="85" t="b">
        <v>0</v>
      </c>
      <c r="I28" s="85" t="b">
        <v>0</v>
      </c>
      <c r="J28" s="85" t="b">
        <v>0</v>
      </c>
      <c r="K28" s="85" t="b">
        <v>0</v>
      </c>
      <c r="L28" s="85" t="b">
        <v>0</v>
      </c>
    </row>
    <row r="29" spans="1:12" ht="15">
      <c r="A29" s="85" t="s">
        <v>236</v>
      </c>
      <c r="B29" s="85" t="s">
        <v>233</v>
      </c>
      <c r="C29" s="85">
        <v>4</v>
      </c>
      <c r="D29" s="123">
        <v>0.003325436047990151</v>
      </c>
      <c r="E29" s="123">
        <v>0.5823159331322052</v>
      </c>
      <c r="F29" s="85" t="s">
        <v>2327</v>
      </c>
      <c r="G29" s="85" t="b">
        <v>0</v>
      </c>
      <c r="H29" s="85" t="b">
        <v>0</v>
      </c>
      <c r="I29" s="85" t="b">
        <v>0</v>
      </c>
      <c r="J29" s="85" t="b">
        <v>0</v>
      </c>
      <c r="K29" s="85" t="b">
        <v>0</v>
      </c>
      <c r="L29" s="85" t="b">
        <v>0</v>
      </c>
    </row>
    <row r="30" spans="1:12" ht="15">
      <c r="A30" s="85" t="s">
        <v>1674</v>
      </c>
      <c r="B30" s="85" t="s">
        <v>2047</v>
      </c>
      <c r="C30" s="85">
        <v>4</v>
      </c>
      <c r="D30" s="123">
        <v>0.003325436047990151</v>
      </c>
      <c r="E30" s="123">
        <v>2.6334684555795866</v>
      </c>
      <c r="F30" s="85" t="s">
        <v>2327</v>
      </c>
      <c r="G30" s="85" t="b">
        <v>0</v>
      </c>
      <c r="H30" s="85" t="b">
        <v>0</v>
      </c>
      <c r="I30" s="85" t="b">
        <v>0</v>
      </c>
      <c r="J30" s="85" t="b">
        <v>0</v>
      </c>
      <c r="K30" s="85" t="b">
        <v>0</v>
      </c>
      <c r="L30" s="85" t="b">
        <v>0</v>
      </c>
    </row>
    <row r="31" spans="1:12" ht="15">
      <c r="A31" s="85" t="s">
        <v>299</v>
      </c>
      <c r="B31" s="85" t="s">
        <v>1670</v>
      </c>
      <c r="C31" s="85">
        <v>4</v>
      </c>
      <c r="D31" s="123">
        <v>0.003325436047990151</v>
      </c>
      <c r="E31" s="123">
        <v>2.2355284469075487</v>
      </c>
      <c r="F31" s="85" t="s">
        <v>2327</v>
      </c>
      <c r="G31" s="85" t="b">
        <v>0</v>
      </c>
      <c r="H31" s="85" t="b">
        <v>0</v>
      </c>
      <c r="I31" s="85" t="b">
        <v>0</v>
      </c>
      <c r="J31" s="85" t="b">
        <v>0</v>
      </c>
      <c r="K31" s="85" t="b">
        <v>0</v>
      </c>
      <c r="L31" s="85" t="b">
        <v>0</v>
      </c>
    </row>
    <row r="32" spans="1:12" ht="15">
      <c r="A32" s="85" t="s">
        <v>2059</v>
      </c>
      <c r="B32" s="85" t="s">
        <v>2060</v>
      </c>
      <c r="C32" s="85">
        <v>4</v>
      </c>
      <c r="D32" s="123">
        <v>0.003325436047990151</v>
      </c>
      <c r="E32" s="123">
        <v>2.6334684555795866</v>
      </c>
      <c r="F32" s="85" t="s">
        <v>2327</v>
      </c>
      <c r="G32" s="85" t="b">
        <v>0</v>
      </c>
      <c r="H32" s="85" t="b">
        <v>0</v>
      </c>
      <c r="I32" s="85" t="b">
        <v>0</v>
      </c>
      <c r="J32" s="85" t="b">
        <v>0</v>
      </c>
      <c r="K32" s="85" t="b">
        <v>0</v>
      </c>
      <c r="L32" s="85" t="b">
        <v>0</v>
      </c>
    </row>
    <row r="33" spans="1:12" ht="15">
      <c r="A33" s="85" t="s">
        <v>2060</v>
      </c>
      <c r="B33" s="85" t="s">
        <v>1669</v>
      </c>
      <c r="C33" s="85">
        <v>4</v>
      </c>
      <c r="D33" s="123">
        <v>0.003325436047990151</v>
      </c>
      <c r="E33" s="123">
        <v>2.281285937468224</v>
      </c>
      <c r="F33" s="85" t="s">
        <v>2327</v>
      </c>
      <c r="G33" s="85" t="b">
        <v>0</v>
      </c>
      <c r="H33" s="85" t="b">
        <v>0</v>
      </c>
      <c r="I33" s="85" t="b">
        <v>0</v>
      </c>
      <c r="J33" s="85" t="b">
        <v>0</v>
      </c>
      <c r="K33" s="85" t="b">
        <v>0</v>
      </c>
      <c r="L33" s="85" t="b">
        <v>0</v>
      </c>
    </row>
    <row r="34" spans="1:12" ht="15">
      <c r="A34" s="85" t="s">
        <v>1669</v>
      </c>
      <c r="B34" s="85" t="s">
        <v>2061</v>
      </c>
      <c r="C34" s="85">
        <v>4</v>
      </c>
      <c r="D34" s="123">
        <v>0.003325436047990151</v>
      </c>
      <c r="E34" s="123">
        <v>2.281285937468224</v>
      </c>
      <c r="F34" s="85" t="s">
        <v>2327</v>
      </c>
      <c r="G34" s="85" t="b">
        <v>0</v>
      </c>
      <c r="H34" s="85" t="b">
        <v>0</v>
      </c>
      <c r="I34" s="85" t="b">
        <v>0</v>
      </c>
      <c r="J34" s="85" t="b">
        <v>0</v>
      </c>
      <c r="K34" s="85" t="b">
        <v>0</v>
      </c>
      <c r="L34" s="85" t="b">
        <v>0</v>
      </c>
    </row>
    <row r="35" spans="1:12" ht="15">
      <c r="A35" s="85" t="s">
        <v>2061</v>
      </c>
      <c r="B35" s="85" t="s">
        <v>2062</v>
      </c>
      <c r="C35" s="85">
        <v>4</v>
      </c>
      <c r="D35" s="123">
        <v>0.003325436047990151</v>
      </c>
      <c r="E35" s="123">
        <v>2.6334684555795866</v>
      </c>
      <c r="F35" s="85" t="s">
        <v>2327</v>
      </c>
      <c r="G35" s="85" t="b">
        <v>0</v>
      </c>
      <c r="H35" s="85" t="b">
        <v>0</v>
      </c>
      <c r="I35" s="85" t="b">
        <v>0</v>
      </c>
      <c r="J35" s="85" t="b">
        <v>1</v>
      </c>
      <c r="K35" s="85" t="b">
        <v>0</v>
      </c>
      <c r="L35" s="85" t="b">
        <v>0</v>
      </c>
    </row>
    <row r="36" spans="1:12" ht="15">
      <c r="A36" s="85" t="s">
        <v>2062</v>
      </c>
      <c r="B36" s="85" t="s">
        <v>2063</v>
      </c>
      <c r="C36" s="85">
        <v>4</v>
      </c>
      <c r="D36" s="123">
        <v>0.003325436047990151</v>
      </c>
      <c r="E36" s="123">
        <v>2.6334684555795866</v>
      </c>
      <c r="F36" s="85" t="s">
        <v>2327</v>
      </c>
      <c r="G36" s="85" t="b">
        <v>1</v>
      </c>
      <c r="H36" s="85" t="b">
        <v>0</v>
      </c>
      <c r="I36" s="85" t="b">
        <v>0</v>
      </c>
      <c r="J36" s="85" t="b">
        <v>0</v>
      </c>
      <c r="K36" s="85" t="b">
        <v>0</v>
      </c>
      <c r="L36" s="85" t="b">
        <v>0</v>
      </c>
    </row>
    <row r="37" spans="1:12" ht="15">
      <c r="A37" s="85" t="s">
        <v>1664</v>
      </c>
      <c r="B37" s="85" t="s">
        <v>2023</v>
      </c>
      <c r="C37" s="85">
        <v>4</v>
      </c>
      <c r="D37" s="123">
        <v>0.003325436047990151</v>
      </c>
      <c r="E37" s="123">
        <v>1.7372178931179485</v>
      </c>
      <c r="F37" s="85" t="s">
        <v>2327</v>
      </c>
      <c r="G37" s="85" t="b">
        <v>1</v>
      </c>
      <c r="H37" s="85" t="b">
        <v>0</v>
      </c>
      <c r="I37" s="85" t="b">
        <v>0</v>
      </c>
      <c r="J37" s="85" t="b">
        <v>1</v>
      </c>
      <c r="K37" s="85" t="b">
        <v>0</v>
      </c>
      <c r="L37" s="85" t="b">
        <v>0</v>
      </c>
    </row>
    <row r="38" spans="1:12" ht="15">
      <c r="A38" s="85" t="s">
        <v>2023</v>
      </c>
      <c r="B38" s="85" t="s">
        <v>236</v>
      </c>
      <c r="C38" s="85">
        <v>4</v>
      </c>
      <c r="D38" s="123">
        <v>0.003325436047990151</v>
      </c>
      <c r="E38" s="123">
        <v>1.1786235955710762</v>
      </c>
      <c r="F38" s="85" t="s">
        <v>2327</v>
      </c>
      <c r="G38" s="85" t="b">
        <v>1</v>
      </c>
      <c r="H38" s="85" t="b">
        <v>0</v>
      </c>
      <c r="I38" s="85" t="b">
        <v>0</v>
      </c>
      <c r="J38" s="85" t="b">
        <v>0</v>
      </c>
      <c r="K38" s="85" t="b">
        <v>0</v>
      </c>
      <c r="L38" s="85" t="b">
        <v>0</v>
      </c>
    </row>
    <row r="39" spans="1:12" ht="15">
      <c r="A39" s="85" t="s">
        <v>215</v>
      </c>
      <c r="B39" s="85" t="s">
        <v>1664</v>
      </c>
      <c r="C39" s="85">
        <v>4</v>
      </c>
      <c r="D39" s="123">
        <v>0.003325436047990151</v>
      </c>
      <c r="E39" s="123">
        <v>1.980255941804243</v>
      </c>
      <c r="F39" s="85" t="s">
        <v>2327</v>
      </c>
      <c r="G39" s="85" t="b">
        <v>0</v>
      </c>
      <c r="H39" s="85" t="b">
        <v>0</v>
      </c>
      <c r="I39" s="85" t="b">
        <v>0</v>
      </c>
      <c r="J39" s="85" t="b">
        <v>1</v>
      </c>
      <c r="K39" s="85" t="b">
        <v>0</v>
      </c>
      <c r="L39" s="85" t="b">
        <v>0</v>
      </c>
    </row>
    <row r="40" spans="1:12" ht="15">
      <c r="A40" s="85" t="s">
        <v>255</v>
      </c>
      <c r="B40" s="85" t="s">
        <v>1664</v>
      </c>
      <c r="C40" s="85">
        <v>4</v>
      </c>
      <c r="D40" s="123">
        <v>0.003325436047990151</v>
      </c>
      <c r="E40" s="123">
        <v>1.980255941804243</v>
      </c>
      <c r="F40" s="85" t="s">
        <v>2327</v>
      </c>
      <c r="G40" s="85" t="b">
        <v>0</v>
      </c>
      <c r="H40" s="85" t="b">
        <v>0</v>
      </c>
      <c r="I40" s="85" t="b">
        <v>0</v>
      </c>
      <c r="J40" s="85" t="b">
        <v>1</v>
      </c>
      <c r="K40" s="85" t="b">
        <v>0</v>
      </c>
      <c r="L40" s="85" t="b">
        <v>0</v>
      </c>
    </row>
    <row r="41" spans="1:12" ht="15">
      <c r="A41" s="85" t="s">
        <v>2042</v>
      </c>
      <c r="B41" s="85" t="s">
        <v>2079</v>
      </c>
      <c r="C41" s="85">
        <v>4</v>
      </c>
      <c r="D41" s="123">
        <v>0.003325436047990151</v>
      </c>
      <c r="E41" s="123">
        <v>2.53655844257153</v>
      </c>
      <c r="F41" s="85" t="s">
        <v>2327</v>
      </c>
      <c r="G41" s="85" t="b">
        <v>0</v>
      </c>
      <c r="H41" s="85" t="b">
        <v>0</v>
      </c>
      <c r="I41" s="85" t="b">
        <v>0</v>
      </c>
      <c r="J41" s="85" t="b">
        <v>0</v>
      </c>
      <c r="K41" s="85" t="b">
        <v>0</v>
      </c>
      <c r="L41" s="85" t="b">
        <v>0</v>
      </c>
    </row>
    <row r="42" spans="1:12" ht="15">
      <c r="A42" s="85" t="s">
        <v>1706</v>
      </c>
      <c r="B42" s="85" t="s">
        <v>1707</v>
      </c>
      <c r="C42" s="85">
        <v>4</v>
      </c>
      <c r="D42" s="123">
        <v>0.003325436047990151</v>
      </c>
      <c r="E42" s="123">
        <v>2.6334684555795866</v>
      </c>
      <c r="F42" s="85" t="s">
        <v>2327</v>
      </c>
      <c r="G42" s="85" t="b">
        <v>0</v>
      </c>
      <c r="H42" s="85" t="b">
        <v>0</v>
      </c>
      <c r="I42" s="85" t="b">
        <v>0</v>
      </c>
      <c r="J42" s="85" t="b">
        <v>0</v>
      </c>
      <c r="K42" s="85" t="b">
        <v>0</v>
      </c>
      <c r="L42" s="85" t="b">
        <v>0</v>
      </c>
    </row>
    <row r="43" spans="1:12" ht="15">
      <c r="A43" s="85" t="s">
        <v>1707</v>
      </c>
      <c r="B43" s="85" t="s">
        <v>1708</v>
      </c>
      <c r="C43" s="85">
        <v>4</v>
      </c>
      <c r="D43" s="123">
        <v>0.003325436047990151</v>
      </c>
      <c r="E43" s="123">
        <v>2.6334684555795866</v>
      </c>
      <c r="F43" s="85" t="s">
        <v>2327</v>
      </c>
      <c r="G43" s="85" t="b">
        <v>0</v>
      </c>
      <c r="H43" s="85" t="b">
        <v>0</v>
      </c>
      <c r="I43" s="85" t="b">
        <v>0</v>
      </c>
      <c r="J43" s="85" t="b">
        <v>0</v>
      </c>
      <c r="K43" s="85" t="b">
        <v>0</v>
      </c>
      <c r="L43" s="85" t="b">
        <v>0</v>
      </c>
    </row>
    <row r="44" spans="1:12" ht="15">
      <c r="A44" s="85" t="s">
        <v>1708</v>
      </c>
      <c r="B44" s="85" t="s">
        <v>1705</v>
      </c>
      <c r="C44" s="85">
        <v>4</v>
      </c>
      <c r="D44" s="123">
        <v>0.003325436047990151</v>
      </c>
      <c r="E44" s="123">
        <v>2.3324384599156054</v>
      </c>
      <c r="F44" s="85" t="s">
        <v>2327</v>
      </c>
      <c r="G44" s="85" t="b">
        <v>0</v>
      </c>
      <c r="H44" s="85" t="b">
        <v>0</v>
      </c>
      <c r="I44" s="85" t="b">
        <v>0</v>
      </c>
      <c r="J44" s="85" t="b">
        <v>0</v>
      </c>
      <c r="K44" s="85" t="b">
        <v>0</v>
      </c>
      <c r="L44" s="85" t="b">
        <v>0</v>
      </c>
    </row>
    <row r="45" spans="1:12" ht="15">
      <c r="A45" s="85" t="s">
        <v>1666</v>
      </c>
      <c r="B45" s="85" t="s">
        <v>236</v>
      </c>
      <c r="C45" s="85">
        <v>3</v>
      </c>
      <c r="D45" s="123">
        <v>0.002695482844603521</v>
      </c>
      <c r="E45" s="123">
        <v>0.685708073668182</v>
      </c>
      <c r="F45" s="85" t="s">
        <v>2327</v>
      </c>
      <c r="G45" s="85" t="b">
        <v>0</v>
      </c>
      <c r="H45" s="85" t="b">
        <v>0</v>
      </c>
      <c r="I45" s="85" t="b">
        <v>0</v>
      </c>
      <c r="J45" s="85" t="b">
        <v>0</v>
      </c>
      <c r="K45" s="85" t="b">
        <v>0</v>
      </c>
      <c r="L45" s="85" t="b">
        <v>0</v>
      </c>
    </row>
    <row r="46" spans="1:12" ht="15">
      <c r="A46" s="85" t="s">
        <v>247</v>
      </c>
      <c r="B46" s="85" t="s">
        <v>251</v>
      </c>
      <c r="C46" s="85">
        <v>3</v>
      </c>
      <c r="D46" s="123">
        <v>0.002695482844603521</v>
      </c>
      <c r="E46" s="123">
        <v>2.089400411229311</v>
      </c>
      <c r="F46" s="85" t="s">
        <v>2327</v>
      </c>
      <c r="G46" s="85" t="b">
        <v>0</v>
      </c>
      <c r="H46" s="85" t="b">
        <v>0</v>
      </c>
      <c r="I46" s="85" t="b">
        <v>0</v>
      </c>
      <c r="J46" s="85" t="b">
        <v>0</v>
      </c>
      <c r="K46" s="85" t="b">
        <v>0</v>
      </c>
      <c r="L46" s="85" t="b">
        <v>0</v>
      </c>
    </row>
    <row r="47" spans="1:12" ht="15">
      <c r="A47" s="85" t="s">
        <v>251</v>
      </c>
      <c r="B47" s="85" t="s">
        <v>233</v>
      </c>
      <c r="C47" s="85">
        <v>3</v>
      </c>
      <c r="D47" s="123">
        <v>0.002695482844603521</v>
      </c>
      <c r="E47" s="123">
        <v>1.8553172051959428</v>
      </c>
      <c r="F47" s="85" t="s">
        <v>2327</v>
      </c>
      <c r="G47" s="85" t="b">
        <v>0</v>
      </c>
      <c r="H47" s="85" t="b">
        <v>0</v>
      </c>
      <c r="I47" s="85" t="b">
        <v>0</v>
      </c>
      <c r="J47" s="85" t="b">
        <v>0</v>
      </c>
      <c r="K47" s="85" t="b">
        <v>0</v>
      </c>
      <c r="L47" s="85" t="b">
        <v>0</v>
      </c>
    </row>
    <row r="48" spans="1:12" ht="15">
      <c r="A48" s="85" t="s">
        <v>236</v>
      </c>
      <c r="B48" s="85" t="s">
        <v>2053</v>
      </c>
      <c r="C48" s="85">
        <v>3</v>
      </c>
      <c r="D48" s="123">
        <v>0.002695482844603521</v>
      </c>
      <c r="E48" s="123">
        <v>1.235528446907549</v>
      </c>
      <c r="F48" s="85" t="s">
        <v>2327</v>
      </c>
      <c r="G48" s="85" t="b">
        <v>0</v>
      </c>
      <c r="H48" s="85" t="b">
        <v>0</v>
      </c>
      <c r="I48" s="85" t="b">
        <v>0</v>
      </c>
      <c r="J48" s="85" t="b">
        <v>0</v>
      </c>
      <c r="K48" s="85" t="b">
        <v>0</v>
      </c>
      <c r="L48" s="85" t="b">
        <v>0</v>
      </c>
    </row>
    <row r="49" spans="1:12" ht="15">
      <c r="A49" s="85" t="s">
        <v>2053</v>
      </c>
      <c r="B49" s="85" t="s">
        <v>2054</v>
      </c>
      <c r="C49" s="85">
        <v>3</v>
      </c>
      <c r="D49" s="123">
        <v>0.002695482844603521</v>
      </c>
      <c r="E49" s="123">
        <v>2.5085297189712867</v>
      </c>
      <c r="F49" s="85" t="s">
        <v>2327</v>
      </c>
      <c r="G49" s="85" t="b">
        <v>0</v>
      </c>
      <c r="H49" s="85" t="b">
        <v>0</v>
      </c>
      <c r="I49" s="85" t="b">
        <v>0</v>
      </c>
      <c r="J49" s="85" t="b">
        <v>0</v>
      </c>
      <c r="K49" s="85" t="b">
        <v>0</v>
      </c>
      <c r="L49" s="85" t="b">
        <v>0</v>
      </c>
    </row>
    <row r="50" spans="1:12" ht="15">
      <c r="A50" s="85" t="s">
        <v>2054</v>
      </c>
      <c r="B50" s="85" t="s">
        <v>236</v>
      </c>
      <c r="C50" s="85">
        <v>3</v>
      </c>
      <c r="D50" s="123">
        <v>0.002695482844603521</v>
      </c>
      <c r="E50" s="123">
        <v>1.2297761180184577</v>
      </c>
      <c r="F50" s="85" t="s">
        <v>2327</v>
      </c>
      <c r="G50" s="85" t="b">
        <v>0</v>
      </c>
      <c r="H50" s="85" t="b">
        <v>0</v>
      </c>
      <c r="I50" s="85" t="b">
        <v>0</v>
      </c>
      <c r="J50" s="85" t="b">
        <v>0</v>
      </c>
      <c r="K50" s="85" t="b">
        <v>0</v>
      </c>
      <c r="L50" s="85" t="b">
        <v>0</v>
      </c>
    </row>
    <row r="51" spans="1:12" ht="15">
      <c r="A51" s="85" t="s">
        <v>236</v>
      </c>
      <c r="B51" s="85" t="s">
        <v>2055</v>
      </c>
      <c r="C51" s="85">
        <v>3</v>
      </c>
      <c r="D51" s="123">
        <v>0.002695482844603521</v>
      </c>
      <c r="E51" s="123">
        <v>1.235528446907549</v>
      </c>
      <c r="F51" s="85" t="s">
        <v>2327</v>
      </c>
      <c r="G51" s="85" t="b">
        <v>0</v>
      </c>
      <c r="H51" s="85" t="b">
        <v>0</v>
      </c>
      <c r="I51" s="85" t="b">
        <v>0</v>
      </c>
      <c r="J51" s="85" t="b">
        <v>0</v>
      </c>
      <c r="K51" s="85" t="b">
        <v>0</v>
      </c>
      <c r="L51" s="85" t="b">
        <v>0</v>
      </c>
    </row>
    <row r="52" spans="1:12" ht="15">
      <c r="A52" s="85" t="s">
        <v>2055</v>
      </c>
      <c r="B52" s="85" t="s">
        <v>2021</v>
      </c>
      <c r="C52" s="85">
        <v>3</v>
      </c>
      <c r="D52" s="123">
        <v>0.002695482844603521</v>
      </c>
      <c r="E52" s="123">
        <v>2.41161970596323</v>
      </c>
      <c r="F52" s="85" t="s">
        <v>2327</v>
      </c>
      <c r="G52" s="85" t="b">
        <v>0</v>
      </c>
      <c r="H52" s="85" t="b">
        <v>0</v>
      </c>
      <c r="I52" s="85" t="b">
        <v>0</v>
      </c>
      <c r="J52" s="85" t="b">
        <v>0</v>
      </c>
      <c r="K52" s="85" t="b">
        <v>0</v>
      </c>
      <c r="L52" s="85" t="b">
        <v>0</v>
      </c>
    </row>
    <row r="53" spans="1:12" ht="15">
      <c r="A53" s="85" t="s">
        <v>2021</v>
      </c>
      <c r="B53" s="85" t="s">
        <v>2015</v>
      </c>
      <c r="C53" s="85">
        <v>3</v>
      </c>
      <c r="D53" s="123">
        <v>0.002695482844603521</v>
      </c>
      <c r="E53" s="123">
        <v>2.156347200859924</v>
      </c>
      <c r="F53" s="85" t="s">
        <v>2327</v>
      </c>
      <c r="G53" s="85" t="b">
        <v>0</v>
      </c>
      <c r="H53" s="85" t="b">
        <v>0</v>
      </c>
      <c r="I53" s="85" t="b">
        <v>0</v>
      </c>
      <c r="J53" s="85" t="b">
        <v>1</v>
      </c>
      <c r="K53" s="85" t="b">
        <v>0</v>
      </c>
      <c r="L53" s="85" t="b">
        <v>0</v>
      </c>
    </row>
    <row r="54" spans="1:12" ht="15">
      <c r="A54" s="85" t="s">
        <v>233</v>
      </c>
      <c r="B54" s="85" t="s">
        <v>2089</v>
      </c>
      <c r="C54" s="85">
        <v>3</v>
      </c>
      <c r="D54" s="123">
        <v>0.002695482844603521</v>
      </c>
      <c r="E54" s="123">
        <v>1.8041646827485616</v>
      </c>
      <c r="F54" s="85" t="s">
        <v>2327</v>
      </c>
      <c r="G54" s="85" t="b">
        <v>0</v>
      </c>
      <c r="H54" s="85" t="b">
        <v>0</v>
      </c>
      <c r="I54" s="85" t="b">
        <v>0</v>
      </c>
      <c r="J54" s="85" t="b">
        <v>0</v>
      </c>
      <c r="K54" s="85" t="b">
        <v>0</v>
      </c>
      <c r="L54" s="85" t="b">
        <v>0</v>
      </c>
    </row>
    <row r="55" spans="1:12" ht="15">
      <c r="A55" s="85" t="s">
        <v>2089</v>
      </c>
      <c r="B55" s="85" t="s">
        <v>2090</v>
      </c>
      <c r="C55" s="85">
        <v>3</v>
      </c>
      <c r="D55" s="123">
        <v>0.002695482844603521</v>
      </c>
      <c r="E55" s="123">
        <v>2.7584071921878865</v>
      </c>
      <c r="F55" s="85" t="s">
        <v>2327</v>
      </c>
      <c r="G55" s="85" t="b">
        <v>0</v>
      </c>
      <c r="H55" s="85" t="b">
        <v>0</v>
      </c>
      <c r="I55" s="85" t="b">
        <v>0</v>
      </c>
      <c r="J55" s="85" t="b">
        <v>1</v>
      </c>
      <c r="K55" s="85" t="b">
        <v>0</v>
      </c>
      <c r="L55" s="85" t="b">
        <v>0</v>
      </c>
    </row>
    <row r="56" spans="1:12" ht="15">
      <c r="A56" s="85" t="s">
        <v>2090</v>
      </c>
      <c r="B56" s="85" t="s">
        <v>2091</v>
      </c>
      <c r="C56" s="85">
        <v>3</v>
      </c>
      <c r="D56" s="123">
        <v>0.002695482844603521</v>
      </c>
      <c r="E56" s="123">
        <v>2.7584071921878865</v>
      </c>
      <c r="F56" s="85" t="s">
        <v>2327</v>
      </c>
      <c r="G56" s="85" t="b">
        <v>1</v>
      </c>
      <c r="H56" s="85" t="b">
        <v>0</v>
      </c>
      <c r="I56" s="85" t="b">
        <v>0</v>
      </c>
      <c r="J56" s="85" t="b">
        <v>0</v>
      </c>
      <c r="K56" s="85" t="b">
        <v>0</v>
      </c>
      <c r="L56" s="85" t="b">
        <v>0</v>
      </c>
    </row>
    <row r="57" spans="1:12" ht="15">
      <c r="A57" s="85" t="s">
        <v>2091</v>
      </c>
      <c r="B57" s="85" t="s">
        <v>2033</v>
      </c>
      <c r="C57" s="85">
        <v>3</v>
      </c>
      <c r="D57" s="123">
        <v>0.002695482844603521</v>
      </c>
      <c r="E57" s="123">
        <v>2.53655844257153</v>
      </c>
      <c r="F57" s="85" t="s">
        <v>2327</v>
      </c>
      <c r="G57" s="85" t="b">
        <v>0</v>
      </c>
      <c r="H57" s="85" t="b">
        <v>0</v>
      </c>
      <c r="I57" s="85" t="b">
        <v>0</v>
      </c>
      <c r="J57" s="85" t="b">
        <v>0</v>
      </c>
      <c r="K57" s="85" t="b">
        <v>0</v>
      </c>
      <c r="L57" s="85" t="b">
        <v>0</v>
      </c>
    </row>
    <row r="58" spans="1:12" ht="15">
      <c r="A58" s="85" t="s">
        <v>2033</v>
      </c>
      <c r="B58" s="85" t="s">
        <v>2092</v>
      </c>
      <c r="C58" s="85">
        <v>3</v>
      </c>
      <c r="D58" s="123">
        <v>0.002695482844603521</v>
      </c>
      <c r="E58" s="123">
        <v>2.53655844257153</v>
      </c>
      <c r="F58" s="85" t="s">
        <v>2327</v>
      </c>
      <c r="G58" s="85" t="b">
        <v>0</v>
      </c>
      <c r="H58" s="85" t="b">
        <v>0</v>
      </c>
      <c r="I58" s="85" t="b">
        <v>0</v>
      </c>
      <c r="J58" s="85" t="b">
        <v>0</v>
      </c>
      <c r="K58" s="85" t="b">
        <v>0</v>
      </c>
      <c r="L58" s="85" t="b">
        <v>0</v>
      </c>
    </row>
    <row r="59" spans="1:12" ht="15">
      <c r="A59" s="85" t="s">
        <v>2092</v>
      </c>
      <c r="B59" s="85" t="s">
        <v>2093</v>
      </c>
      <c r="C59" s="85">
        <v>3</v>
      </c>
      <c r="D59" s="123">
        <v>0.002695482844603521</v>
      </c>
      <c r="E59" s="123">
        <v>2.7584071921878865</v>
      </c>
      <c r="F59" s="85" t="s">
        <v>2327</v>
      </c>
      <c r="G59" s="85" t="b">
        <v>0</v>
      </c>
      <c r="H59" s="85" t="b">
        <v>0</v>
      </c>
      <c r="I59" s="85" t="b">
        <v>0</v>
      </c>
      <c r="J59" s="85" t="b">
        <v>0</v>
      </c>
      <c r="K59" s="85" t="b">
        <v>0</v>
      </c>
      <c r="L59" s="85" t="b">
        <v>0</v>
      </c>
    </row>
    <row r="60" spans="1:12" ht="15">
      <c r="A60" s="85" t="s">
        <v>2093</v>
      </c>
      <c r="B60" s="85" t="s">
        <v>236</v>
      </c>
      <c r="C60" s="85">
        <v>3</v>
      </c>
      <c r="D60" s="123">
        <v>0.002695482844603521</v>
      </c>
      <c r="E60" s="123">
        <v>1.3547148546267576</v>
      </c>
      <c r="F60" s="85" t="s">
        <v>2327</v>
      </c>
      <c r="G60" s="85" t="b">
        <v>0</v>
      </c>
      <c r="H60" s="85" t="b">
        <v>0</v>
      </c>
      <c r="I60" s="85" t="b">
        <v>0</v>
      </c>
      <c r="J60" s="85" t="b">
        <v>0</v>
      </c>
      <c r="K60" s="85" t="b">
        <v>0</v>
      </c>
      <c r="L60" s="85" t="b">
        <v>0</v>
      </c>
    </row>
    <row r="61" spans="1:12" ht="15">
      <c r="A61" s="85" t="s">
        <v>236</v>
      </c>
      <c r="B61" s="85" t="s">
        <v>2094</v>
      </c>
      <c r="C61" s="85">
        <v>3</v>
      </c>
      <c r="D61" s="123">
        <v>0.002695482844603521</v>
      </c>
      <c r="E61" s="123">
        <v>1.3604671835158488</v>
      </c>
      <c r="F61" s="85" t="s">
        <v>2327</v>
      </c>
      <c r="G61" s="85" t="b">
        <v>0</v>
      </c>
      <c r="H61" s="85" t="b">
        <v>0</v>
      </c>
      <c r="I61" s="85" t="b">
        <v>0</v>
      </c>
      <c r="J61" s="85" t="b">
        <v>0</v>
      </c>
      <c r="K61" s="85" t="b">
        <v>0</v>
      </c>
      <c r="L61" s="85" t="b">
        <v>0</v>
      </c>
    </row>
    <row r="62" spans="1:12" ht="15">
      <c r="A62" s="85" t="s">
        <v>2094</v>
      </c>
      <c r="B62" s="85" t="s">
        <v>1672</v>
      </c>
      <c r="C62" s="85">
        <v>3</v>
      </c>
      <c r="D62" s="123">
        <v>0.002695482844603521</v>
      </c>
      <c r="E62" s="123">
        <v>2.53655844257153</v>
      </c>
      <c r="F62" s="85" t="s">
        <v>2327</v>
      </c>
      <c r="G62" s="85" t="b">
        <v>0</v>
      </c>
      <c r="H62" s="85" t="b">
        <v>0</v>
      </c>
      <c r="I62" s="85" t="b">
        <v>0</v>
      </c>
      <c r="J62" s="85" t="b">
        <v>0</v>
      </c>
      <c r="K62" s="85" t="b">
        <v>0</v>
      </c>
      <c r="L62" s="85" t="b">
        <v>0</v>
      </c>
    </row>
    <row r="63" spans="1:12" ht="15">
      <c r="A63" s="85" t="s">
        <v>1672</v>
      </c>
      <c r="B63" s="85" t="s">
        <v>2095</v>
      </c>
      <c r="C63" s="85">
        <v>3</v>
      </c>
      <c r="D63" s="123">
        <v>0.002695482844603521</v>
      </c>
      <c r="E63" s="123">
        <v>2.53655844257153</v>
      </c>
      <c r="F63" s="85" t="s">
        <v>2327</v>
      </c>
      <c r="G63" s="85" t="b">
        <v>0</v>
      </c>
      <c r="H63" s="85" t="b">
        <v>0</v>
      </c>
      <c r="I63" s="85" t="b">
        <v>0</v>
      </c>
      <c r="J63" s="85" t="b">
        <v>0</v>
      </c>
      <c r="K63" s="85" t="b">
        <v>0</v>
      </c>
      <c r="L63" s="85" t="b">
        <v>0</v>
      </c>
    </row>
    <row r="64" spans="1:12" ht="15">
      <c r="A64" s="85" t="s">
        <v>2063</v>
      </c>
      <c r="B64" s="85" t="s">
        <v>2096</v>
      </c>
      <c r="C64" s="85">
        <v>3</v>
      </c>
      <c r="D64" s="123">
        <v>0.002695482844603521</v>
      </c>
      <c r="E64" s="123">
        <v>2.6334684555795866</v>
      </c>
      <c r="F64" s="85" t="s">
        <v>2327</v>
      </c>
      <c r="G64" s="85" t="b">
        <v>0</v>
      </c>
      <c r="H64" s="85" t="b">
        <v>0</v>
      </c>
      <c r="I64" s="85" t="b">
        <v>0</v>
      </c>
      <c r="J64" s="85" t="b">
        <v>0</v>
      </c>
      <c r="K64" s="85" t="b">
        <v>0</v>
      </c>
      <c r="L64" s="85" t="b">
        <v>0</v>
      </c>
    </row>
    <row r="65" spans="1:12" ht="15">
      <c r="A65" s="85" t="s">
        <v>2096</v>
      </c>
      <c r="B65" s="85" t="s">
        <v>1705</v>
      </c>
      <c r="C65" s="85">
        <v>3</v>
      </c>
      <c r="D65" s="123">
        <v>0.002695482844603521</v>
      </c>
      <c r="E65" s="123">
        <v>2.3324384599156054</v>
      </c>
      <c r="F65" s="85" t="s">
        <v>2327</v>
      </c>
      <c r="G65" s="85" t="b">
        <v>0</v>
      </c>
      <c r="H65" s="85" t="b">
        <v>0</v>
      </c>
      <c r="I65" s="85" t="b">
        <v>0</v>
      </c>
      <c r="J65" s="85" t="b">
        <v>0</v>
      </c>
      <c r="K65" s="85" t="b">
        <v>0</v>
      </c>
      <c r="L65" s="85" t="b">
        <v>0</v>
      </c>
    </row>
    <row r="66" spans="1:12" ht="15">
      <c r="A66" s="85" t="s">
        <v>1705</v>
      </c>
      <c r="B66" s="85" t="s">
        <v>2026</v>
      </c>
      <c r="C66" s="85">
        <v>3</v>
      </c>
      <c r="D66" s="123">
        <v>0.002695482844603521</v>
      </c>
      <c r="E66" s="123">
        <v>2.110589710299249</v>
      </c>
      <c r="F66" s="85" t="s">
        <v>2327</v>
      </c>
      <c r="G66" s="85" t="b">
        <v>0</v>
      </c>
      <c r="H66" s="85" t="b">
        <v>0</v>
      </c>
      <c r="I66" s="85" t="b">
        <v>0</v>
      </c>
      <c r="J66" s="85" t="b">
        <v>0</v>
      </c>
      <c r="K66" s="85" t="b">
        <v>0</v>
      </c>
      <c r="L66" s="85" t="b">
        <v>0</v>
      </c>
    </row>
    <row r="67" spans="1:12" ht="15">
      <c r="A67" s="85" t="s">
        <v>2026</v>
      </c>
      <c r="B67" s="85" t="s">
        <v>1668</v>
      </c>
      <c r="C67" s="85">
        <v>3</v>
      </c>
      <c r="D67" s="123">
        <v>0.002695482844603521</v>
      </c>
      <c r="E67" s="123">
        <v>1.9344984512435677</v>
      </c>
      <c r="F67" s="85" t="s">
        <v>2327</v>
      </c>
      <c r="G67" s="85" t="b">
        <v>0</v>
      </c>
      <c r="H67" s="85" t="b">
        <v>0</v>
      </c>
      <c r="I67" s="85" t="b">
        <v>0</v>
      </c>
      <c r="J67" s="85" t="b">
        <v>0</v>
      </c>
      <c r="K67" s="85" t="b">
        <v>0</v>
      </c>
      <c r="L67" s="85" t="b">
        <v>0</v>
      </c>
    </row>
    <row r="68" spans="1:12" ht="15">
      <c r="A68" s="85" t="s">
        <v>1668</v>
      </c>
      <c r="B68" s="85" t="s">
        <v>1665</v>
      </c>
      <c r="C68" s="85">
        <v>3</v>
      </c>
      <c r="D68" s="123">
        <v>0.002695482844603521</v>
      </c>
      <c r="E68" s="123">
        <v>1.8375884382355112</v>
      </c>
      <c r="F68" s="85" t="s">
        <v>2327</v>
      </c>
      <c r="G68" s="85" t="b">
        <v>0</v>
      </c>
      <c r="H68" s="85" t="b">
        <v>0</v>
      </c>
      <c r="I68" s="85" t="b">
        <v>0</v>
      </c>
      <c r="J68" s="85" t="b">
        <v>0</v>
      </c>
      <c r="K68" s="85" t="b">
        <v>0</v>
      </c>
      <c r="L68" s="85" t="b">
        <v>0</v>
      </c>
    </row>
    <row r="69" spans="1:12" ht="15">
      <c r="A69" s="85" t="s">
        <v>233</v>
      </c>
      <c r="B69" s="85" t="s">
        <v>250</v>
      </c>
      <c r="C69" s="85">
        <v>3</v>
      </c>
      <c r="D69" s="123">
        <v>0.002695482844603521</v>
      </c>
      <c r="E69" s="123">
        <v>1.6792259461402617</v>
      </c>
      <c r="F69" s="85" t="s">
        <v>2327</v>
      </c>
      <c r="G69" s="85" t="b">
        <v>0</v>
      </c>
      <c r="H69" s="85" t="b">
        <v>0</v>
      </c>
      <c r="I69" s="85" t="b">
        <v>0</v>
      </c>
      <c r="J69" s="85" t="b">
        <v>0</v>
      </c>
      <c r="K69" s="85" t="b">
        <v>0</v>
      </c>
      <c r="L69" s="85" t="b">
        <v>0</v>
      </c>
    </row>
    <row r="70" spans="1:12" ht="15">
      <c r="A70" s="85" t="s">
        <v>250</v>
      </c>
      <c r="B70" s="85" t="s">
        <v>247</v>
      </c>
      <c r="C70" s="85">
        <v>3</v>
      </c>
      <c r="D70" s="123">
        <v>0.002695482844603521</v>
      </c>
      <c r="E70" s="123">
        <v>2.022453621598698</v>
      </c>
      <c r="F70" s="85" t="s">
        <v>2327</v>
      </c>
      <c r="G70" s="85" t="b">
        <v>0</v>
      </c>
      <c r="H70" s="85" t="b">
        <v>0</v>
      </c>
      <c r="I70" s="85" t="b">
        <v>0</v>
      </c>
      <c r="J70" s="85" t="b">
        <v>0</v>
      </c>
      <c r="K70" s="85" t="b">
        <v>0</v>
      </c>
      <c r="L70" s="85" t="b">
        <v>0</v>
      </c>
    </row>
    <row r="71" spans="1:12" ht="15">
      <c r="A71" s="85" t="s">
        <v>2013</v>
      </c>
      <c r="B71" s="85" t="s">
        <v>2070</v>
      </c>
      <c r="C71" s="85">
        <v>3</v>
      </c>
      <c r="D71" s="123">
        <v>0.002695482844603521</v>
      </c>
      <c r="E71" s="123">
        <v>2.2074997233073055</v>
      </c>
      <c r="F71" s="85" t="s">
        <v>2327</v>
      </c>
      <c r="G71" s="85" t="b">
        <v>0</v>
      </c>
      <c r="H71" s="85" t="b">
        <v>0</v>
      </c>
      <c r="I71" s="85" t="b">
        <v>0</v>
      </c>
      <c r="J71" s="85" t="b">
        <v>0</v>
      </c>
      <c r="K71" s="85" t="b">
        <v>0</v>
      </c>
      <c r="L71" s="85" t="b">
        <v>0</v>
      </c>
    </row>
    <row r="72" spans="1:12" ht="15">
      <c r="A72" s="85" t="s">
        <v>2107</v>
      </c>
      <c r="B72" s="85" t="s">
        <v>2073</v>
      </c>
      <c r="C72" s="85">
        <v>3</v>
      </c>
      <c r="D72" s="123">
        <v>0.002695482844603521</v>
      </c>
      <c r="E72" s="123">
        <v>2.6334684555795866</v>
      </c>
      <c r="F72" s="85" t="s">
        <v>2327</v>
      </c>
      <c r="G72" s="85" t="b">
        <v>0</v>
      </c>
      <c r="H72" s="85" t="b">
        <v>0</v>
      </c>
      <c r="I72" s="85" t="b">
        <v>0</v>
      </c>
      <c r="J72" s="85" t="b">
        <v>0</v>
      </c>
      <c r="K72" s="85" t="b">
        <v>0</v>
      </c>
      <c r="L72" s="85" t="b">
        <v>0</v>
      </c>
    </row>
    <row r="73" spans="1:12" ht="15">
      <c r="A73" s="85" t="s">
        <v>2073</v>
      </c>
      <c r="B73" s="85" t="s">
        <v>2108</v>
      </c>
      <c r="C73" s="85">
        <v>3</v>
      </c>
      <c r="D73" s="123">
        <v>0.002695482844603521</v>
      </c>
      <c r="E73" s="123">
        <v>2.6334684555795866</v>
      </c>
      <c r="F73" s="85" t="s">
        <v>2327</v>
      </c>
      <c r="G73" s="85" t="b">
        <v>0</v>
      </c>
      <c r="H73" s="85" t="b">
        <v>0</v>
      </c>
      <c r="I73" s="85" t="b">
        <v>0</v>
      </c>
      <c r="J73" s="85" t="b">
        <v>0</v>
      </c>
      <c r="K73" s="85" t="b">
        <v>1</v>
      </c>
      <c r="L73" s="85" t="b">
        <v>0</v>
      </c>
    </row>
    <row r="74" spans="1:12" ht="15">
      <c r="A74" s="85" t="s">
        <v>2108</v>
      </c>
      <c r="B74" s="85" t="s">
        <v>2074</v>
      </c>
      <c r="C74" s="85">
        <v>3</v>
      </c>
      <c r="D74" s="123">
        <v>0.002695482844603521</v>
      </c>
      <c r="E74" s="123">
        <v>2.6334684555795866</v>
      </c>
      <c r="F74" s="85" t="s">
        <v>2327</v>
      </c>
      <c r="G74" s="85" t="b">
        <v>0</v>
      </c>
      <c r="H74" s="85" t="b">
        <v>1</v>
      </c>
      <c r="I74" s="85" t="b">
        <v>0</v>
      </c>
      <c r="J74" s="85" t="b">
        <v>0</v>
      </c>
      <c r="K74" s="85" t="b">
        <v>0</v>
      </c>
      <c r="L74" s="85" t="b">
        <v>0</v>
      </c>
    </row>
    <row r="75" spans="1:12" ht="15">
      <c r="A75" s="85" t="s">
        <v>2074</v>
      </c>
      <c r="B75" s="85" t="s">
        <v>2109</v>
      </c>
      <c r="C75" s="85">
        <v>3</v>
      </c>
      <c r="D75" s="123">
        <v>0.002695482844603521</v>
      </c>
      <c r="E75" s="123">
        <v>2.6334684555795866</v>
      </c>
      <c r="F75" s="85" t="s">
        <v>2327</v>
      </c>
      <c r="G75" s="85" t="b">
        <v>0</v>
      </c>
      <c r="H75" s="85" t="b">
        <v>0</v>
      </c>
      <c r="I75" s="85" t="b">
        <v>0</v>
      </c>
      <c r="J75" s="85" t="b">
        <v>0</v>
      </c>
      <c r="K75" s="85" t="b">
        <v>0</v>
      </c>
      <c r="L75" s="85" t="b">
        <v>0</v>
      </c>
    </row>
    <row r="76" spans="1:12" ht="15">
      <c r="A76" s="85" t="s">
        <v>2109</v>
      </c>
      <c r="B76" s="85" t="s">
        <v>2013</v>
      </c>
      <c r="C76" s="85">
        <v>3</v>
      </c>
      <c r="D76" s="123">
        <v>0.002695482844603521</v>
      </c>
      <c r="E76" s="123">
        <v>2.3324384599156054</v>
      </c>
      <c r="F76" s="85" t="s">
        <v>2327</v>
      </c>
      <c r="G76" s="85" t="b">
        <v>0</v>
      </c>
      <c r="H76" s="85" t="b">
        <v>0</v>
      </c>
      <c r="I76" s="85" t="b">
        <v>0</v>
      </c>
      <c r="J76" s="85" t="b">
        <v>0</v>
      </c>
      <c r="K76" s="85" t="b">
        <v>0</v>
      </c>
      <c r="L76" s="85" t="b">
        <v>0</v>
      </c>
    </row>
    <row r="77" spans="1:12" ht="15">
      <c r="A77" s="85" t="s">
        <v>2013</v>
      </c>
      <c r="B77" s="85" t="s">
        <v>2110</v>
      </c>
      <c r="C77" s="85">
        <v>3</v>
      </c>
      <c r="D77" s="123">
        <v>0.002695482844603521</v>
      </c>
      <c r="E77" s="123">
        <v>2.3324384599156054</v>
      </c>
      <c r="F77" s="85" t="s">
        <v>2327</v>
      </c>
      <c r="G77" s="85" t="b">
        <v>0</v>
      </c>
      <c r="H77" s="85" t="b">
        <v>0</v>
      </c>
      <c r="I77" s="85" t="b">
        <v>0</v>
      </c>
      <c r="J77" s="85" t="b">
        <v>0</v>
      </c>
      <c r="K77" s="85" t="b">
        <v>0</v>
      </c>
      <c r="L77" s="85" t="b">
        <v>0</v>
      </c>
    </row>
    <row r="78" spans="1:12" ht="15">
      <c r="A78" s="85" t="s">
        <v>2110</v>
      </c>
      <c r="B78" s="85" t="s">
        <v>2111</v>
      </c>
      <c r="C78" s="85">
        <v>3</v>
      </c>
      <c r="D78" s="123">
        <v>0.002695482844603521</v>
      </c>
      <c r="E78" s="123">
        <v>2.7584071921878865</v>
      </c>
      <c r="F78" s="85" t="s">
        <v>2327</v>
      </c>
      <c r="G78" s="85" t="b">
        <v>0</v>
      </c>
      <c r="H78" s="85" t="b">
        <v>0</v>
      </c>
      <c r="I78" s="85" t="b">
        <v>0</v>
      </c>
      <c r="J78" s="85" t="b">
        <v>0</v>
      </c>
      <c r="K78" s="85" t="b">
        <v>0</v>
      </c>
      <c r="L78" s="85" t="b">
        <v>0</v>
      </c>
    </row>
    <row r="79" spans="1:12" ht="15">
      <c r="A79" s="85" t="s">
        <v>2111</v>
      </c>
      <c r="B79" s="85" t="s">
        <v>2112</v>
      </c>
      <c r="C79" s="85">
        <v>3</v>
      </c>
      <c r="D79" s="123">
        <v>0.002695482844603521</v>
      </c>
      <c r="E79" s="123">
        <v>2.7584071921878865</v>
      </c>
      <c r="F79" s="85" t="s">
        <v>2327</v>
      </c>
      <c r="G79" s="85" t="b">
        <v>0</v>
      </c>
      <c r="H79" s="85" t="b">
        <v>0</v>
      </c>
      <c r="I79" s="85" t="b">
        <v>0</v>
      </c>
      <c r="J79" s="85" t="b">
        <v>0</v>
      </c>
      <c r="K79" s="85" t="b">
        <v>0</v>
      </c>
      <c r="L79" s="85" t="b">
        <v>0</v>
      </c>
    </row>
    <row r="80" spans="1:12" ht="15">
      <c r="A80" s="85" t="s">
        <v>2112</v>
      </c>
      <c r="B80" s="85" t="s">
        <v>2113</v>
      </c>
      <c r="C80" s="85">
        <v>3</v>
      </c>
      <c r="D80" s="123">
        <v>0.002695482844603521</v>
      </c>
      <c r="E80" s="123">
        <v>2.7584071921878865</v>
      </c>
      <c r="F80" s="85" t="s">
        <v>2327</v>
      </c>
      <c r="G80" s="85" t="b">
        <v>0</v>
      </c>
      <c r="H80" s="85" t="b">
        <v>0</v>
      </c>
      <c r="I80" s="85" t="b">
        <v>0</v>
      </c>
      <c r="J80" s="85" t="b">
        <v>0</v>
      </c>
      <c r="K80" s="85" t="b">
        <v>0</v>
      </c>
      <c r="L80" s="85" t="b">
        <v>0</v>
      </c>
    </row>
    <row r="81" spans="1:12" ht="15">
      <c r="A81" s="85" t="s">
        <v>2113</v>
      </c>
      <c r="B81" s="85" t="s">
        <v>283</v>
      </c>
      <c r="C81" s="85">
        <v>3</v>
      </c>
      <c r="D81" s="123">
        <v>0.002695482844603521</v>
      </c>
      <c r="E81" s="123">
        <v>2.7584071921878865</v>
      </c>
      <c r="F81" s="85" t="s">
        <v>2327</v>
      </c>
      <c r="G81" s="85" t="b">
        <v>0</v>
      </c>
      <c r="H81" s="85" t="b">
        <v>0</v>
      </c>
      <c r="I81" s="85" t="b">
        <v>0</v>
      </c>
      <c r="J81" s="85" t="b">
        <v>0</v>
      </c>
      <c r="K81" s="85" t="b">
        <v>0</v>
      </c>
      <c r="L81" s="85" t="b">
        <v>0</v>
      </c>
    </row>
    <row r="82" spans="1:12" ht="15">
      <c r="A82" s="85" t="s">
        <v>283</v>
      </c>
      <c r="B82" s="85" t="s">
        <v>2114</v>
      </c>
      <c r="C82" s="85">
        <v>3</v>
      </c>
      <c r="D82" s="123">
        <v>0.002695482844603521</v>
      </c>
      <c r="E82" s="123">
        <v>2.7584071921878865</v>
      </c>
      <c r="F82" s="85" t="s">
        <v>2327</v>
      </c>
      <c r="G82" s="85" t="b">
        <v>0</v>
      </c>
      <c r="H82" s="85" t="b">
        <v>0</v>
      </c>
      <c r="I82" s="85" t="b">
        <v>0</v>
      </c>
      <c r="J82" s="85" t="b">
        <v>0</v>
      </c>
      <c r="K82" s="85" t="b">
        <v>0</v>
      </c>
      <c r="L82" s="85" t="b">
        <v>0</v>
      </c>
    </row>
    <row r="83" spans="1:12" ht="15">
      <c r="A83" s="85" t="s">
        <v>2114</v>
      </c>
      <c r="B83" s="85" t="s">
        <v>2115</v>
      </c>
      <c r="C83" s="85">
        <v>3</v>
      </c>
      <c r="D83" s="123">
        <v>0.002695482844603521</v>
      </c>
      <c r="E83" s="123">
        <v>2.7584071921878865</v>
      </c>
      <c r="F83" s="85" t="s">
        <v>2327</v>
      </c>
      <c r="G83" s="85" t="b">
        <v>0</v>
      </c>
      <c r="H83" s="85" t="b">
        <v>0</v>
      </c>
      <c r="I83" s="85" t="b">
        <v>0</v>
      </c>
      <c r="J83" s="85" t="b">
        <v>0</v>
      </c>
      <c r="K83" s="85" t="b">
        <v>0</v>
      </c>
      <c r="L83" s="85" t="b">
        <v>0</v>
      </c>
    </row>
    <row r="84" spans="1:12" ht="15">
      <c r="A84" s="85" t="s">
        <v>2115</v>
      </c>
      <c r="B84" s="85" t="s">
        <v>2028</v>
      </c>
      <c r="C84" s="85">
        <v>3</v>
      </c>
      <c r="D84" s="123">
        <v>0.002695482844603521</v>
      </c>
      <c r="E84" s="123">
        <v>2.4573771965239053</v>
      </c>
      <c r="F84" s="85" t="s">
        <v>2327</v>
      </c>
      <c r="G84" s="85" t="b">
        <v>0</v>
      </c>
      <c r="H84" s="85" t="b">
        <v>0</v>
      </c>
      <c r="I84" s="85" t="b">
        <v>0</v>
      </c>
      <c r="J84" s="85" t="b">
        <v>0</v>
      </c>
      <c r="K84" s="85" t="b">
        <v>0</v>
      </c>
      <c r="L84" s="85" t="b">
        <v>0</v>
      </c>
    </row>
    <row r="85" spans="1:12" ht="15">
      <c r="A85" s="85" t="s">
        <v>2028</v>
      </c>
      <c r="B85" s="85" t="s">
        <v>2116</v>
      </c>
      <c r="C85" s="85">
        <v>3</v>
      </c>
      <c r="D85" s="123">
        <v>0.002695482844603521</v>
      </c>
      <c r="E85" s="123">
        <v>2.4573771965239053</v>
      </c>
      <c r="F85" s="85" t="s">
        <v>2327</v>
      </c>
      <c r="G85" s="85" t="b">
        <v>0</v>
      </c>
      <c r="H85" s="85" t="b">
        <v>0</v>
      </c>
      <c r="I85" s="85" t="b">
        <v>0</v>
      </c>
      <c r="J85" s="85" t="b">
        <v>0</v>
      </c>
      <c r="K85" s="85" t="b">
        <v>0</v>
      </c>
      <c r="L85" s="85" t="b">
        <v>0</v>
      </c>
    </row>
    <row r="86" spans="1:12" ht="15">
      <c r="A86" s="85" t="s">
        <v>2116</v>
      </c>
      <c r="B86" s="85" t="s">
        <v>2117</v>
      </c>
      <c r="C86" s="85">
        <v>3</v>
      </c>
      <c r="D86" s="123">
        <v>0.002695482844603521</v>
      </c>
      <c r="E86" s="123">
        <v>2.7584071921878865</v>
      </c>
      <c r="F86" s="85" t="s">
        <v>2327</v>
      </c>
      <c r="G86" s="85" t="b">
        <v>0</v>
      </c>
      <c r="H86" s="85" t="b">
        <v>0</v>
      </c>
      <c r="I86" s="85" t="b">
        <v>0</v>
      </c>
      <c r="J86" s="85" t="b">
        <v>0</v>
      </c>
      <c r="K86" s="85" t="b">
        <v>0</v>
      </c>
      <c r="L86" s="85" t="b">
        <v>0</v>
      </c>
    </row>
    <row r="87" spans="1:12" ht="15">
      <c r="A87" s="85" t="s">
        <v>2117</v>
      </c>
      <c r="B87" s="85" t="s">
        <v>2118</v>
      </c>
      <c r="C87" s="85">
        <v>3</v>
      </c>
      <c r="D87" s="123">
        <v>0.002695482844603521</v>
      </c>
      <c r="E87" s="123">
        <v>2.7584071921878865</v>
      </c>
      <c r="F87" s="85" t="s">
        <v>2327</v>
      </c>
      <c r="G87" s="85" t="b">
        <v>0</v>
      </c>
      <c r="H87" s="85" t="b">
        <v>0</v>
      </c>
      <c r="I87" s="85" t="b">
        <v>0</v>
      </c>
      <c r="J87" s="85" t="b">
        <v>0</v>
      </c>
      <c r="K87" s="85" t="b">
        <v>0</v>
      </c>
      <c r="L87" s="85" t="b">
        <v>0</v>
      </c>
    </row>
    <row r="88" spans="1:12" ht="15">
      <c r="A88" s="85" t="s">
        <v>2118</v>
      </c>
      <c r="B88" s="85" t="s">
        <v>282</v>
      </c>
      <c r="C88" s="85">
        <v>3</v>
      </c>
      <c r="D88" s="123">
        <v>0.002695482844603521</v>
      </c>
      <c r="E88" s="123">
        <v>2.7584071921878865</v>
      </c>
      <c r="F88" s="85" t="s">
        <v>2327</v>
      </c>
      <c r="G88" s="85" t="b">
        <v>0</v>
      </c>
      <c r="H88" s="85" t="b">
        <v>0</v>
      </c>
      <c r="I88" s="85" t="b">
        <v>0</v>
      </c>
      <c r="J88" s="85" t="b">
        <v>0</v>
      </c>
      <c r="K88" s="85" t="b">
        <v>0</v>
      </c>
      <c r="L88" s="85" t="b">
        <v>0</v>
      </c>
    </row>
    <row r="89" spans="1:12" ht="15">
      <c r="A89" s="85" t="s">
        <v>282</v>
      </c>
      <c r="B89" s="85" t="s">
        <v>2119</v>
      </c>
      <c r="C89" s="85">
        <v>3</v>
      </c>
      <c r="D89" s="123">
        <v>0.002695482844603521</v>
      </c>
      <c r="E89" s="123">
        <v>2.7584071921878865</v>
      </c>
      <c r="F89" s="85" t="s">
        <v>2327</v>
      </c>
      <c r="G89" s="85" t="b">
        <v>0</v>
      </c>
      <c r="H89" s="85" t="b">
        <v>0</v>
      </c>
      <c r="I89" s="85" t="b">
        <v>0</v>
      </c>
      <c r="J89" s="85" t="b">
        <v>0</v>
      </c>
      <c r="K89" s="85" t="b">
        <v>0</v>
      </c>
      <c r="L89" s="85" t="b">
        <v>0</v>
      </c>
    </row>
    <row r="90" spans="1:12" ht="15">
      <c r="A90" s="85" t="s">
        <v>2119</v>
      </c>
      <c r="B90" s="85" t="s">
        <v>1668</v>
      </c>
      <c r="C90" s="85">
        <v>3</v>
      </c>
      <c r="D90" s="123">
        <v>0.002695482844603521</v>
      </c>
      <c r="E90" s="123">
        <v>2.2355284469075487</v>
      </c>
      <c r="F90" s="85" t="s">
        <v>2327</v>
      </c>
      <c r="G90" s="85" t="b">
        <v>0</v>
      </c>
      <c r="H90" s="85" t="b">
        <v>0</v>
      </c>
      <c r="I90" s="85" t="b">
        <v>0</v>
      </c>
      <c r="J90" s="85" t="b">
        <v>0</v>
      </c>
      <c r="K90" s="85" t="b">
        <v>0</v>
      </c>
      <c r="L90" s="85" t="b">
        <v>0</v>
      </c>
    </row>
    <row r="91" spans="1:12" ht="15">
      <c r="A91" s="85" t="s">
        <v>1683</v>
      </c>
      <c r="B91" s="85" t="s">
        <v>2017</v>
      </c>
      <c r="C91" s="85">
        <v>3</v>
      </c>
      <c r="D91" s="123">
        <v>0.002695482844603521</v>
      </c>
      <c r="E91" s="123">
        <v>1.6914604025572733</v>
      </c>
      <c r="F91" s="85" t="s">
        <v>2327</v>
      </c>
      <c r="G91" s="85" t="b">
        <v>0</v>
      </c>
      <c r="H91" s="85" t="b">
        <v>0</v>
      </c>
      <c r="I91" s="85" t="b">
        <v>0</v>
      </c>
      <c r="J91" s="85" t="b">
        <v>0</v>
      </c>
      <c r="K91" s="85" t="b">
        <v>0</v>
      </c>
      <c r="L91" s="85" t="b">
        <v>0</v>
      </c>
    </row>
    <row r="92" spans="1:12" ht="15">
      <c r="A92" s="85" t="s">
        <v>2017</v>
      </c>
      <c r="B92" s="85" t="s">
        <v>1684</v>
      </c>
      <c r="C92" s="85">
        <v>3</v>
      </c>
      <c r="D92" s="123">
        <v>0.002695482844603521</v>
      </c>
      <c r="E92" s="123">
        <v>1.7536083093061177</v>
      </c>
      <c r="F92" s="85" t="s">
        <v>2327</v>
      </c>
      <c r="G92" s="85" t="b">
        <v>0</v>
      </c>
      <c r="H92" s="85" t="b">
        <v>0</v>
      </c>
      <c r="I92" s="85" t="b">
        <v>0</v>
      </c>
      <c r="J92" s="85" t="b">
        <v>0</v>
      </c>
      <c r="K92" s="85" t="b">
        <v>0</v>
      </c>
      <c r="L92" s="85" t="b">
        <v>0</v>
      </c>
    </row>
    <row r="93" spans="1:12" ht="15">
      <c r="A93" s="85" t="s">
        <v>232</v>
      </c>
      <c r="B93" s="85" t="s">
        <v>236</v>
      </c>
      <c r="C93" s="85">
        <v>3</v>
      </c>
      <c r="D93" s="123">
        <v>0.002695482844603521</v>
      </c>
      <c r="E93" s="123">
        <v>1.2297761180184577</v>
      </c>
      <c r="F93" s="85" t="s">
        <v>2327</v>
      </c>
      <c r="G93" s="85" t="b">
        <v>0</v>
      </c>
      <c r="H93" s="85" t="b">
        <v>0</v>
      </c>
      <c r="I93" s="85" t="b">
        <v>0</v>
      </c>
      <c r="J93" s="85" t="b">
        <v>0</v>
      </c>
      <c r="K93" s="85" t="b">
        <v>0</v>
      </c>
      <c r="L93" s="85" t="b">
        <v>0</v>
      </c>
    </row>
    <row r="94" spans="1:12" ht="15">
      <c r="A94" s="85" t="s">
        <v>2038</v>
      </c>
      <c r="B94" s="85" t="s">
        <v>2011</v>
      </c>
      <c r="C94" s="85">
        <v>3</v>
      </c>
      <c r="D94" s="123">
        <v>0.002695482844603521</v>
      </c>
      <c r="E94" s="123">
        <v>2.0136796972911926</v>
      </c>
      <c r="F94" s="85" t="s">
        <v>2327</v>
      </c>
      <c r="G94" s="85" t="b">
        <v>0</v>
      </c>
      <c r="H94" s="85" t="b">
        <v>0</v>
      </c>
      <c r="I94" s="85" t="b">
        <v>0</v>
      </c>
      <c r="J94" s="85" t="b">
        <v>0</v>
      </c>
      <c r="K94" s="85" t="b">
        <v>0</v>
      </c>
      <c r="L94" s="85" t="b">
        <v>0</v>
      </c>
    </row>
    <row r="95" spans="1:12" ht="15">
      <c r="A95" s="85" t="s">
        <v>2011</v>
      </c>
      <c r="B95" s="85" t="s">
        <v>2010</v>
      </c>
      <c r="C95" s="85">
        <v>3</v>
      </c>
      <c r="D95" s="123">
        <v>0.002695482844603521</v>
      </c>
      <c r="E95" s="123">
        <v>1.6334684555795864</v>
      </c>
      <c r="F95" s="85" t="s">
        <v>2327</v>
      </c>
      <c r="G95" s="85" t="b">
        <v>0</v>
      </c>
      <c r="H95" s="85" t="b">
        <v>0</v>
      </c>
      <c r="I95" s="85" t="b">
        <v>0</v>
      </c>
      <c r="J95" s="85" t="b">
        <v>0</v>
      </c>
      <c r="K95" s="85" t="b">
        <v>0</v>
      </c>
      <c r="L95" s="85" t="b">
        <v>0</v>
      </c>
    </row>
    <row r="96" spans="1:12" ht="15">
      <c r="A96" s="85" t="s">
        <v>1677</v>
      </c>
      <c r="B96" s="85" t="s">
        <v>1678</v>
      </c>
      <c r="C96" s="85">
        <v>3</v>
      </c>
      <c r="D96" s="123">
        <v>0.002695482844603521</v>
      </c>
      <c r="E96" s="123">
        <v>2.2654916702849923</v>
      </c>
      <c r="F96" s="85" t="s">
        <v>2327</v>
      </c>
      <c r="G96" s="85" t="b">
        <v>1</v>
      </c>
      <c r="H96" s="85" t="b">
        <v>0</v>
      </c>
      <c r="I96" s="85" t="b">
        <v>0</v>
      </c>
      <c r="J96" s="85" t="b">
        <v>0</v>
      </c>
      <c r="K96" s="85" t="b">
        <v>0</v>
      </c>
      <c r="L96" s="85" t="b">
        <v>0</v>
      </c>
    </row>
    <row r="97" spans="1:12" ht="15">
      <c r="A97" s="85" t="s">
        <v>1678</v>
      </c>
      <c r="B97" s="85" t="s">
        <v>272</v>
      </c>
      <c r="C97" s="85">
        <v>3</v>
      </c>
      <c r="D97" s="123">
        <v>0.002695482844603521</v>
      </c>
      <c r="E97" s="123">
        <v>2.3324384599156054</v>
      </c>
      <c r="F97" s="85" t="s">
        <v>2327</v>
      </c>
      <c r="G97" s="85" t="b">
        <v>0</v>
      </c>
      <c r="H97" s="85" t="b">
        <v>0</v>
      </c>
      <c r="I97" s="85" t="b">
        <v>0</v>
      </c>
      <c r="J97" s="85" t="b">
        <v>0</v>
      </c>
      <c r="K97" s="85" t="b">
        <v>0</v>
      </c>
      <c r="L97" s="85" t="b">
        <v>0</v>
      </c>
    </row>
    <row r="98" spans="1:12" ht="15">
      <c r="A98" s="85" t="s">
        <v>272</v>
      </c>
      <c r="B98" s="85" t="s">
        <v>1679</v>
      </c>
      <c r="C98" s="85">
        <v>3</v>
      </c>
      <c r="D98" s="123">
        <v>0.002695482844603521</v>
      </c>
      <c r="E98" s="123">
        <v>2.6334684555795866</v>
      </c>
      <c r="F98" s="85" t="s">
        <v>2327</v>
      </c>
      <c r="G98" s="85" t="b">
        <v>0</v>
      </c>
      <c r="H98" s="85" t="b">
        <v>0</v>
      </c>
      <c r="I98" s="85" t="b">
        <v>0</v>
      </c>
      <c r="J98" s="85" t="b">
        <v>0</v>
      </c>
      <c r="K98" s="85" t="b">
        <v>0</v>
      </c>
      <c r="L98" s="85" t="b">
        <v>0</v>
      </c>
    </row>
    <row r="99" spans="1:12" ht="15">
      <c r="A99" s="85" t="s">
        <v>1679</v>
      </c>
      <c r="B99" s="85" t="s">
        <v>1680</v>
      </c>
      <c r="C99" s="85">
        <v>3</v>
      </c>
      <c r="D99" s="123">
        <v>0.002695482844603521</v>
      </c>
      <c r="E99" s="123">
        <v>2.6334684555795866</v>
      </c>
      <c r="F99" s="85" t="s">
        <v>2327</v>
      </c>
      <c r="G99" s="85" t="b">
        <v>0</v>
      </c>
      <c r="H99" s="85" t="b">
        <v>0</v>
      </c>
      <c r="I99" s="85" t="b">
        <v>0</v>
      </c>
      <c r="J99" s="85" t="b">
        <v>0</v>
      </c>
      <c r="K99" s="85" t="b">
        <v>0</v>
      </c>
      <c r="L99" s="85" t="b">
        <v>0</v>
      </c>
    </row>
    <row r="100" spans="1:12" ht="15">
      <c r="A100" s="85" t="s">
        <v>1680</v>
      </c>
      <c r="B100" s="85" t="s">
        <v>1681</v>
      </c>
      <c r="C100" s="85">
        <v>3</v>
      </c>
      <c r="D100" s="123">
        <v>0.002695482844603521</v>
      </c>
      <c r="E100" s="123">
        <v>2.5085297189712867</v>
      </c>
      <c r="F100" s="85" t="s">
        <v>2327</v>
      </c>
      <c r="G100" s="85" t="b">
        <v>0</v>
      </c>
      <c r="H100" s="85" t="b">
        <v>0</v>
      </c>
      <c r="I100" s="85" t="b">
        <v>0</v>
      </c>
      <c r="J100" s="85" t="b">
        <v>0</v>
      </c>
      <c r="K100" s="85" t="b">
        <v>0</v>
      </c>
      <c r="L100" s="85" t="b">
        <v>0</v>
      </c>
    </row>
    <row r="101" spans="1:12" ht="15">
      <c r="A101" s="85" t="s">
        <v>1681</v>
      </c>
      <c r="B101" s="85" t="s">
        <v>1665</v>
      </c>
      <c r="C101" s="85">
        <v>3</v>
      </c>
      <c r="D101" s="123">
        <v>0.002695482844603521</v>
      </c>
      <c r="E101" s="123">
        <v>1.9344984512435677</v>
      </c>
      <c r="F101" s="85" t="s">
        <v>2327</v>
      </c>
      <c r="G101" s="85" t="b">
        <v>0</v>
      </c>
      <c r="H101" s="85" t="b">
        <v>0</v>
      </c>
      <c r="I101" s="85" t="b">
        <v>0</v>
      </c>
      <c r="J101" s="85" t="b">
        <v>0</v>
      </c>
      <c r="K101" s="85" t="b">
        <v>0</v>
      </c>
      <c r="L101" s="85" t="b">
        <v>0</v>
      </c>
    </row>
    <row r="102" spans="1:12" ht="15">
      <c r="A102" s="85" t="s">
        <v>1665</v>
      </c>
      <c r="B102" s="85" t="s">
        <v>2128</v>
      </c>
      <c r="C102" s="85">
        <v>3</v>
      </c>
      <c r="D102" s="123">
        <v>0.002695482844603521</v>
      </c>
      <c r="E102" s="123">
        <v>2.089400411229311</v>
      </c>
      <c r="F102" s="85" t="s">
        <v>2327</v>
      </c>
      <c r="G102" s="85" t="b">
        <v>0</v>
      </c>
      <c r="H102" s="85" t="b">
        <v>0</v>
      </c>
      <c r="I102" s="85" t="b">
        <v>0</v>
      </c>
      <c r="J102" s="85" t="b">
        <v>1</v>
      </c>
      <c r="K102" s="85" t="b">
        <v>0</v>
      </c>
      <c r="L102" s="85" t="b">
        <v>0</v>
      </c>
    </row>
    <row r="103" spans="1:12" ht="15">
      <c r="A103" s="85" t="s">
        <v>2128</v>
      </c>
      <c r="B103" s="85" t="s">
        <v>2129</v>
      </c>
      <c r="C103" s="85">
        <v>3</v>
      </c>
      <c r="D103" s="123">
        <v>0.002695482844603521</v>
      </c>
      <c r="E103" s="123">
        <v>2.7584071921878865</v>
      </c>
      <c r="F103" s="85" t="s">
        <v>2327</v>
      </c>
      <c r="G103" s="85" t="b">
        <v>1</v>
      </c>
      <c r="H103" s="85" t="b">
        <v>0</v>
      </c>
      <c r="I103" s="85" t="b">
        <v>0</v>
      </c>
      <c r="J103" s="85" t="b">
        <v>0</v>
      </c>
      <c r="K103" s="85" t="b">
        <v>0</v>
      </c>
      <c r="L103" s="85" t="b">
        <v>0</v>
      </c>
    </row>
    <row r="104" spans="1:12" ht="15">
      <c r="A104" s="85" t="s">
        <v>2129</v>
      </c>
      <c r="B104" s="85" t="s">
        <v>2130</v>
      </c>
      <c r="C104" s="85">
        <v>3</v>
      </c>
      <c r="D104" s="123">
        <v>0.002695482844603521</v>
      </c>
      <c r="E104" s="123">
        <v>2.7584071921878865</v>
      </c>
      <c r="F104" s="85" t="s">
        <v>2327</v>
      </c>
      <c r="G104" s="85" t="b">
        <v>0</v>
      </c>
      <c r="H104" s="85" t="b">
        <v>0</v>
      </c>
      <c r="I104" s="85" t="b">
        <v>0</v>
      </c>
      <c r="J104" s="85" t="b">
        <v>0</v>
      </c>
      <c r="K104" s="85" t="b">
        <v>0</v>
      </c>
      <c r="L104" s="85" t="b">
        <v>0</v>
      </c>
    </row>
    <row r="105" spans="1:12" ht="15">
      <c r="A105" s="85" t="s">
        <v>2130</v>
      </c>
      <c r="B105" s="85" t="s">
        <v>2068</v>
      </c>
      <c r="C105" s="85">
        <v>3</v>
      </c>
      <c r="D105" s="123">
        <v>0.002695482844603521</v>
      </c>
      <c r="E105" s="123">
        <v>2.6334684555795866</v>
      </c>
      <c r="F105" s="85" t="s">
        <v>2327</v>
      </c>
      <c r="G105" s="85" t="b">
        <v>0</v>
      </c>
      <c r="H105" s="85" t="b">
        <v>0</v>
      </c>
      <c r="I105" s="85" t="b">
        <v>0</v>
      </c>
      <c r="J105" s="85" t="b">
        <v>0</v>
      </c>
      <c r="K105" s="85" t="b">
        <v>0</v>
      </c>
      <c r="L105" s="85" t="b">
        <v>0</v>
      </c>
    </row>
    <row r="106" spans="1:12" ht="15">
      <c r="A106" s="85" t="s">
        <v>2068</v>
      </c>
      <c r="B106" s="85" t="s">
        <v>2131</v>
      </c>
      <c r="C106" s="85">
        <v>3</v>
      </c>
      <c r="D106" s="123">
        <v>0.002695482844603521</v>
      </c>
      <c r="E106" s="123">
        <v>2.6334684555795866</v>
      </c>
      <c r="F106" s="85" t="s">
        <v>2327</v>
      </c>
      <c r="G106" s="85" t="b">
        <v>0</v>
      </c>
      <c r="H106" s="85" t="b">
        <v>0</v>
      </c>
      <c r="I106" s="85" t="b">
        <v>0</v>
      </c>
      <c r="J106" s="85" t="b">
        <v>0</v>
      </c>
      <c r="K106" s="85" t="b">
        <v>0</v>
      </c>
      <c r="L106" s="85" t="b">
        <v>0</v>
      </c>
    </row>
    <row r="107" spans="1:12" ht="15">
      <c r="A107" s="85" t="s">
        <v>1703</v>
      </c>
      <c r="B107" s="85" t="s">
        <v>1699</v>
      </c>
      <c r="C107" s="85">
        <v>3</v>
      </c>
      <c r="D107" s="123">
        <v>0.002695482844603521</v>
      </c>
      <c r="E107" s="123">
        <v>2.3904304068932922</v>
      </c>
      <c r="F107" s="85" t="s">
        <v>2327</v>
      </c>
      <c r="G107" s="85" t="b">
        <v>0</v>
      </c>
      <c r="H107" s="85" t="b">
        <v>0</v>
      </c>
      <c r="I107" s="85" t="b">
        <v>0</v>
      </c>
      <c r="J107" s="85" t="b">
        <v>0</v>
      </c>
      <c r="K107" s="85" t="b">
        <v>0</v>
      </c>
      <c r="L107" s="85" t="b">
        <v>0</v>
      </c>
    </row>
    <row r="108" spans="1:12" ht="15">
      <c r="A108" s="85" t="s">
        <v>1699</v>
      </c>
      <c r="B108" s="85" t="s">
        <v>2132</v>
      </c>
      <c r="C108" s="85">
        <v>3</v>
      </c>
      <c r="D108" s="123">
        <v>0.002695482844603521</v>
      </c>
      <c r="E108" s="123">
        <v>2.53655844257153</v>
      </c>
      <c r="F108" s="85" t="s">
        <v>2327</v>
      </c>
      <c r="G108" s="85" t="b">
        <v>0</v>
      </c>
      <c r="H108" s="85" t="b">
        <v>0</v>
      </c>
      <c r="I108" s="85" t="b">
        <v>0</v>
      </c>
      <c r="J108" s="85" t="b">
        <v>0</v>
      </c>
      <c r="K108" s="85" t="b">
        <v>0</v>
      </c>
      <c r="L108" s="85" t="b">
        <v>0</v>
      </c>
    </row>
    <row r="109" spans="1:12" ht="15">
      <c r="A109" s="85" t="s">
        <v>2132</v>
      </c>
      <c r="B109" s="85" t="s">
        <v>1665</v>
      </c>
      <c r="C109" s="85">
        <v>3</v>
      </c>
      <c r="D109" s="123">
        <v>0.002695482844603521</v>
      </c>
      <c r="E109" s="123">
        <v>2.059437187851868</v>
      </c>
      <c r="F109" s="85" t="s">
        <v>2327</v>
      </c>
      <c r="G109" s="85" t="b">
        <v>0</v>
      </c>
      <c r="H109" s="85" t="b">
        <v>0</v>
      </c>
      <c r="I109" s="85" t="b">
        <v>0</v>
      </c>
      <c r="J109" s="85" t="b">
        <v>0</v>
      </c>
      <c r="K109" s="85" t="b">
        <v>0</v>
      </c>
      <c r="L109" s="85" t="b">
        <v>0</v>
      </c>
    </row>
    <row r="110" spans="1:12" ht="15">
      <c r="A110" s="85" t="s">
        <v>1665</v>
      </c>
      <c r="B110" s="85" t="s">
        <v>2133</v>
      </c>
      <c r="C110" s="85">
        <v>3</v>
      </c>
      <c r="D110" s="123">
        <v>0.002695482844603521</v>
      </c>
      <c r="E110" s="123">
        <v>2.089400411229311</v>
      </c>
      <c r="F110" s="85" t="s">
        <v>2327</v>
      </c>
      <c r="G110" s="85" t="b">
        <v>0</v>
      </c>
      <c r="H110" s="85" t="b">
        <v>0</v>
      </c>
      <c r="I110" s="85" t="b">
        <v>0</v>
      </c>
      <c r="J110" s="85" t="b">
        <v>0</v>
      </c>
      <c r="K110" s="85" t="b">
        <v>0</v>
      </c>
      <c r="L110" s="85" t="b">
        <v>0</v>
      </c>
    </row>
    <row r="111" spans="1:12" ht="15">
      <c r="A111" s="85" t="s">
        <v>2133</v>
      </c>
      <c r="B111" s="85" t="s">
        <v>2078</v>
      </c>
      <c r="C111" s="85">
        <v>3</v>
      </c>
      <c r="D111" s="123">
        <v>0.002695482844603521</v>
      </c>
      <c r="E111" s="123">
        <v>2.6334684555795866</v>
      </c>
      <c r="F111" s="85" t="s">
        <v>2327</v>
      </c>
      <c r="G111" s="85" t="b">
        <v>0</v>
      </c>
      <c r="H111" s="85" t="b">
        <v>0</v>
      </c>
      <c r="I111" s="85" t="b">
        <v>0</v>
      </c>
      <c r="J111" s="85" t="b">
        <v>0</v>
      </c>
      <c r="K111" s="85" t="b">
        <v>0</v>
      </c>
      <c r="L111" s="85" t="b">
        <v>0</v>
      </c>
    </row>
    <row r="112" spans="1:12" ht="15">
      <c r="A112" s="85" t="s">
        <v>2078</v>
      </c>
      <c r="B112" s="85" t="s">
        <v>2056</v>
      </c>
      <c r="C112" s="85">
        <v>3</v>
      </c>
      <c r="D112" s="123">
        <v>0.002695482844603521</v>
      </c>
      <c r="E112" s="123">
        <v>2.5085297189712867</v>
      </c>
      <c r="F112" s="85" t="s">
        <v>2327</v>
      </c>
      <c r="G112" s="85" t="b">
        <v>0</v>
      </c>
      <c r="H112" s="85" t="b">
        <v>0</v>
      </c>
      <c r="I112" s="85" t="b">
        <v>0</v>
      </c>
      <c r="J112" s="85" t="b">
        <v>0</v>
      </c>
      <c r="K112" s="85" t="b">
        <v>0</v>
      </c>
      <c r="L112" s="85" t="b">
        <v>0</v>
      </c>
    </row>
    <row r="113" spans="1:12" ht="15">
      <c r="A113" s="85" t="s">
        <v>2056</v>
      </c>
      <c r="B113" s="85" t="s">
        <v>2077</v>
      </c>
      <c r="C113" s="85">
        <v>3</v>
      </c>
      <c r="D113" s="123">
        <v>0.002695482844603521</v>
      </c>
      <c r="E113" s="123">
        <v>2.5085297189712867</v>
      </c>
      <c r="F113" s="85" t="s">
        <v>2327</v>
      </c>
      <c r="G113" s="85" t="b">
        <v>0</v>
      </c>
      <c r="H113" s="85" t="b">
        <v>0</v>
      </c>
      <c r="I113" s="85" t="b">
        <v>0</v>
      </c>
      <c r="J113" s="85" t="b">
        <v>0</v>
      </c>
      <c r="K113" s="85" t="b">
        <v>0</v>
      </c>
      <c r="L113" s="85" t="b">
        <v>0</v>
      </c>
    </row>
    <row r="114" spans="1:12" ht="15">
      <c r="A114" s="85" t="s">
        <v>2077</v>
      </c>
      <c r="B114" s="85" t="s">
        <v>214</v>
      </c>
      <c r="C114" s="85">
        <v>3</v>
      </c>
      <c r="D114" s="123">
        <v>0.002695482844603521</v>
      </c>
      <c r="E114" s="123">
        <v>2.2074997233073055</v>
      </c>
      <c r="F114" s="85" t="s">
        <v>2327</v>
      </c>
      <c r="G114" s="85" t="b">
        <v>0</v>
      </c>
      <c r="H114" s="85" t="b">
        <v>0</v>
      </c>
      <c r="I114" s="85" t="b">
        <v>0</v>
      </c>
      <c r="J114" s="85" t="b">
        <v>0</v>
      </c>
      <c r="K114" s="85" t="b">
        <v>0</v>
      </c>
      <c r="L114" s="85" t="b">
        <v>0</v>
      </c>
    </row>
    <row r="115" spans="1:12" ht="15">
      <c r="A115" s="85" t="s">
        <v>1666</v>
      </c>
      <c r="B115" s="85" t="s">
        <v>1694</v>
      </c>
      <c r="C115" s="85">
        <v>3</v>
      </c>
      <c r="D115" s="123">
        <v>0.002695482844603521</v>
      </c>
      <c r="E115" s="123">
        <v>1.6122791565096486</v>
      </c>
      <c r="F115" s="85" t="s">
        <v>2327</v>
      </c>
      <c r="G115" s="85" t="b">
        <v>0</v>
      </c>
      <c r="H115" s="85" t="b">
        <v>0</v>
      </c>
      <c r="I115" s="85" t="b">
        <v>0</v>
      </c>
      <c r="J115" s="85" t="b">
        <v>0</v>
      </c>
      <c r="K115" s="85" t="b">
        <v>0</v>
      </c>
      <c r="L115" s="85" t="b">
        <v>0</v>
      </c>
    </row>
    <row r="116" spans="1:12" ht="15">
      <c r="A116" s="85" t="s">
        <v>1666</v>
      </c>
      <c r="B116" s="85" t="s">
        <v>2134</v>
      </c>
      <c r="C116" s="85">
        <v>3</v>
      </c>
      <c r="D116" s="123">
        <v>0.002695482844603521</v>
      </c>
      <c r="E116" s="123">
        <v>2.089400411229311</v>
      </c>
      <c r="F116" s="85" t="s">
        <v>2327</v>
      </c>
      <c r="G116" s="85" t="b">
        <v>0</v>
      </c>
      <c r="H116" s="85" t="b">
        <v>0</v>
      </c>
      <c r="I116" s="85" t="b">
        <v>0</v>
      </c>
      <c r="J116" s="85" t="b">
        <v>0</v>
      </c>
      <c r="K116" s="85" t="b">
        <v>0</v>
      </c>
      <c r="L116" s="85" t="b">
        <v>0</v>
      </c>
    </row>
    <row r="117" spans="1:12" ht="15">
      <c r="A117" s="85" t="s">
        <v>2134</v>
      </c>
      <c r="B117" s="85" t="s">
        <v>2043</v>
      </c>
      <c r="C117" s="85">
        <v>3</v>
      </c>
      <c r="D117" s="123">
        <v>0.002695482844603521</v>
      </c>
      <c r="E117" s="123">
        <v>2.6334684555795866</v>
      </c>
      <c r="F117" s="85" t="s">
        <v>2327</v>
      </c>
      <c r="G117" s="85" t="b">
        <v>0</v>
      </c>
      <c r="H117" s="85" t="b">
        <v>0</v>
      </c>
      <c r="I117" s="85" t="b">
        <v>0</v>
      </c>
      <c r="J117" s="85" t="b">
        <v>0</v>
      </c>
      <c r="K117" s="85" t="b">
        <v>0</v>
      </c>
      <c r="L117" s="85" t="b">
        <v>0</v>
      </c>
    </row>
    <row r="118" spans="1:12" ht="15">
      <c r="A118" s="85" t="s">
        <v>2043</v>
      </c>
      <c r="B118" s="85" t="s">
        <v>1669</v>
      </c>
      <c r="C118" s="85">
        <v>3</v>
      </c>
      <c r="D118" s="123">
        <v>0.002695482844603521</v>
      </c>
      <c r="E118" s="123">
        <v>2.059437187851868</v>
      </c>
      <c r="F118" s="85" t="s">
        <v>2327</v>
      </c>
      <c r="G118" s="85" t="b">
        <v>0</v>
      </c>
      <c r="H118" s="85" t="b">
        <v>0</v>
      </c>
      <c r="I118" s="85" t="b">
        <v>0</v>
      </c>
      <c r="J118" s="85" t="b">
        <v>0</v>
      </c>
      <c r="K118" s="85" t="b">
        <v>0</v>
      </c>
      <c r="L118" s="85" t="b">
        <v>0</v>
      </c>
    </row>
    <row r="119" spans="1:12" ht="15">
      <c r="A119" s="85" t="s">
        <v>1669</v>
      </c>
      <c r="B119" s="85" t="s">
        <v>2135</v>
      </c>
      <c r="C119" s="85">
        <v>3</v>
      </c>
      <c r="D119" s="123">
        <v>0.002695482844603521</v>
      </c>
      <c r="E119" s="123">
        <v>2.281285937468224</v>
      </c>
      <c r="F119" s="85" t="s">
        <v>2327</v>
      </c>
      <c r="G119" s="85" t="b">
        <v>0</v>
      </c>
      <c r="H119" s="85" t="b">
        <v>0</v>
      </c>
      <c r="I119" s="85" t="b">
        <v>0</v>
      </c>
      <c r="J119" s="85" t="b">
        <v>0</v>
      </c>
      <c r="K119" s="85" t="b">
        <v>0</v>
      </c>
      <c r="L119" s="85" t="b">
        <v>0</v>
      </c>
    </row>
    <row r="120" spans="1:12" ht="15">
      <c r="A120" s="85" t="s">
        <v>2135</v>
      </c>
      <c r="B120" s="85" t="s">
        <v>2030</v>
      </c>
      <c r="C120" s="85">
        <v>3</v>
      </c>
      <c r="D120" s="123">
        <v>0.002695482844603521</v>
      </c>
      <c r="E120" s="123">
        <v>2.53655844257153</v>
      </c>
      <c r="F120" s="85" t="s">
        <v>2327</v>
      </c>
      <c r="G120" s="85" t="b">
        <v>0</v>
      </c>
      <c r="H120" s="85" t="b">
        <v>0</v>
      </c>
      <c r="I120" s="85" t="b">
        <v>0</v>
      </c>
      <c r="J120" s="85" t="b">
        <v>0</v>
      </c>
      <c r="K120" s="85" t="b">
        <v>0</v>
      </c>
      <c r="L120" s="85" t="b">
        <v>0</v>
      </c>
    </row>
    <row r="121" spans="1:12" ht="15">
      <c r="A121" s="85" t="s">
        <v>2030</v>
      </c>
      <c r="B121" s="85" t="s">
        <v>2136</v>
      </c>
      <c r="C121" s="85">
        <v>3</v>
      </c>
      <c r="D121" s="123">
        <v>0.002695482844603521</v>
      </c>
      <c r="E121" s="123">
        <v>2.53655844257153</v>
      </c>
      <c r="F121" s="85" t="s">
        <v>2327</v>
      </c>
      <c r="G121" s="85" t="b">
        <v>0</v>
      </c>
      <c r="H121" s="85" t="b">
        <v>0</v>
      </c>
      <c r="I121" s="85" t="b">
        <v>0</v>
      </c>
      <c r="J121" s="85" t="b">
        <v>0</v>
      </c>
      <c r="K121" s="85" t="b">
        <v>0</v>
      </c>
      <c r="L121" s="85" t="b">
        <v>0</v>
      </c>
    </row>
    <row r="122" spans="1:12" ht="15">
      <c r="A122" s="85" t="s">
        <v>2136</v>
      </c>
      <c r="B122" s="85" t="s">
        <v>2036</v>
      </c>
      <c r="C122" s="85">
        <v>3</v>
      </c>
      <c r="D122" s="123">
        <v>0.002695482844603521</v>
      </c>
      <c r="E122" s="123">
        <v>2.53655844257153</v>
      </c>
      <c r="F122" s="85" t="s">
        <v>2327</v>
      </c>
      <c r="G122" s="85" t="b">
        <v>0</v>
      </c>
      <c r="H122" s="85" t="b">
        <v>0</v>
      </c>
      <c r="I122" s="85" t="b">
        <v>0</v>
      </c>
      <c r="J122" s="85" t="b">
        <v>0</v>
      </c>
      <c r="K122" s="85" t="b">
        <v>0</v>
      </c>
      <c r="L122" s="85" t="b">
        <v>0</v>
      </c>
    </row>
    <row r="123" spans="1:12" ht="15">
      <c r="A123" s="85" t="s">
        <v>2036</v>
      </c>
      <c r="B123" s="85" t="s">
        <v>2137</v>
      </c>
      <c r="C123" s="85">
        <v>3</v>
      </c>
      <c r="D123" s="123">
        <v>0.002695482844603521</v>
      </c>
      <c r="E123" s="123">
        <v>2.53655844257153</v>
      </c>
      <c r="F123" s="85" t="s">
        <v>2327</v>
      </c>
      <c r="G123" s="85" t="b">
        <v>0</v>
      </c>
      <c r="H123" s="85" t="b">
        <v>0</v>
      </c>
      <c r="I123" s="85" t="b">
        <v>0</v>
      </c>
      <c r="J123" s="85" t="b">
        <v>0</v>
      </c>
      <c r="K123" s="85" t="b">
        <v>0</v>
      </c>
      <c r="L123" s="85" t="b">
        <v>0</v>
      </c>
    </row>
    <row r="124" spans="1:12" ht="15">
      <c r="A124" s="85" t="s">
        <v>2137</v>
      </c>
      <c r="B124" s="85" t="s">
        <v>2138</v>
      </c>
      <c r="C124" s="85">
        <v>3</v>
      </c>
      <c r="D124" s="123">
        <v>0.002695482844603521</v>
      </c>
      <c r="E124" s="123">
        <v>2.7584071921878865</v>
      </c>
      <c r="F124" s="85" t="s">
        <v>2327</v>
      </c>
      <c r="G124" s="85" t="b">
        <v>0</v>
      </c>
      <c r="H124" s="85" t="b">
        <v>0</v>
      </c>
      <c r="I124" s="85" t="b">
        <v>0</v>
      </c>
      <c r="J124" s="85" t="b">
        <v>0</v>
      </c>
      <c r="K124" s="85" t="b">
        <v>0</v>
      </c>
      <c r="L124" s="85" t="b">
        <v>0</v>
      </c>
    </row>
    <row r="125" spans="1:12" ht="15">
      <c r="A125" s="85" t="s">
        <v>2138</v>
      </c>
      <c r="B125" s="85" t="s">
        <v>1692</v>
      </c>
      <c r="C125" s="85">
        <v>3</v>
      </c>
      <c r="D125" s="123">
        <v>0.002695482844603521</v>
      </c>
      <c r="E125" s="123">
        <v>2.3324384599156054</v>
      </c>
      <c r="F125" s="85" t="s">
        <v>2327</v>
      </c>
      <c r="G125" s="85" t="b">
        <v>0</v>
      </c>
      <c r="H125" s="85" t="b">
        <v>0</v>
      </c>
      <c r="I125" s="85" t="b">
        <v>0</v>
      </c>
      <c r="J125" s="85" t="b">
        <v>0</v>
      </c>
      <c r="K125" s="85" t="b">
        <v>0</v>
      </c>
      <c r="L125" s="85" t="b">
        <v>0</v>
      </c>
    </row>
    <row r="126" spans="1:12" ht="15">
      <c r="A126" s="85" t="s">
        <v>1692</v>
      </c>
      <c r="B126" s="85" t="s">
        <v>2139</v>
      </c>
      <c r="C126" s="85">
        <v>3</v>
      </c>
      <c r="D126" s="123">
        <v>0.002695482844603521</v>
      </c>
      <c r="E126" s="123">
        <v>2.3324384599156054</v>
      </c>
      <c r="F126" s="85" t="s">
        <v>2327</v>
      </c>
      <c r="G126" s="85" t="b">
        <v>0</v>
      </c>
      <c r="H126" s="85" t="b">
        <v>0</v>
      </c>
      <c r="I126" s="85" t="b">
        <v>0</v>
      </c>
      <c r="J126" s="85" t="b">
        <v>0</v>
      </c>
      <c r="K126" s="85" t="b">
        <v>0</v>
      </c>
      <c r="L126" s="85" t="b">
        <v>0</v>
      </c>
    </row>
    <row r="127" spans="1:12" ht="15">
      <c r="A127" s="85" t="s">
        <v>1666</v>
      </c>
      <c r="B127" s="85" t="s">
        <v>2049</v>
      </c>
      <c r="C127" s="85">
        <v>3</v>
      </c>
      <c r="D127" s="123">
        <v>0.002695482844603521</v>
      </c>
      <c r="E127" s="123">
        <v>1.9644616746210108</v>
      </c>
      <c r="F127" s="85" t="s">
        <v>2327</v>
      </c>
      <c r="G127" s="85" t="b">
        <v>0</v>
      </c>
      <c r="H127" s="85" t="b">
        <v>0</v>
      </c>
      <c r="I127" s="85" t="b">
        <v>0</v>
      </c>
      <c r="J127" s="85" t="b">
        <v>0</v>
      </c>
      <c r="K127" s="85" t="b">
        <v>0</v>
      </c>
      <c r="L127" s="85" t="b">
        <v>0</v>
      </c>
    </row>
    <row r="128" spans="1:12" ht="15">
      <c r="A128" s="85" t="s">
        <v>2044</v>
      </c>
      <c r="B128" s="85" t="s">
        <v>2143</v>
      </c>
      <c r="C128" s="85">
        <v>2</v>
      </c>
      <c r="D128" s="123">
        <v>0.001986232258991294</v>
      </c>
      <c r="E128" s="123">
        <v>2.6334684555795866</v>
      </c>
      <c r="F128" s="85" t="s">
        <v>2327</v>
      </c>
      <c r="G128" s="85" t="b">
        <v>1</v>
      </c>
      <c r="H128" s="85" t="b">
        <v>0</v>
      </c>
      <c r="I128" s="85" t="b">
        <v>0</v>
      </c>
      <c r="J128" s="85" t="b">
        <v>0</v>
      </c>
      <c r="K128" s="85" t="b">
        <v>0</v>
      </c>
      <c r="L128" s="85" t="b">
        <v>0</v>
      </c>
    </row>
    <row r="129" spans="1:12" ht="15">
      <c r="A129" s="85" t="s">
        <v>2143</v>
      </c>
      <c r="B129" s="85" t="s">
        <v>2144</v>
      </c>
      <c r="C129" s="85">
        <v>2</v>
      </c>
      <c r="D129" s="123">
        <v>0.001986232258991294</v>
      </c>
      <c r="E129" s="123">
        <v>2.934498451243568</v>
      </c>
      <c r="F129" s="85" t="s">
        <v>2327</v>
      </c>
      <c r="G129" s="85" t="b">
        <v>0</v>
      </c>
      <c r="H129" s="85" t="b">
        <v>0</v>
      </c>
      <c r="I129" s="85" t="b">
        <v>0</v>
      </c>
      <c r="J129" s="85" t="b">
        <v>0</v>
      </c>
      <c r="K129" s="85" t="b">
        <v>0</v>
      </c>
      <c r="L129" s="85" t="b">
        <v>0</v>
      </c>
    </row>
    <row r="130" spans="1:12" ht="15">
      <c r="A130" s="85" t="s">
        <v>2144</v>
      </c>
      <c r="B130" s="85" t="s">
        <v>1678</v>
      </c>
      <c r="C130" s="85">
        <v>2</v>
      </c>
      <c r="D130" s="123">
        <v>0.001986232258991294</v>
      </c>
      <c r="E130" s="123">
        <v>2.3904304068932922</v>
      </c>
      <c r="F130" s="85" t="s">
        <v>2327</v>
      </c>
      <c r="G130" s="85" t="b">
        <v>0</v>
      </c>
      <c r="H130" s="85" t="b">
        <v>0</v>
      </c>
      <c r="I130" s="85" t="b">
        <v>0</v>
      </c>
      <c r="J130" s="85" t="b">
        <v>0</v>
      </c>
      <c r="K130" s="85" t="b">
        <v>0</v>
      </c>
      <c r="L130" s="85" t="b">
        <v>0</v>
      </c>
    </row>
    <row r="131" spans="1:12" ht="15">
      <c r="A131" s="85" t="s">
        <v>1678</v>
      </c>
      <c r="B131" s="85" t="s">
        <v>2145</v>
      </c>
      <c r="C131" s="85">
        <v>2</v>
      </c>
      <c r="D131" s="123">
        <v>0.001986232258991294</v>
      </c>
      <c r="E131" s="123">
        <v>2.4573771965239053</v>
      </c>
      <c r="F131" s="85" t="s">
        <v>2327</v>
      </c>
      <c r="G131" s="85" t="b">
        <v>0</v>
      </c>
      <c r="H131" s="85" t="b">
        <v>0</v>
      </c>
      <c r="I131" s="85" t="b">
        <v>0</v>
      </c>
      <c r="J131" s="85" t="b">
        <v>0</v>
      </c>
      <c r="K131" s="85" t="b">
        <v>0</v>
      </c>
      <c r="L131" s="85" t="b">
        <v>0</v>
      </c>
    </row>
    <row r="132" spans="1:12" ht="15">
      <c r="A132" s="85" t="s">
        <v>2145</v>
      </c>
      <c r="B132" s="85" t="s">
        <v>2146</v>
      </c>
      <c r="C132" s="85">
        <v>2</v>
      </c>
      <c r="D132" s="123">
        <v>0.001986232258991294</v>
      </c>
      <c r="E132" s="123">
        <v>2.934498451243568</v>
      </c>
      <c r="F132" s="85" t="s">
        <v>2327</v>
      </c>
      <c r="G132" s="85" t="b">
        <v>0</v>
      </c>
      <c r="H132" s="85" t="b">
        <v>0</v>
      </c>
      <c r="I132" s="85" t="b">
        <v>0</v>
      </c>
      <c r="J132" s="85" t="b">
        <v>0</v>
      </c>
      <c r="K132" s="85" t="b">
        <v>0</v>
      </c>
      <c r="L132" s="85" t="b">
        <v>0</v>
      </c>
    </row>
    <row r="133" spans="1:12" ht="15">
      <c r="A133" s="85" t="s">
        <v>2146</v>
      </c>
      <c r="B133" s="85" t="s">
        <v>2045</v>
      </c>
      <c r="C133" s="85">
        <v>2</v>
      </c>
      <c r="D133" s="123">
        <v>0.001986232258991294</v>
      </c>
      <c r="E133" s="123">
        <v>2.6334684555795866</v>
      </c>
      <c r="F133" s="85" t="s">
        <v>2327</v>
      </c>
      <c r="G133" s="85" t="b">
        <v>0</v>
      </c>
      <c r="H133" s="85" t="b">
        <v>0</v>
      </c>
      <c r="I133" s="85" t="b">
        <v>0</v>
      </c>
      <c r="J133" s="85" t="b">
        <v>1</v>
      </c>
      <c r="K133" s="85" t="b">
        <v>0</v>
      </c>
      <c r="L133" s="85" t="b">
        <v>0</v>
      </c>
    </row>
    <row r="134" spans="1:12" ht="15">
      <c r="A134" s="85" t="s">
        <v>2045</v>
      </c>
      <c r="B134" s="85" t="s">
        <v>2147</v>
      </c>
      <c r="C134" s="85">
        <v>2</v>
      </c>
      <c r="D134" s="123">
        <v>0.001986232258991294</v>
      </c>
      <c r="E134" s="123">
        <v>2.6334684555795866</v>
      </c>
      <c r="F134" s="85" t="s">
        <v>2327</v>
      </c>
      <c r="G134" s="85" t="b">
        <v>1</v>
      </c>
      <c r="H134" s="85" t="b">
        <v>0</v>
      </c>
      <c r="I134" s="85" t="b">
        <v>0</v>
      </c>
      <c r="J134" s="85" t="b">
        <v>0</v>
      </c>
      <c r="K134" s="85" t="b">
        <v>0</v>
      </c>
      <c r="L134" s="85" t="b">
        <v>0</v>
      </c>
    </row>
    <row r="135" spans="1:12" ht="15">
      <c r="A135" s="85" t="s">
        <v>2147</v>
      </c>
      <c r="B135" s="85" t="s">
        <v>2148</v>
      </c>
      <c r="C135" s="85">
        <v>2</v>
      </c>
      <c r="D135" s="123">
        <v>0.001986232258991294</v>
      </c>
      <c r="E135" s="123">
        <v>2.934498451243568</v>
      </c>
      <c r="F135" s="85" t="s">
        <v>2327</v>
      </c>
      <c r="G135" s="85" t="b">
        <v>0</v>
      </c>
      <c r="H135" s="85" t="b">
        <v>0</v>
      </c>
      <c r="I135" s="85" t="b">
        <v>0</v>
      </c>
      <c r="J135" s="85" t="b">
        <v>0</v>
      </c>
      <c r="K135" s="85" t="b">
        <v>0</v>
      </c>
      <c r="L135" s="85" t="b">
        <v>0</v>
      </c>
    </row>
    <row r="136" spans="1:12" ht="15">
      <c r="A136" s="85" t="s">
        <v>2148</v>
      </c>
      <c r="B136" s="85" t="s">
        <v>2149</v>
      </c>
      <c r="C136" s="85">
        <v>2</v>
      </c>
      <c r="D136" s="123">
        <v>0.001986232258991294</v>
      </c>
      <c r="E136" s="123">
        <v>2.934498451243568</v>
      </c>
      <c r="F136" s="85" t="s">
        <v>2327</v>
      </c>
      <c r="G136" s="85" t="b">
        <v>0</v>
      </c>
      <c r="H136" s="85" t="b">
        <v>0</v>
      </c>
      <c r="I136" s="85" t="b">
        <v>0</v>
      </c>
      <c r="J136" s="85" t="b">
        <v>0</v>
      </c>
      <c r="K136" s="85" t="b">
        <v>0</v>
      </c>
      <c r="L136" s="85" t="b">
        <v>0</v>
      </c>
    </row>
    <row r="137" spans="1:12" ht="15">
      <c r="A137" s="85" t="s">
        <v>2149</v>
      </c>
      <c r="B137" s="85" t="s">
        <v>236</v>
      </c>
      <c r="C137" s="85">
        <v>2</v>
      </c>
      <c r="D137" s="123">
        <v>0.001986232258991294</v>
      </c>
      <c r="E137" s="123">
        <v>1.3547148546267576</v>
      </c>
      <c r="F137" s="85" t="s">
        <v>2327</v>
      </c>
      <c r="G137" s="85" t="b">
        <v>0</v>
      </c>
      <c r="H137" s="85" t="b">
        <v>0</v>
      </c>
      <c r="I137" s="85" t="b">
        <v>0</v>
      </c>
      <c r="J137" s="85" t="b">
        <v>0</v>
      </c>
      <c r="K137" s="85" t="b">
        <v>0</v>
      </c>
      <c r="L137" s="85" t="b">
        <v>0</v>
      </c>
    </row>
    <row r="138" spans="1:12" ht="15">
      <c r="A138" s="85" t="s">
        <v>258</v>
      </c>
      <c r="B138" s="85" t="s">
        <v>247</v>
      </c>
      <c r="C138" s="85">
        <v>2</v>
      </c>
      <c r="D138" s="123">
        <v>0.001986232258991294</v>
      </c>
      <c r="E138" s="123">
        <v>2.089400411229311</v>
      </c>
      <c r="F138" s="85" t="s">
        <v>2327</v>
      </c>
      <c r="G138" s="85" t="b">
        <v>0</v>
      </c>
      <c r="H138" s="85" t="b">
        <v>0</v>
      </c>
      <c r="I138" s="85" t="b">
        <v>0</v>
      </c>
      <c r="J138" s="85" t="b">
        <v>0</v>
      </c>
      <c r="K138" s="85" t="b">
        <v>0</v>
      </c>
      <c r="L138" s="85" t="b">
        <v>0</v>
      </c>
    </row>
    <row r="139" spans="1:12" ht="15">
      <c r="A139" s="85" t="s">
        <v>236</v>
      </c>
      <c r="B139" s="85" t="s">
        <v>2082</v>
      </c>
      <c r="C139" s="85">
        <v>2</v>
      </c>
      <c r="D139" s="123">
        <v>0.001986232258991294</v>
      </c>
      <c r="E139" s="123">
        <v>1.1843759244601677</v>
      </c>
      <c r="F139" s="85" t="s">
        <v>2327</v>
      </c>
      <c r="G139" s="85" t="b">
        <v>0</v>
      </c>
      <c r="H139" s="85" t="b">
        <v>0</v>
      </c>
      <c r="I139" s="85" t="b">
        <v>0</v>
      </c>
      <c r="J139" s="85" t="b">
        <v>0</v>
      </c>
      <c r="K139" s="85" t="b">
        <v>0</v>
      </c>
      <c r="L139" s="85" t="b">
        <v>0</v>
      </c>
    </row>
    <row r="140" spans="1:12" ht="15">
      <c r="A140" s="85" t="s">
        <v>2082</v>
      </c>
      <c r="B140" s="85" t="s">
        <v>2152</v>
      </c>
      <c r="C140" s="85">
        <v>2</v>
      </c>
      <c r="D140" s="123">
        <v>0.001986232258991294</v>
      </c>
      <c r="E140" s="123">
        <v>2.7584071921878865</v>
      </c>
      <c r="F140" s="85" t="s">
        <v>2327</v>
      </c>
      <c r="G140" s="85" t="b">
        <v>0</v>
      </c>
      <c r="H140" s="85" t="b">
        <v>0</v>
      </c>
      <c r="I140" s="85" t="b">
        <v>0</v>
      </c>
      <c r="J140" s="85" t="b">
        <v>0</v>
      </c>
      <c r="K140" s="85" t="b">
        <v>0</v>
      </c>
      <c r="L140" s="85" t="b">
        <v>0</v>
      </c>
    </row>
    <row r="141" spans="1:12" ht="15">
      <c r="A141" s="85" t="s">
        <v>2152</v>
      </c>
      <c r="B141" s="85" t="s">
        <v>2046</v>
      </c>
      <c r="C141" s="85">
        <v>2</v>
      </c>
      <c r="D141" s="123">
        <v>0.001986232258991294</v>
      </c>
      <c r="E141" s="123">
        <v>2.6334684555795866</v>
      </c>
      <c r="F141" s="85" t="s">
        <v>2327</v>
      </c>
      <c r="G141" s="85" t="b">
        <v>0</v>
      </c>
      <c r="H141" s="85" t="b">
        <v>0</v>
      </c>
      <c r="I141" s="85" t="b">
        <v>0</v>
      </c>
      <c r="J141" s="85" t="b">
        <v>0</v>
      </c>
      <c r="K141" s="85" t="b">
        <v>0</v>
      </c>
      <c r="L141" s="85" t="b">
        <v>0</v>
      </c>
    </row>
    <row r="142" spans="1:12" ht="15">
      <c r="A142" s="85" t="s">
        <v>2046</v>
      </c>
      <c r="B142" s="85" t="s">
        <v>2153</v>
      </c>
      <c r="C142" s="85">
        <v>2</v>
      </c>
      <c r="D142" s="123">
        <v>0.001986232258991294</v>
      </c>
      <c r="E142" s="123">
        <v>2.6334684555795866</v>
      </c>
      <c r="F142" s="85" t="s">
        <v>2327</v>
      </c>
      <c r="G142" s="85" t="b">
        <v>0</v>
      </c>
      <c r="H142" s="85" t="b">
        <v>0</v>
      </c>
      <c r="I142" s="85" t="b">
        <v>0</v>
      </c>
      <c r="J142" s="85" t="b">
        <v>0</v>
      </c>
      <c r="K142" s="85" t="b">
        <v>0</v>
      </c>
      <c r="L142" s="85" t="b">
        <v>0</v>
      </c>
    </row>
    <row r="143" spans="1:12" ht="15">
      <c r="A143" s="85" t="s">
        <v>2153</v>
      </c>
      <c r="B143" s="85" t="s">
        <v>233</v>
      </c>
      <c r="C143" s="85">
        <v>2</v>
      </c>
      <c r="D143" s="123">
        <v>0.001986232258991294</v>
      </c>
      <c r="E143" s="123">
        <v>1.855317205195943</v>
      </c>
      <c r="F143" s="85" t="s">
        <v>2327</v>
      </c>
      <c r="G143" s="85" t="b">
        <v>0</v>
      </c>
      <c r="H143" s="85" t="b">
        <v>0</v>
      </c>
      <c r="I143" s="85" t="b">
        <v>0</v>
      </c>
      <c r="J143" s="85" t="b">
        <v>0</v>
      </c>
      <c r="K143" s="85" t="b">
        <v>0</v>
      </c>
      <c r="L143" s="85" t="b">
        <v>0</v>
      </c>
    </row>
    <row r="144" spans="1:12" ht="15">
      <c r="A144" s="85" t="s">
        <v>233</v>
      </c>
      <c r="B144" s="85" t="s">
        <v>1674</v>
      </c>
      <c r="C144" s="85">
        <v>2</v>
      </c>
      <c r="D144" s="123">
        <v>0.001986232258991294</v>
      </c>
      <c r="E144" s="123">
        <v>1.5031346870845803</v>
      </c>
      <c r="F144" s="85" t="s">
        <v>2327</v>
      </c>
      <c r="G144" s="85" t="b">
        <v>0</v>
      </c>
      <c r="H144" s="85" t="b">
        <v>0</v>
      </c>
      <c r="I144" s="85" t="b">
        <v>0</v>
      </c>
      <c r="J144" s="85" t="b">
        <v>0</v>
      </c>
      <c r="K144" s="85" t="b">
        <v>0</v>
      </c>
      <c r="L144" s="85" t="b">
        <v>0</v>
      </c>
    </row>
    <row r="145" spans="1:12" ht="15">
      <c r="A145" s="85" t="s">
        <v>257</v>
      </c>
      <c r="B145" s="85" t="s">
        <v>236</v>
      </c>
      <c r="C145" s="85">
        <v>2</v>
      </c>
      <c r="D145" s="123">
        <v>0.001986232258991294</v>
      </c>
      <c r="E145" s="123">
        <v>1.0536848589627763</v>
      </c>
      <c r="F145" s="85" t="s">
        <v>2327</v>
      </c>
      <c r="G145" s="85" t="b">
        <v>0</v>
      </c>
      <c r="H145" s="85" t="b">
        <v>0</v>
      </c>
      <c r="I145" s="85" t="b">
        <v>0</v>
      </c>
      <c r="J145" s="85" t="b">
        <v>0</v>
      </c>
      <c r="K145" s="85" t="b">
        <v>0</v>
      </c>
      <c r="L145" s="85" t="b">
        <v>0</v>
      </c>
    </row>
    <row r="146" spans="1:12" ht="15">
      <c r="A146" s="85" t="s">
        <v>2014</v>
      </c>
      <c r="B146" s="85" t="s">
        <v>2156</v>
      </c>
      <c r="C146" s="85">
        <v>2</v>
      </c>
      <c r="D146" s="123">
        <v>0.001986232258991294</v>
      </c>
      <c r="E146" s="123">
        <v>2.4573771965239053</v>
      </c>
      <c r="F146" s="85" t="s">
        <v>2327</v>
      </c>
      <c r="G146" s="85" t="b">
        <v>0</v>
      </c>
      <c r="H146" s="85" t="b">
        <v>0</v>
      </c>
      <c r="I146" s="85" t="b">
        <v>0</v>
      </c>
      <c r="J146" s="85" t="b">
        <v>0</v>
      </c>
      <c r="K146" s="85" t="b">
        <v>0</v>
      </c>
      <c r="L146" s="85" t="b">
        <v>0</v>
      </c>
    </row>
    <row r="147" spans="1:12" ht="15">
      <c r="A147" s="85" t="s">
        <v>2156</v>
      </c>
      <c r="B147" s="85" t="s">
        <v>300</v>
      </c>
      <c r="C147" s="85">
        <v>2</v>
      </c>
      <c r="D147" s="123">
        <v>0.001986232258991294</v>
      </c>
      <c r="E147" s="123">
        <v>2.934498451243568</v>
      </c>
      <c r="F147" s="85" t="s">
        <v>2327</v>
      </c>
      <c r="G147" s="85" t="b">
        <v>0</v>
      </c>
      <c r="H147" s="85" t="b">
        <v>0</v>
      </c>
      <c r="I147" s="85" t="b">
        <v>0</v>
      </c>
      <c r="J147" s="85" t="b">
        <v>0</v>
      </c>
      <c r="K147" s="85" t="b">
        <v>0</v>
      </c>
      <c r="L147" s="85" t="b">
        <v>0</v>
      </c>
    </row>
    <row r="148" spans="1:12" ht="15">
      <c r="A148" s="85" t="s">
        <v>300</v>
      </c>
      <c r="B148" s="85" t="s">
        <v>2050</v>
      </c>
      <c r="C148" s="85">
        <v>2</v>
      </c>
      <c r="D148" s="123">
        <v>0.001986232258991294</v>
      </c>
      <c r="E148" s="123">
        <v>2.6334684555795866</v>
      </c>
      <c r="F148" s="85" t="s">
        <v>2327</v>
      </c>
      <c r="G148" s="85" t="b">
        <v>0</v>
      </c>
      <c r="H148" s="85" t="b">
        <v>0</v>
      </c>
      <c r="I148" s="85" t="b">
        <v>0</v>
      </c>
      <c r="J148" s="85" t="b">
        <v>0</v>
      </c>
      <c r="K148" s="85" t="b">
        <v>0</v>
      </c>
      <c r="L148" s="85" t="b">
        <v>0</v>
      </c>
    </row>
    <row r="149" spans="1:12" ht="15">
      <c r="A149" s="85" t="s">
        <v>2050</v>
      </c>
      <c r="B149" s="85" t="s">
        <v>2051</v>
      </c>
      <c r="C149" s="85">
        <v>2</v>
      </c>
      <c r="D149" s="123">
        <v>0.001986232258991294</v>
      </c>
      <c r="E149" s="123">
        <v>2.3324384599156054</v>
      </c>
      <c r="F149" s="85" t="s">
        <v>2327</v>
      </c>
      <c r="G149" s="85" t="b">
        <v>0</v>
      </c>
      <c r="H149" s="85" t="b">
        <v>0</v>
      </c>
      <c r="I149" s="85" t="b">
        <v>0</v>
      </c>
      <c r="J149" s="85" t="b">
        <v>0</v>
      </c>
      <c r="K149" s="85" t="b">
        <v>0</v>
      </c>
      <c r="L149" s="85" t="b">
        <v>0</v>
      </c>
    </row>
    <row r="150" spans="1:12" ht="15">
      <c r="A150" s="85" t="s">
        <v>2051</v>
      </c>
      <c r="B150" s="85" t="s">
        <v>2157</v>
      </c>
      <c r="C150" s="85">
        <v>2</v>
      </c>
      <c r="D150" s="123">
        <v>0.001986232258991294</v>
      </c>
      <c r="E150" s="123">
        <v>2.6334684555795866</v>
      </c>
      <c r="F150" s="85" t="s">
        <v>2327</v>
      </c>
      <c r="G150" s="85" t="b">
        <v>0</v>
      </c>
      <c r="H150" s="85" t="b">
        <v>0</v>
      </c>
      <c r="I150" s="85" t="b">
        <v>0</v>
      </c>
      <c r="J150" s="85" t="b">
        <v>0</v>
      </c>
      <c r="K150" s="85" t="b">
        <v>0</v>
      </c>
      <c r="L150" s="85" t="b">
        <v>0</v>
      </c>
    </row>
    <row r="151" spans="1:12" ht="15">
      <c r="A151" s="85" t="s">
        <v>2157</v>
      </c>
      <c r="B151" s="85" t="s">
        <v>2158</v>
      </c>
      <c r="C151" s="85">
        <v>2</v>
      </c>
      <c r="D151" s="123">
        <v>0.001986232258991294</v>
      </c>
      <c r="E151" s="123">
        <v>2.934498451243568</v>
      </c>
      <c r="F151" s="85" t="s">
        <v>2327</v>
      </c>
      <c r="G151" s="85" t="b">
        <v>0</v>
      </c>
      <c r="H151" s="85" t="b">
        <v>0</v>
      </c>
      <c r="I151" s="85" t="b">
        <v>0</v>
      </c>
      <c r="J151" s="85" t="b">
        <v>0</v>
      </c>
      <c r="K151" s="85" t="b">
        <v>0</v>
      </c>
      <c r="L151" s="85" t="b">
        <v>0</v>
      </c>
    </row>
    <row r="152" spans="1:12" ht="15">
      <c r="A152" s="85" t="s">
        <v>2158</v>
      </c>
      <c r="B152" s="85" t="s">
        <v>1685</v>
      </c>
      <c r="C152" s="85">
        <v>2</v>
      </c>
      <c r="D152" s="123">
        <v>0.001986232258991294</v>
      </c>
      <c r="E152" s="123">
        <v>2.4573771965239053</v>
      </c>
      <c r="F152" s="85" t="s">
        <v>2327</v>
      </c>
      <c r="G152" s="85" t="b">
        <v>0</v>
      </c>
      <c r="H152" s="85" t="b">
        <v>0</v>
      </c>
      <c r="I152" s="85" t="b">
        <v>0</v>
      </c>
      <c r="J152" s="85" t="b">
        <v>0</v>
      </c>
      <c r="K152" s="85" t="b">
        <v>0</v>
      </c>
      <c r="L152" s="85" t="b">
        <v>0</v>
      </c>
    </row>
    <row r="153" spans="1:12" ht="15">
      <c r="A153" s="85" t="s">
        <v>1685</v>
      </c>
      <c r="B153" s="85" t="s">
        <v>2159</v>
      </c>
      <c r="C153" s="85">
        <v>2</v>
      </c>
      <c r="D153" s="123">
        <v>0.001986232258991294</v>
      </c>
      <c r="E153" s="123">
        <v>2.53655844257153</v>
      </c>
      <c r="F153" s="85" t="s">
        <v>2327</v>
      </c>
      <c r="G153" s="85" t="b">
        <v>0</v>
      </c>
      <c r="H153" s="85" t="b">
        <v>0</v>
      </c>
      <c r="I153" s="85" t="b">
        <v>0</v>
      </c>
      <c r="J153" s="85" t="b">
        <v>0</v>
      </c>
      <c r="K153" s="85" t="b">
        <v>0</v>
      </c>
      <c r="L153" s="85" t="b">
        <v>0</v>
      </c>
    </row>
    <row r="154" spans="1:12" ht="15">
      <c r="A154" s="85" t="s">
        <v>2159</v>
      </c>
      <c r="B154" s="85" t="s">
        <v>2160</v>
      </c>
      <c r="C154" s="85">
        <v>2</v>
      </c>
      <c r="D154" s="123">
        <v>0.001986232258991294</v>
      </c>
      <c r="E154" s="123">
        <v>2.934498451243568</v>
      </c>
      <c r="F154" s="85" t="s">
        <v>2327</v>
      </c>
      <c r="G154" s="85" t="b">
        <v>0</v>
      </c>
      <c r="H154" s="85" t="b">
        <v>0</v>
      </c>
      <c r="I154" s="85" t="b">
        <v>0</v>
      </c>
      <c r="J154" s="85" t="b">
        <v>0</v>
      </c>
      <c r="K154" s="85" t="b">
        <v>0</v>
      </c>
      <c r="L154" s="85" t="b">
        <v>0</v>
      </c>
    </row>
    <row r="155" spans="1:12" ht="15">
      <c r="A155" s="85" t="s">
        <v>2160</v>
      </c>
      <c r="B155" s="85" t="s">
        <v>2161</v>
      </c>
      <c r="C155" s="85">
        <v>2</v>
      </c>
      <c r="D155" s="123">
        <v>0.001986232258991294</v>
      </c>
      <c r="E155" s="123">
        <v>2.934498451243568</v>
      </c>
      <c r="F155" s="85" t="s">
        <v>2327</v>
      </c>
      <c r="G155" s="85" t="b">
        <v>0</v>
      </c>
      <c r="H155" s="85" t="b">
        <v>0</v>
      </c>
      <c r="I155" s="85" t="b">
        <v>0</v>
      </c>
      <c r="J155" s="85" t="b">
        <v>0</v>
      </c>
      <c r="K155" s="85" t="b">
        <v>0</v>
      </c>
      <c r="L155" s="85" t="b">
        <v>0</v>
      </c>
    </row>
    <row r="156" spans="1:12" ht="15">
      <c r="A156" s="85" t="s">
        <v>2161</v>
      </c>
      <c r="B156" s="85" t="s">
        <v>497</v>
      </c>
      <c r="C156" s="85">
        <v>2</v>
      </c>
      <c r="D156" s="123">
        <v>0.001986232258991294</v>
      </c>
      <c r="E156" s="123">
        <v>2.934498451243568</v>
      </c>
      <c r="F156" s="85" t="s">
        <v>2327</v>
      </c>
      <c r="G156" s="85" t="b">
        <v>0</v>
      </c>
      <c r="H156" s="85" t="b">
        <v>0</v>
      </c>
      <c r="I156" s="85" t="b">
        <v>0</v>
      </c>
      <c r="J156" s="85" t="b">
        <v>0</v>
      </c>
      <c r="K156" s="85" t="b">
        <v>0</v>
      </c>
      <c r="L156" s="85" t="b">
        <v>0</v>
      </c>
    </row>
    <row r="157" spans="1:12" ht="15">
      <c r="A157" s="85" t="s">
        <v>2021</v>
      </c>
      <c r="B157" s="85" t="s">
        <v>2083</v>
      </c>
      <c r="C157" s="85">
        <v>2</v>
      </c>
      <c r="D157" s="123">
        <v>0.001986232258991294</v>
      </c>
      <c r="E157" s="123">
        <v>2.281285937468224</v>
      </c>
      <c r="F157" s="85" t="s">
        <v>2327</v>
      </c>
      <c r="G157" s="85" t="b">
        <v>0</v>
      </c>
      <c r="H157" s="85" t="b">
        <v>0</v>
      </c>
      <c r="I157" s="85" t="b">
        <v>0</v>
      </c>
      <c r="J157" s="85" t="b">
        <v>0</v>
      </c>
      <c r="K157" s="85" t="b">
        <v>0</v>
      </c>
      <c r="L157" s="85" t="b">
        <v>0</v>
      </c>
    </row>
    <row r="158" spans="1:12" ht="15">
      <c r="A158" s="85" t="s">
        <v>2083</v>
      </c>
      <c r="B158" s="85" t="s">
        <v>2022</v>
      </c>
      <c r="C158" s="85">
        <v>2</v>
      </c>
      <c r="D158" s="123">
        <v>0.001986232258991294</v>
      </c>
      <c r="E158" s="123">
        <v>2.281285937468224</v>
      </c>
      <c r="F158" s="85" t="s">
        <v>2327</v>
      </c>
      <c r="G158" s="85" t="b">
        <v>0</v>
      </c>
      <c r="H158" s="85" t="b">
        <v>0</v>
      </c>
      <c r="I158" s="85" t="b">
        <v>0</v>
      </c>
      <c r="J158" s="85" t="b">
        <v>0</v>
      </c>
      <c r="K158" s="85" t="b">
        <v>0</v>
      </c>
      <c r="L158" s="85" t="b">
        <v>0</v>
      </c>
    </row>
    <row r="159" spans="1:12" ht="15">
      <c r="A159" s="85" t="s">
        <v>2022</v>
      </c>
      <c r="B159" s="85" t="s">
        <v>299</v>
      </c>
      <c r="C159" s="85">
        <v>2</v>
      </c>
      <c r="D159" s="123">
        <v>0.001986232258991294</v>
      </c>
      <c r="E159" s="123">
        <v>2.156347200859924</v>
      </c>
      <c r="F159" s="85" t="s">
        <v>2327</v>
      </c>
      <c r="G159" s="85" t="b">
        <v>0</v>
      </c>
      <c r="H159" s="85" t="b">
        <v>0</v>
      </c>
      <c r="I159" s="85" t="b">
        <v>0</v>
      </c>
      <c r="J159" s="85" t="b">
        <v>0</v>
      </c>
      <c r="K159" s="85" t="b">
        <v>0</v>
      </c>
      <c r="L159" s="85" t="b">
        <v>0</v>
      </c>
    </row>
    <row r="160" spans="1:12" ht="15">
      <c r="A160" s="85" t="s">
        <v>1670</v>
      </c>
      <c r="B160" s="85" t="s">
        <v>2020</v>
      </c>
      <c r="C160" s="85">
        <v>2</v>
      </c>
      <c r="D160" s="123">
        <v>0.001986232258991294</v>
      </c>
      <c r="E160" s="123">
        <v>1.8931057660853428</v>
      </c>
      <c r="F160" s="85" t="s">
        <v>2327</v>
      </c>
      <c r="G160" s="85" t="b">
        <v>0</v>
      </c>
      <c r="H160" s="85" t="b">
        <v>0</v>
      </c>
      <c r="I160" s="85" t="b">
        <v>0</v>
      </c>
      <c r="J160" s="85" t="b">
        <v>1</v>
      </c>
      <c r="K160" s="85" t="b">
        <v>0</v>
      </c>
      <c r="L160" s="85" t="b">
        <v>0</v>
      </c>
    </row>
    <row r="161" spans="1:12" ht="15">
      <c r="A161" s="85" t="s">
        <v>2020</v>
      </c>
      <c r="B161" s="85" t="s">
        <v>2052</v>
      </c>
      <c r="C161" s="85">
        <v>2</v>
      </c>
      <c r="D161" s="123">
        <v>0.001986232258991294</v>
      </c>
      <c r="E161" s="123">
        <v>2.156347200859924</v>
      </c>
      <c r="F161" s="85" t="s">
        <v>2327</v>
      </c>
      <c r="G161" s="85" t="b">
        <v>1</v>
      </c>
      <c r="H161" s="85" t="b">
        <v>0</v>
      </c>
      <c r="I161" s="85" t="b">
        <v>0</v>
      </c>
      <c r="J161" s="85" t="b">
        <v>0</v>
      </c>
      <c r="K161" s="85" t="b">
        <v>0</v>
      </c>
      <c r="L161" s="85" t="b">
        <v>0</v>
      </c>
    </row>
    <row r="162" spans="1:12" ht="15">
      <c r="A162" s="85" t="s">
        <v>2052</v>
      </c>
      <c r="B162" s="85" t="s">
        <v>236</v>
      </c>
      <c r="C162" s="85">
        <v>2</v>
      </c>
      <c r="D162" s="123">
        <v>0.001986232258991294</v>
      </c>
      <c r="E162" s="123">
        <v>1.0536848589627763</v>
      </c>
      <c r="F162" s="85" t="s">
        <v>2327</v>
      </c>
      <c r="G162" s="85" t="b">
        <v>0</v>
      </c>
      <c r="H162" s="85" t="b">
        <v>0</v>
      </c>
      <c r="I162" s="85" t="b">
        <v>0</v>
      </c>
      <c r="J162" s="85" t="b">
        <v>0</v>
      </c>
      <c r="K162" s="85" t="b">
        <v>0</v>
      </c>
      <c r="L162" s="85" t="b">
        <v>0</v>
      </c>
    </row>
    <row r="163" spans="1:12" ht="15">
      <c r="A163" s="85" t="s">
        <v>2162</v>
      </c>
      <c r="B163" s="85" t="s">
        <v>2163</v>
      </c>
      <c r="C163" s="85">
        <v>2</v>
      </c>
      <c r="D163" s="123">
        <v>0.001986232258991294</v>
      </c>
      <c r="E163" s="123">
        <v>2.934498451243568</v>
      </c>
      <c r="F163" s="85" t="s">
        <v>2327</v>
      </c>
      <c r="G163" s="85" t="b">
        <v>0</v>
      </c>
      <c r="H163" s="85" t="b">
        <v>0</v>
      </c>
      <c r="I163" s="85" t="b">
        <v>0</v>
      </c>
      <c r="J163" s="85" t="b">
        <v>0</v>
      </c>
      <c r="K163" s="85" t="b">
        <v>0</v>
      </c>
      <c r="L163" s="85" t="b">
        <v>0</v>
      </c>
    </row>
    <row r="164" spans="1:12" ht="15">
      <c r="A164" s="85" t="s">
        <v>2163</v>
      </c>
      <c r="B164" s="85" t="s">
        <v>2164</v>
      </c>
      <c r="C164" s="85">
        <v>2</v>
      </c>
      <c r="D164" s="123">
        <v>0.001986232258991294</v>
      </c>
      <c r="E164" s="123">
        <v>2.934498451243568</v>
      </c>
      <c r="F164" s="85" t="s">
        <v>2327</v>
      </c>
      <c r="G164" s="85" t="b">
        <v>0</v>
      </c>
      <c r="H164" s="85" t="b">
        <v>0</v>
      </c>
      <c r="I164" s="85" t="b">
        <v>0</v>
      </c>
      <c r="J164" s="85" t="b">
        <v>0</v>
      </c>
      <c r="K164" s="85" t="b">
        <v>0</v>
      </c>
      <c r="L164" s="85" t="b">
        <v>0</v>
      </c>
    </row>
    <row r="165" spans="1:12" ht="15">
      <c r="A165" s="85" t="s">
        <v>2031</v>
      </c>
      <c r="B165" s="85" t="s">
        <v>2165</v>
      </c>
      <c r="C165" s="85">
        <v>2</v>
      </c>
      <c r="D165" s="123">
        <v>0.001986232258991294</v>
      </c>
      <c r="E165" s="123">
        <v>2.53655844257153</v>
      </c>
      <c r="F165" s="85" t="s">
        <v>2327</v>
      </c>
      <c r="G165" s="85" t="b">
        <v>0</v>
      </c>
      <c r="H165" s="85" t="b">
        <v>0</v>
      </c>
      <c r="I165" s="85" t="b">
        <v>0</v>
      </c>
      <c r="J165" s="85" t="b">
        <v>0</v>
      </c>
      <c r="K165" s="85" t="b">
        <v>0</v>
      </c>
      <c r="L165" s="85" t="b">
        <v>0</v>
      </c>
    </row>
    <row r="166" spans="1:12" ht="15">
      <c r="A166" s="85" t="s">
        <v>2165</v>
      </c>
      <c r="B166" s="85" t="s">
        <v>1666</v>
      </c>
      <c r="C166" s="85">
        <v>2</v>
      </c>
      <c r="D166" s="123">
        <v>0.001986232258991294</v>
      </c>
      <c r="E166" s="123">
        <v>2.059437187851868</v>
      </c>
      <c r="F166" s="85" t="s">
        <v>2327</v>
      </c>
      <c r="G166" s="85" t="b">
        <v>0</v>
      </c>
      <c r="H166" s="85" t="b">
        <v>0</v>
      </c>
      <c r="I166" s="85" t="b">
        <v>0</v>
      </c>
      <c r="J166" s="85" t="b">
        <v>0</v>
      </c>
      <c r="K166" s="85" t="b">
        <v>0</v>
      </c>
      <c r="L166" s="85" t="b">
        <v>0</v>
      </c>
    </row>
    <row r="167" spans="1:12" ht="15">
      <c r="A167" s="85" t="s">
        <v>236</v>
      </c>
      <c r="B167" s="85" t="s">
        <v>2084</v>
      </c>
      <c r="C167" s="85">
        <v>2</v>
      </c>
      <c r="D167" s="123">
        <v>0.001986232258991294</v>
      </c>
      <c r="E167" s="123">
        <v>1.1843759244601677</v>
      </c>
      <c r="F167" s="85" t="s">
        <v>2327</v>
      </c>
      <c r="G167" s="85" t="b">
        <v>0</v>
      </c>
      <c r="H167" s="85" t="b">
        <v>0</v>
      </c>
      <c r="I167" s="85" t="b">
        <v>0</v>
      </c>
      <c r="J167" s="85" t="b">
        <v>0</v>
      </c>
      <c r="K167" s="85" t="b">
        <v>0</v>
      </c>
      <c r="L167" s="85" t="b">
        <v>0</v>
      </c>
    </row>
    <row r="168" spans="1:12" ht="15">
      <c r="A168" s="85" t="s">
        <v>2084</v>
      </c>
      <c r="B168" s="85" t="s">
        <v>2166</v>
      </c>
      <c r="C168" s="85">
        <v>2</v>
      </c>
      <c r="D168" s="123">
        <v>0.001986232258991294</v>
      </c>
      <c r="E168" s="123">
        <v>2.7584071921878865</v>
      </c>
      <c r="F168" s="85" t="s">
        <v>2327</v>
      </c>
      <c r="G168" s="85" t="b">
        <v>0</v>
      </c>
      <c r="H168" s="85" t="b">
        <v>0</v>
      </c>
      <c r="I168" s="85" t="b">
        <v>0</v>
      </c>
      <c r="J168" s="85" t="b">
        <v>0</v>
      </c>
      <c r="K168" s="85" t="b">
        <v>0</v>
      </c>
      <c r="L168" s="85" t="b">
        <v>0</v>
      </c>
    </row>
    <row r="169" spans="1:12" ht="15">
      <c r="A169" s="85" t="s">
        <v>2166</v>
      </c>
      <c r="B169" s="85" t="s">
        <v>2022</v>
      </c>
      <c r="C169" s="85">
        <v>2</v>
      </c>
      <c r="D169" s="123">
        <v>0.001986232258991294</v>
      </c>
      <c r="E169" s="123">
        <v>2.4573771965239053</v>
      </c>
      <c r="F169" s="85" t="s">
        <v>2327</v>
      </c>
      <c r="G169" s="85" t="b">
        <v>0</v>
      </c>
      <c r="H169" s="85" t="b">
        <v>0</v>
      </c>
      <c r="I169" s="85" t="b">
        <v>0</v>
      </c>
      <c r="J169" s="85" t="b">
        <v>0</v>
      </c>
      <c r="K169" s="85" t="b">
        <v>0</v>
      </c>
      <c r="L169" s="85" t="b">
        <v>0</v>
      </c>
    </row>
    <row r="170" spans="1:12" ht="15">
      <c r="A170" s="85" t="s">
        <v>2022</v>
      </c>
      <c r="B170" s="85" t="s">
        <v>2167</v>
      </c>
      <c r="C170" s="85">
        <v>2</v>
      </c>
      <c r="D170" s="123">
        <v>0.001986232258991294</v>
      </c>
      <c r="E170" s="123">
        <v>2.4573771965239053</v>
      </c>
      <c r="F170" s="85" t="s">
        <v>2327</v>
      </c>
      <c r="G170" s="85" t="b">
        <v>0</v>
      </c>
      <c r="H170" s="85" t="b">
        <v>0</v>
      </c>
      <c r="I170" s="85" t="b">
        <v>0</v>
      </c>
      <c r="J170" s="85" t="b">
        <v>0</v>
      </c>
      <c r="K170" s="85" t="b">
        <v>0</v>
      </c>
      <c r="L170" s="85" t="b">
        <v>0</v>
      </c>
    </row>
    <row r="171" spans="1:12" ht="15">
      <c r="A171" s="85" t="s">
        <v>2167</v>
      </c>
      <c r="B171" s="85" t="s">
        <v>299</v>
      </c>
      <c r="C171" s="85">
        <v>2</v>
      </c>
      <c r="D171" s="123">
        <v>0.001986232258991294</v>
      </c>
      <c r="E171" s="123">
        <v>2.6334684555795866</v>
      </c>
      <c r="F171" s="85" t="s">
        <v>2327</v>
      </c>
      <c r="G171" s="85" t="b">
        <v>0</v>
      </c>
      <c r="H171" s="85" t="b">
        <v>0</v>
      </c>
      <c r="I171" s="85" t="b">
        <v>0</v>
      </c>
      <c r="J171" s="85" t="b">
        <v>0</v>
      </c>
      <c r="K171" s="85" t="b">
        <v>0</v>
      </c>
      <c r="L171" s="85" t="b">
        <v>0</v>
      </c>
    </row>
    <row r="172" spans="1:12" ht="15">
      <c r="A172" s="85" t="s">
        <v>1670</v>
      </c>
      <c r="B172" s="85" t="s">
        <v>2168</v>
      </c>
      <c r="C172" s="85">
        <v>2</v>
      </c>
      <c r="D172" s="123">
        <v>0.001986232258991294</v>
      </c>
      <c r="E172" s="123">
        <v>2.194135761749324</v>
      </c>
      <c r="F172" s="85" t="s">
        <v>2327</v>
      </c>
      <c r="G172" s="85" t="b">
        <v>0</v>
      </c>
      <c r="H172" s="85" t="b">
        <v>0</v>
      </c>
      <c r="I172" s="85" t="b">
        <v>0</v>
      </c>
      <c r="J172" s="85" t="b">
        <v>0</v>
      </c>
      <c r="K172" s="85" t="b">
        <v>0</v>
      </c>
      <c r="L172" s="85" t="b">
        <v>0</v>
      </c>
    </row>
    <row r="173" spans="1:12" ht="15">
      <c r="A173" s="85" t="s">
        <v>2169</v>
      </c>
      <c r="B173" s="85" t="s">
        <v>1664</v>
      </c>
      <c r="C173" s="85">
        <v>2</v>
      </c>
      <c r="D173" s="123">
        <v>0.001986232258991294</v>
      </c>
      <c r="E173" s="123">
        <v>1.980255941804243</v>
      </c>
      <c r="F173" s="85" t="s">
        <v>2327</v>
      </c>
      <c r="G173" s="85" t="b">
        <v>0</v>
      </c>
      <c r="H173" s="85" t="b">
        <v>0</v>
      </c>
      <c r="I173" s="85" t="b">
        <v>0</v>
      </c>
      <c r="J173" s="85" t="b">
        <v>1</v>
      </c>
      <c r="K173" s="85" t="b">
        <v>0</v>
      </c>
      <c r="L173" s="85" t="b">
        <v>0</v>
      </c>
    </row>
    <row r="174" spans="1:12" ht="15">
      <c r="A174" s="85" t="s">
        <v>1664</v>
      </c>
      <c r="B174" s="85" t="s">
        <v>2052</v>
      </c>
      <c r="C174" s="85">
        <v>2</v>
      </c>
      <c r="D174" s="123">
        <v>0.001986232258991294</v>
      </c>
      <c r="E174" s="123">
        <v>1.6122791565096486</v>
      </c>
      <c r="F174" s="85" t="s">
        <v>2327</v>
      </c>
      <c r="G174" s="85" t="b">
        <v>1</v>
      </c>
      <c r="H174" s="85" t="b">
        <v>0</v>
      </c>
      <c r="I174" s="85" t="b">
        <v>0</v>
      </c>
      <c r="J174" s="85" t="b">
        <v>0</v>
      </c>
      <c r="K174" s="85" t="b">
        <v>0</v>
      </c>
      <c r="L174" s="85" t="b">
        <v>0</v>
      </c>
    </row>
    <row r="175" spans="1:12" ht="15">
      <c r="A175" s="85" t="s">
        <v>2052</v>
      </c>
      <c r="B175" s="85" t="s">
        <v>2170</v>
      </c>
      <c r="C175" s="85">
        <v>2</v>
      </c>
      <c r="D175" s="123">
        <v>0.001986232258991294</v>
      </c>
      <c r="E175" s="123">
        <v>2.6334684555795866</v>
      </c>
      <c r="F175" s="85" t="s">
        <v>2327</v>
      </c>
      <c r="G175" s="85" t="b">
        <v>0</v>
      </c>
      <c r="H175" s="85" t="b">
        <v>0</v>
      </c>
      <c r="I175" s="85" t="b">
        <v>0</v>
      </c>
      <c r="J175" s="85" t="b">
        <v>0</v>
      </c>
      <c r="K175" s="85" t="b">
        <v>0</v>
      </c>
      <c r="L175" s="85" t="b">
        <v>0</v>
      </c>
    </row>
    <row r="176" spans="1:12" ht="15">
      <c r="A176" s="85" t="s">
        <v>2170</v>
      </c>
      <c r="B176" s="85" t="s">
        <v>236</v>
      </c>
      <c r="C176" s="85">
        <v>2</v>
      </c>
      <c r="D176" s="123">
        <v>0.001986232258991294</v>
      </c>
      <c r="E176" s="123">
        <v>1.3547148546267576</v>
      </c>
      <c r="F176" s="85" t="s">
        <v>2327</v>
      </c>
      <c r="G176" s="85" t="b">
        <v>0</v>
      </c>
      <c r="H176" s="85" t="b">
        <v>0</v>
      </c>
      <c r="I176" s="85" t="b">
        <v>0</v>
      </c>
      <c r="J176" s="85" t="b">
        <v>0</v>
      </c>
      <c r="K176" s="85" t="b">
        <v>0</v>
      </c>
      <c r="L176" s="85" t="b">
        <v>0</v>
      </c>
    </row>
    <row r="177" spans="1:12" ht="15">
      <c r="A177" s="85" t="s">
        <v>236</v>
      </c>
      <c r="B177" s="85" t="s">
        <v>298</v>
      </c>
      <c r="C177" s="85">
        <v>2</v>
      </c>
      <c r="D177" s="123">
        <v>0.001986232258991294</v>
      </c>
      <c r="E177" s="123">
        <v>1.3604671835158488</v>
      </c>
      <c r="F177" s="85" t="s">
        <v>2327</v>
      </c>
      <c r="G177" s="85" t="b">
        <v>0</v>
      </c>
      <c r="H177" s="85" t="b">
        <v>0</v>
      </c>
      <c r="I177" s="85" t="b">
        <v>0</v>
      </c>
      <c r="J177" s="85" t="b">
        <v>0</v>
      </c>
      <c r="K177" s="85" t="b">
        <v>0</v>
      </c>
      <c r="L177" s="85" t="b">
        <v>0</v>
      </c>
    </row>
    <row r="178" spans="1:12" ht="15">
      <c r="A178" s="85" t="s">
        <v>298</v>
      </c>
      <c r="B178" s="85" t="s">
        <v>297</v>
      </c>
      <c r="C178" s="85">
        <v>2</v>
      </c>
      <c r="D178" s="123">
        <v>0.001986232258991294</v>
      </c>
      <c r="E178" s="123">
        <v>2.934498451243568</v>
      </c>
      <c r="F178" s="85" t="s">
        <v>2327</v>
      </c>
      <c r="G178" s="85" t="b">
        <v>0</v>
      </c>
      <c r="H178" s="85" t="b">
        <v>0</v>
      </c>
      <c r="I178" s="85" t="b">
        <v>0</v>
      </c>
      <c r="J178" s="85" t="b">
        <v>0</v>
      </c>
      <c r="K178" s="85" t="b">
        <v>0</v>
      </c>
      <c r="L178" s="85" t="b">
        <v>0</v>
      </c>
    </row>
    <row r="179" spans="1:12" ht="15">
      <c r="A179" s="85" t="s">
        <v>252</v>
      </c>
      <c r="B179" s="85" t="s">
        <v>247</v>
      </c>
      <c r="C179" s="85">
        <v>2</v>
      </c>
      <c r="D179" s="123">
        <v>0.001986232258991294</v>
      </c>
      <c r="E179" s="123">
        <v>2.3904304068932922</v>
      </c>
      <c r="F179" s="85" t="s">
        <v>2327</v>
      </c>
      <c r="G179" s="85" t="b">
        <v>0</v>
      </c>
      <c r="H179" s="85" t="b">
        <v>0</v>
      </c>
      <c r="I179" s="85" t="b">
        <v>0</v>
      </c>
      <c r="J179" s="85" t="b">
        <v>0</v>
      </c>
      <c r="K179" s="85" t="b">
        <v>0</v>
      </c>
      <c r="L179" s="85" t="b">
        <v>0</v>
      </c>
    </row>
    <row r="180" spans="1:12" ht="15">
      <c r="A180" s="85" t="s">
        <v>2095</v>
      </c>
      <c r="B180" s="85" t="s">
        <v>2171</v>
      </c>
      <c r="C180" s="85">
        <v>2</v>
      </c>
      <c r="D180" s="123">
        <v>0.001986232258991294</v>
      </c>
      <c r="E180" s="123">
        <v>2.7584071921878865</v>
      </c>
      <c r="F180" s="85" t="s">
        <v>2327</v>
      </c>
      <c r="G180" s="85" t="b">
        <v>0</v>
      </c>
      <c r="H180" s="85" t="b">
        <v>0</v>
      </c>
      <c r="I180" s="85" t="b">
        <v>0</v>
      </c>
      <c r="J180" s="85" t="b">
        <v>0</v>
      </c>
      <c r="K180" s="85" t="b">
        <v>0</v>
      </c>
      <c r="L180" s="85" t="b">
        <v>0</v>
      </c>
    </row>
    <row r="181" spans="1:12" ht="15">
      <c r="A181" s="85" t="s">
        <v>2058</v>
      </c>
      <c r="B181" s="85" t="s">
        <v>2172</v>
      </c>
      <c r="C181" s="85">
        <v>2</v>
      </c>
      <c r="D181" s="123">
        <v>0.001986232258991294</v>
      </c>
      <c r="E181" s="123">
        <v>2.6334684555795866</v>
      </c>
      <c r="F181" s="85" t="s">
        <v>2327</v>
      </c>
      <c r="G181" s="85" t="b">
        <v>0</v>
      </c>
      <c r="H181" s="85" t="b">
        <v>0</v>
      </c>
      <c r="I181" s="85" t="b">
        <v>0</v>
      </c>
      <c r="J181" s="85" t="b">
        <v>0</v>
      </c>
      <c r="K181" s="85" t="b">
        <v>0</v>
      </c>
      <c r="L181" s="85" t="b">
        <v>0</v>
      </c>
    </row>
    <row r="182" spans="1:12" ht="15">
      <c r="A182" s="85" t="s">
        <v>2172</v>
      </c>
      <c r="B182" s="85" t="s">
        <v>2016</v>
      </c>
      <c r="C182" s="85">
        <v>2</v>
      </c>
      <c r="D182" s="123">
        <v>0.001986232258991294</v>
      </c>
      <c r="E182" s="123">
        <v>2.3904304068932922</v>
      </c>
      <c r="F182" s="85" t="s">
        <v>2327</v>
      </c>
      <c r="G182" s="85" t="b">
        <v>0</v>
      </c>
      <c r="H182" s="85" t="b">
        <v>0</v>
      </c>
      <c r="I182" s="85" t="b">
        <v>0</v>
      </c>
      <c r="J182" s="85" t="b">
        <v>0</v>
      </c>
      <c r="K182" s="85" t="b">
        <v>0</v>
      </c>
      <c r="L182" s="85" t="b">
        <v>0</v>
      </c>
    </row>
    <row r="183" spans="1:12" ht="15">
      <c r="A183" s="85" t="s">
        <v>2016</v>
      </c>
      <c r="B183" s="85" t="s">
        <v>2173</v>
      </c>
      <c r="C183" s="85">
        <v>2</v>
      </c>
      <c r="D183" s="123">
        <v>0.001986232258991294</v>
      </c>
      <c r="E183" s="123">
        <v>2.3904304068932922</v>
      </c>
      <c r="F183" s="85" t="s">
        <v>2327</v>
      </c>
      <c r="G183" s="85" t="b">
        <v>0</v>
      </c>
      <c r="H183" s="85" t="b">
        <v>0</v>
      </c>
      <c r="I183" s="85" t="b">
        <v>0</v>
      </c>
      <c r="J183" s="85" t="b">
        <v>0</v>
      </c>
      <c r="K183" s="85" t="b">
        <v>0</v>
      </c>
      <c r="L183" s="85" t="b">
        <v>0</v>
      </c>
    </row>
    <row r="184" spans="1:12" ht="15">
      <c r="A184" s="85" t="s">
        <v>2173</v>
      </c>
      <c r="B184" s="85" t="s">
        <v>2174</v>
      </c>
      <c r="C184" s="85">
        <v>2</v>
      </c>
      <c r="D184" s="123">
        <v>0.001986232258991294</v>
      </c>
      <c r="E184" s="123">
        <v>2.934498451243568</v>
      </c>
      <c r="F184" s="85" t="s">
        <v>2327</v>
      </c>
      <c r="G184" s="85" t="b">
        <v>0</v>
      </c>
      <c r="H184" s="85" t="b">
        <v>0</v>
      </c>
      <c r="I184" s="85" t="b">
        <v>0</v>
      </c>
      <c r="J184" s="85" t="b">
        <v>0</v>
      </c>
      <c r="K184" s="85" t="b">
        <v>0</v>
      </c>
      <c r="L184" s="85" t="b">
        <v>0</v>
      </c>
    </row>
    <row r="185" spans="1:12" ht="15">
      <c r="A185" s="85" t="s">
        <v>2174</v>
      </c>
      <c r="B185" s="85" t="s">
        <v>296</v>
      </c>
      <c r="C185" s="85">
        <v>2</v>
      </c>
      <c r="D185" s="123">
        <v>0.001986232258991294</v>
      </c>
      <c r="E185" s="123">
        <v>2.6334684555795866</v>
      </c>
      <c r="F185" s="85" t="s">
        <v>2327</v>
      </c>
      <c r="G185" s="85" t="b">
        <v>0</v>
      </c>
      <c r="H185" s="85" t="b">
        <v>0</v>
      </c>
      <c r="I185" s="85" t="b">
        <v>0</v>
      </c>
      <c r="J185" s="85" t="b">
        <v>0</v>
      </c>
      <c r="K185" s="85" t="b">
        <v>0</v>
      </c>
      <c r="L185" s="85" t="b">
        <v>0</v>
      </c>
    </row>
    <row r="186" spans="1:12" ht="15">
      <c r="A186" s="85" t="s">
        <v>296</v>
      </c>
      <c r="B186" s="85" t="s">
        <v>493</v>
      </c>
      <c r="C186" s="85">
        <v>2</v>
      </c>
      <c r="D186" s="123">
        <v>0.001986232258991294</v>
      </c>
      <c r="E186" s="123">
        <v>2.3324384599156054</v>
      </c>
      <c r="F186" s="85" t="s">
        <v>2327</v>
      </c>
      <c r="G186" s="85" t="b">
        <v>0</v>
      </c>
      <c r="H186" s="85" t="b">
        <v>0</v>
      </c>
      <c r="I186" s="85" t="b">
        <v>0</v>
      </c>
      <c r="J186" s="85" t="b">
        <v>0</v>
      </c>
      <c r="K186" s="85" t="b">
        <v>0</v>
      </c>
      <c r="L186" s="85" t="b">
        <v>0</v>
      </c>
    </row>
    <row r="187" spans="1:12" ht="15">
      <c r="A187" s="85" t="s">
        <v>2026</v>
      </c>
      <c r="B187" s="85" t="s">
        <v>2012</v>
      </c>
      <c r="C187" s="85">
        <v>2</v>
      </c>
      <c r="D187" s="123">
        <v>0.001986232258991294</v>
      </c>
      <c r="E187" s="123">
        <v>1.855317205195943</v>
      </c>
      <c r="F187" s="85" t="s">
        <v>2327</v>
      </c>
      <c r="G187" s="85" t="b">
        <v>0</v>
      </c>
      <c r="H187" s="85" t="b">
        <v>0</v>
      </c>
      <c r="I187" s="85" t="b">
        <v>0</v>
      </c>
      <c r="J187" s="85" t="b">
        <v>0</v>
      </c>
      <c r="K187" s="85" t="b">
        <v>0</v>
      </c>
      <c r="L187" s="85" t="b">
        <v>0</v>
      </c>
    </row>
    <row r="188" spans="1:12" ht="15">
      <c r="A188" s="85" t="s">
        <v>2012</v>
      </c>
      <c r="B188" s="85" t="s">
        <v>295</v>
      </c>
      <c r="C188" s="85">
        <v>2</v>
      </c>
      <c r="D188" s="123">
        <v>0.001986232258991294</v>
      </c>
      <c r="E188" s="123">
        <v>2.3324384599156054</v>
      </c>
      <c r="F188" s="85" t="s">
        <v>2327</v>
      </c>
      <c r="G188" s="85" t="b">
        <v>0</v>
      </c>
      <c r="H188" s="85" t="b">
        <v>0</v>
      </c>
      <c r="I188" s="85" t="b">
        <v>0</v>
      </c>
      <c r="J188" s="85" t="b">
        <v>0</v>
      </c>
      <c r="K188" s="85" t="b">
        <v>0</v>
      </c>
      <c r="L188" s="85" t="b">
        <v>0</v>
      </c>
    </row>
    <row r="189" spans="1:12" ht="15">
      <c r="A189" s="85" t="s">
        <v>295</v>
      </c>
      <c r="B189" s="85" t="s">
        <v>2059</v>
      </c>
      <c r="C189" s="85">
        <v>2</v>
      </c>
      <c r="D189" s="123">
        <v>0.001986232258991294</v>
      </c>
      <c r="E189" s="123">
        <v>2.6334684555795866</v>
      </c>
      <c r="F189" s="85" t="s">
        <v>2327</v>
      </c>
      <c r="G189" s="85" t="b">
        <v>0</v>
      </c>
      <c r="H189" s="85" t="b">
        <v>0</v>
      </c>
      <c r="I189" s="85" t="b">
        <v>0</v>
      </c>
      <c r="J189" s="85" t="b">
        <v>0</v>
      </c>
      <c r="K189" s="85" t="b">
        <v>0</v>
      </c>
      <c r="L189" s="85" t="b">
        <v>0</v>
      </c>
    </row>
    <row r="190" spans="1:12" ht="15">
      <c r="A190" s="85" t="s">
        <v>1665</v>
      </c>
      <c r="B190" s="85" t="s">
        <v>2175</v>
      </c>
      <c r="C190" s="85">
        <v>2</v>
      </c>
      <c r="D190" s="123">
        <v>0.001986232258991294</v>
      </c>
      <c r="E190" s="123">
        <v>2.089400411229311</v>
      </c>
      <c r="F190" s="85" t="s">
        <v>2327</v>
      </c>
      <c r="G190" s="85" t="b">
        <v>0</v>
      </c>
      <c r="H190" s="85" t="b">
        <v>0</v>
      </c>
      <c r="I190" s="85" t="b">
        <v>0</v>
      </c>
      <c r="J190" s="85" t="b">
        <v>0</v>
      </c>
      <c r="K190" s="85" t="b">
        <v>0</v>
      </c>
      <c r="L190" s="85" t="b">
        <v>0</v>
      </c>
    </row>
    <row r="191" spans="1:12" ht="15">
      <c r="A191" s="85" t="s">
        <v>2175</v>
      </c>
      <c r="B191" s="85" t="s">
        <v>2176</v>
      </c>
      <c r="C191" s="85">
        <v>2</v>
      </c>
      <c r="D191" s="123">
        <v>0.001986232258991294</v>
      </c>
      <c r="E191" s="123">
        <v>2.934498451243568</v>
      </c>
      <c r="F191" s="85" t="s">
        <v>2327</v>
      </c>
      <c r="G191" s="85" t="b">
        <v>0</v>
      </c>
      <c r="H191" s="85" t="b">
        <v>0</v>
      </c>
      <c r="I191" s="85" t="b">
        <v>0</v>
      </c>
      <c r="J191" s="85" t="b">
        <v>0</v>
      </c>
      <c r="K191" s="85" t="b">
        <v>0</v>
      </c>
      <c r="L191" s="85" t="b">
        <v>0</v>
      </c>
    </row>
    <row r="192" spans="1:12" ht="15">
      <c r="A192" s="85" t="s">
        <v>2176</v>
      </c>
      <c r="B192" s="85" t="s">
        <v>2177</v>
      </c>
      <c r="C192" s="85">
        <v>2</v>
      </c>
      <c r="D192" s="123">
        <v>0.001986232258991294</v>
      </c>
      <c r="E192" s="123">
        <v>2.934498451243568</v>
      </c>
      <c r="F192" s="85" t="s">
        <v>2327</v>
      </c>
      <c r="G192" s="85" t="b">
        <v>0</v>
      </c>
      <c r="H192" s="85" t="b">
        <v>0</v>
      </c>
      <c r="I192" s="85" t="b">
        <v>0</v>
      </c>
      <c r="J192" s="85" t="b">
        <v>0</v>
      </c>
      <c r="K192" s="85" t="b">
        <v>0</v>
      </c>
      <c r="L192" s="85" t="b">
        <v>0</v>
      </c>
    </row>
    <row r="193" spans="1:12" ht="15">
      <c r="A193" s="85" t="s">
        <v>2177</v>
      </c>
      <c r="B193" s="85" t="s">
        <v>296</v>
      </c>
      <c r="C193" s="85">
        <v>2</v>
      </c>
      <c r="D193" s="123">
        <v>0.001986232258991294</v>
      </c>
      <c r="E193" s="123">
        <v>2.6334684555795866</v>
      </c>
      <c r="F193" s="85" t="s">
        <v>2327</v>
      </c>
      <c r="G193" s="85" t="b">
        <v>0</v>
      </c>
      <c r="H193" s="85" t="b">
        <v>0</v>
      </c>
      <c r="I193" s="85" t="b">
        <v>0</v>
      </c>
      <c r="J193" s="85" t="b">
        <v>0</v>
      </c>
      <c r="K193" s="85" t="b">
        <v>0</v>
      </c>
      <c r="L193" s="85" t="b">
        <v>0</v>
      </c>
    </row>
    <row r="194" spans="1:12" ht="15">
      <c r="A194" s="85" t="s">
        <v>296</v>
      </c>
      <c r="B194" s="85" t="s">
        <v>2178</v>
      </c>
      <c r="C194" s="85">
        <v>2</v>
      </c>
      <c r="D194" s="123">
        <v>0.001986232258991294</v>
      </c>
      <c r="E194" s="123">
        <v>2.6334684555795866</v>
      </c>
      <c r="F194" s="85" t="s">
        <v>2327</v>
      </c>
      <c r="G194" s="85" t="b">
        <v>0</v>
      </c>
      <c r="H194" s="85" t="b">
        <v>0</v>
      </c>
      <c r="I194" s="85" t="b">
        <v>0</v>
      </c>
      <c r="J194" s="85" t="b">
        <v>0</v>
      </c>
      <c r="K194" s="85" t="b">
        <v>0</v>
      </c>
      <c r="L194" s="85" t="b">
        <v>0</v>
      </c>
    </row>
    <row r="195" spans="1:12" ht="15">
      <c r="A195" s="85" t="s">
        <v>2178</v>
      </c>
      <c r="B195" s="85" t="s">
        <v>2064</v>
      </c>
      <c r="C195" s="85">
        <v>2</v>
      </c>
      <c r="D195" s="123">
        <v>0.001986232258991294</v>
      </c>
      <c r="E195" s="123">
        <v>2.6334684555795866</v>
      </c>
      <c r="F195" s="85" t="s">
        <v>2327</v>
      </c>
      <c r="G195" s="85" t="b">
        <v>0</v>
      </c>
      <c r="H195" s="85" t="b">
        <v>0</v>
      </c>
      <c r="I195" s="85" t="b">
        <v>0</v>
      </c>
      <c r="J195" s="85" t="b">
        <v>0</v>
      </c>
      <c r="K195" s="85" t="b">
        <v>0</v>
      </c>
      <c r="L195" s="85" t="b">
        <v>0</v>
      </c>
    </row>
    <row r="196" spans="1:12" ht="15">
      <c r="A196" s="85" t="s">
        <v>2064</v>
      </c>
      <c r="B196" s="85" t="s">
        <v>2051</v>
      </c>
      <c r="C196" s="85">
        <v>2</v>
      </c>
      <c r="D196" s="123">
        <v>0.001986232258991294</v>
      </c>
      <c r="E196" s="123">
        <v>2.3324384599156054</v>
      </c>
      <c r="F196" s="85" t="s">
        <v>2327</v>
      </c>
      <c r="G196" s="85" t="b">
        <v>0</v>
      </c>
      <c r="H196" s="85" t="b">
        <v>0</v>
      </c>
      <c r="I196" s="85" t="b">
        <v>0</v>
      </c>
      <c r="J196" s="85" t="b">
        <v>0</v>
      </c>
      <c r="K196" s="85" t="b">
        <v>0</v>
      </c>
      <c r="L196" s="85" t="b">
        <v>0</v>
      </c>
    </row>
    <row r="197" spans="1:12" ht="15">
      <c r="A197" s="85" t="s">
        <v>2051</v>
      </c>
      <c r="B197" s="85" t="s">
        <v>493</v>
      </c>
      <c r="C197" s="85">
        <v>2</v>
      </c>
      <c r="D197" s="123">
        <v>0.001986232258991294</v>
      </c>
      <c r="E197" s="123">
        <v>2.3324384599156054</v>
      </c>
      <c r="F197" s="85" t="s">
        <v>2327</v>
      </c>
      <c r="G197" s="85" t="b">
        <v>0</v>
      </c>
      <c r="H197" s="85" t="b">
        <v>0</v>
      </c>
      <c r="I197" s="85" t="b">
        <v>0</v>
      </c>
      <c r="J197" s="85" t="b">
        <v>0</v>
      </c>
      <c r="K197" s="85" t="b">
        <v>0</v>
      </c>
      <c r="L197" s="85" t="b">
        <v>0</v>
      </c>
    </row>
    <row r="198" spans="1:12" ht="15">
      <c r="A198" s="85" t="s">
        <v>2065</v>
      </c>
      <c r="B198" s="85" t="s">
        <v>2012</v>
      </c>
      <c r="C198" s="85">
        <v>2</v>
      </c>
      <c r="D198" s="123">
        <v>0.001986232258991294</v>
      </c>
      <c r="E198" s="123">
        <v>2.031408464251624</v>
      </c>
      <c r="F198" s="85" t="s">
        <v>2327</v>
      </c>
      <c r="G198" s="85" t="b">
        <v>0</v>
      </c>
      <c r="H198" s="85" t="b">
        <v>0</v>
      </c>
      <c r="I198" s="85" t="b">
        <v>0</v>
      </c>
      <c r="J198" s="85" t="b">
        <v>0</v>
      </c>
      <c r="K198" s="85" t="b">
        <v>0</v>
      </c>
      <c r="L198" s="85" t="b">
        <v>0</v>
      </c>
    </row>
    <row r="199" spans="1:12" ht="15">
      <c r="A199" s="85" t="s">
        <v>2012</v>
      </c>
      <c r="B199" s="85" t="s">
        <v>2059</v>
      </c>
      <c r="C199" s="85">
        <v>2</v>
      </c>
      <c r="D199" s="123">
        <v>0.001986232258991294</v>
      </c>
      <c r="E199" s="123">
        <v>2.031408464251624</v>
      </c>
      <c r="F199" s="85" t="s">
        <v>2327</v>
      </c>
      <c r="G199" s="85" t="b">
        <v>0</v>
      </c>
      <c r="H199" s="85" t="b">
        <v>0</v>
      </c>
      <c r="I199" s="85" t="b">
        <v>0</v>
      </c>
      <c r="J199" s="85" t="b">
        <v>0</v>
      </c>
      <c r="K199" s="85" t="b">
        <v>0</v>
      </c>
      <c r="L199" s="85" t="b">
        <v>0</v>
      </c>
    </row>
    <row r="200" spans="1:12" ht="15">
      <c r="A200" s="85" t="s">
        <v>2179</v>
      </c>
      <c r="B200" s="85" t="s">
        <v>2045</v>
      </c>
      <c r="C200" s="85">
        <v>2</v>
      </c>
      <c r="D200" s="123">
        <v>0.001986232258991294</v>
      </c>
      <c r="E200" s="123">
        <v>2.6334684555795866</v>
      </c>
      <c r="F200" s="85" t="s">
        <v>2327</v>
      </c>
      <c r="G200" s="85" t="b">
        <v>1</v>
      </c>
      <c r="H200" s="85" t="b">
        <v>0</v>
      </c>
      <c r="I200" s="85" t="b">
        <v>0</v>
      </c>
      <c r="J200" s="85" t="b">
        <v>1</v>
      </c>
      <c r="K200" s="85" t="b">
        <v>0</v>
      </c>
      <c r="L200" s="85" t="b">
        <v>0</v>
      </c>
    </row>
    <row r="201" spans="1:12" ht="15">
      <c r="A201" s="85" t="s">
        <v>2045</v>
      </c>
      <c r="B201" s="85" t="s">
        <v>1665</v>
      </c>
      <c r="C201" s="85">
        <v>2</v>
      </c>
      <c r="D201" s="123">
        <v>0.001986232258991294</v>
      </c>
      <c r="E201" s="123">
        <v>1.7584071921878865</v>
      </c>
      <c r="F201" s="85" t="s">
        <v>2327</v>
      </c>
      <c r="G201" s="85" t="b">
        <v>1</v>
      </c>
      <c r="H201" s="85" t="b">
        <v>0</v>
      </c>
      <c r="I201" s="85" t="b">
        <v>0</v>
      </c>
      <c r="J201" s="85" t="b">
        <v>0</v>
      </c>
      <c r="K201" s="85" t="b">
        <v>0</v>
      </c>
      <c r="L201" s="85" t="b">
        <v>0</v>
      </c>
    </row>
    <row r="202" spans="1:12" ht="15">
      <c r="A202" s="85" t="s">
        <v>1665</v>
      </c>
      <c r="B202" s="85" t="s">
        <v>2097</v>
      </c>
      <c r="C202" s="85">
        <v>2</v>
      </c>
      <c r="D202" s="123">
        <v>0.001986232258991294</v>
      </c>
      <c r="E202" s="123">
        <v>1.9133091521736296</v>
      </c>
      <c r="F202" s="85" t="s">
        <v>2327</v>
      </c>
      <c r="G202" s="85" t="b">
        <v>0</v>
      </c>
      <c r="H202" s="85" t="b">
        <v>0</v>
      </c>
      <c r="I202" s="85" t="b">
        <v>0</v>
      </c>
      <c r="J202" s="85" t="b">
        <v>0</v>
      </c>
      <c r="K202" s="85" t="b">
        <v>0</v>
      </c>
      <c r="L202" s="85" t="b">
        <v>0</v>
      </c>
    </row>
    <row r="203" spans="1:12" ht="15">
      <c r="A203" s="85" t="s">
        <v>2097</v>
      </c>
      <c r="B203" s="85" t="s">
        <v>1702</v>
      </c>
      <c r="C203" s="85">
        <v>2</v>
      </c>
      <c r="D203" s="123">
        <v>0.001986232258991294</v>
      </c>
      <c r="E203" s="123">
        <v>2.4573771965239053</v>
      </c>
      <c r="F203" s="85" t="s">
        <v>2327</v>
      </c>
      <c r="G203" s="85" t="b">
        <v>0</v>
      </c>
      <c r="H203" s="85" t="b">
        <v>0</v>
      </c>
      <c r="I203" s="85" t="b">
        <v>0</v>
      </c>
      <c r="J203" s="85" t="b">
        <v>0</v>
      </c>
      <c r="K203" s="85" t="b">
        <v>0</v>
      </c>
      <c r="L203" s="85" t="b">
        <v>0</v>
      </c>
    </row>
    <row r="204" spans="1:12" ht="15">
      <c r="A204" s="85" t="s">
        <v>1702</v>
      </c>
      <c r="B204" s="85" t="s">
        <v>2066</v>
      </c>
      <c r="C204" s="85">
        <v>2</v>
      </c>
      <c r="D204" s="123">
        <v>0.001986232258991294</v>
      </c>
      <c r="E204" s="123">
        <v>2.4573771965239053</v>
      </c>
      <c r="F204" s="85" t="s">
        <v>2327</v>
      </c>
      <c r="G204" s="85" t="b">
        <v>0</v>
      </c>
      <c r="H204" s="85" t="b">
        <v>0</v>
      </c>
      <c r="I204" s="85" t="b">
        <v>0</v>
      </c>
      <c r="J204" s="85" t="b">
        <v>0</v>
      </c>
      <c r="K204" s="85" t="b">
        <v>0</v>
      </c>
      <c r="L204" s="85" t="b">
        <v>0</v>
      </c>
    </row>
    <row r="205" spans="1:12" ht="15">
      <c r="A205" s="85" t="s">
        <v>2066</v>
      </c>
      <c r="B205" s="85" t="s">
        <v>2180</v>
      </c>
      <c r="C205" s="85">
        <v>2</v>
      </c>
      <c r="D205" s="123">
        <v>0.001986232258991294</v>
      </c>
      <c r="E205" s="123">
        <v>2.6334684555795866</v>
      </c>
      <c r="F205" s="85" t="s">
        <v>2327</v>
      </c>
      <c r="G205" s="85" t="b">
        <v>0</v>
      </c>
      <c r="H205" s="85" t="b">
        <v>0</v>
      </c>
      <c r="I205" s="85" t="b">
        <v>0</v>
      </c>
      <c r="J205" s="85" t="b">
        <v>0</v>
      </c>
      <c r="K205" s="85" t="b">
        <v>0</v>
      </c>
      <c r="L205" s="85" t="b">
        <v>0</v>
      </c>
    </row>
    <row r="206" spans="1:12" ht="15">
      <c r="A206" s="85" t="s">
        <v>2180</v>
      </c>
      <c r="B206" s="85" t="s">
        <v>2027</v>
      </c>
      <c r="C206" s="85">
        <v>2</v>
      </c>
      <c r="D206" s="123">
        <v>0.001986232258991294</v>
      </c>
      <c r="E206" s="123">
        <v>2.4573771965239053</v>
      </c>
      <c r="F206" s="85" t="s">
        <v>2327</v>
      </c>
      <c r="G206" s="85" t="b">
        <v>0</v>
      </c>
      <c r="H206" s="85" t="b">
        <v>0</v>
      </c>
      <c r="I206" s="85" t="b">
        <v>0</v>
      </c>
      <c r="J206" s="85" t="b">
        <v>0</v>
      </c>
      <c r="K206" s="85" t="b">
        <v>0</v>
      </c>
      <c r="L206" s="85" t="b">
        <v>0</v>
      </c>
    </row>
    <row r="207" spans="1:12" ht="15">
      <c r="A207" s="85" t="s">
        <v>2181</v>
      </c>
      <c r="B207" s="85" t="s">
        <v>482</v>
      </c>
      <c r="C207" s="85">
        <v>2</v>
      </c>
      <c r="D207" s="123">
        <v>0.001986232258991294</v>
      </c>
      <c r="E207" s="123">
        <v>2.3324384599156054</v>
      </c>
      <c r="F207" s="85" t="s">
        <v>2327</v>
      </c>
      <c r="G207" s="85" t="b">
        <v>0</v>
      </c>
      <c r="H207" s="85" t="b">
        <v>0</v>
      </c>
      <c r="I207" s="85" t="b">
        <v>0</v>
      </c>
      <c r="J207" s="85" t="b">
        <v>0</v>
      </c>
      <c r="K207" s="85" t="b">
        <v>0</v>
      </c>
      <c r="L207" s="85" t="b">
        <v>0</v>
      </c>
    </row>
    <row r="208" spans="1:12" ht="15">
      <c r="A208" s="85" t="s">
        <v>482</v>
      </c>
      <c r="B208" s="85" t="s">
        <v>2182</v>
      </c>
      <c r="C208" s="85">
        <v>2</v>
      </c>
      <c r="D208" s="123">
        <v>0.001986232258991294</v>
      </c>
      <c r="E208" s="123">
        <v>2.3324384599156054</v>
      </c>
      <c r="F208" s="85" t="s">
        <v>2327</v>
      </c>
      <c r="G208" s="85" t="b">
        <v>0</v>
      </c>
      <c r="H208" s="85" t="b">
        <v>0</v>
      </c>
      <c r="I208" s="85" t="b">
        <v>0</v>
      </c>
      <c r="J208" s="85" t="b">
        <v>0</v>
      </c>
      <c r="K208" s="85" t="b">
        <v>0</v>
      </c>
      <c r="L208" s="85" t="b">
        <v>0</v>
      </c>
    </row>
    <row r="209" spans="1:12" ht="15">
      <c r="A209" s="85" t="s">
        <v>2182</v>
      </c>
      <c r="B209" s="85" t="s">
        <v>2011</v>
      </c>
      <c r="C209" s="85">
        <v>2</v>
      </c>
      <c r="D209" s="123">
        <v>0.001986232258991294</v>
      </c>
      <c r="E209" s="123">
        <v>2.2355284469075487</v>
      </c>
      <c r="F209" s="85" t="s">
        <v>2327</v>
      </c>
      <c r="G209" s="85" t="b">
        <v>0</v>
      </c>
      <c r="H209" s="85" t="b">
        <v>0</v>
      </c>
      <c r="I209" s="85" t="b">
        <v>0</v>
      </c>
      <c r="J209" s="85" t="b">
        <v>0</v>
      </c>
      <c r="K209" s="85" t="b">
        <v>0</v>
      </c>
      <c r="L209" s="85" t="b">
        <v>0</v>
      </c>
    </row>
    <row r="210" spans="1:12" ht="15">
      <c r="A210" s="85" t="s">
        <v>2011</v>
      </c>
      <c r="B210" s="85" t="s">
        <v>2014</v>
      </c>
      <c r="C210" s="85">
        <v>2</v>
      </c>
      <c r="D210" s="123">
        <v>0.001986232258991294</v>
      </c>
      <c r="E210" s="123">
        <v>1.7584071921878865</v>
      </c>
      <c r="F210" s="85" t="s">
        <v>2327</v>
      </c>
      <c r="G210" s="85" t="b">
        <v>0</v>
      </c>
      <c r="H210" s="85" t="b">
        <v>0</v>
      </c>
      <c r="I210" s="85" t="b">
        <v>0</v>
      </c>
      <c r="J210" s="85" t="b">
        <v>0</v>
      </c>
      <c r="K210" s="85" t="b">
        <v>0</v>
      </c>
      <c r="L210" s="85" t="b">
        <v>0</v>
      </c>
    </row>
    <row r="211" spans="1:12" ht="15">
      <c r="A211" s="85" t="s">
        <v>2014</v>
      </c>
      <c r="B211" s="85" t="s">
        <v>2183</v>
      </c>
      <c r="C211" s="85">
        <v>2</v>
      </c>
      <c r="D211" s="123">
        <v>0.001986232258991294</v>
      </c>
      <c r="E211" s="123">
        <v>2.4573771965239053</v>
      </c>
      <c r="F211" s="85" t="s">
        <v>2327</v>
      </c>
      <c r="G211" s="85" t="b">
        <v>0</v>
      </c>
      <c r="H211" s="85" t="b">
        <v>0</v>
      </c>
      <c r="I211" s="85" t="b">
        <v>0</v>
      </c>
      <c r="J211" s="85" t="b">
        <v>0</v>
      </c>
      <c r="K211" s="85" t="b">
        <v>1</v>
      </c>
      <c r="L211" s="85" t="b">
        <v>0</v>
      </c>
    </row>
    <row r="212" spans="1:12" ht="15">
      <c r="A212" s="85" t="s">
        <v>2183</v>
      </c>
      <c r="B212" s="85" t="s">
        <v>2184</v>
      </c>
      <c r="C212" s="85">
        <v>2</v>
      </c>
      <c r="D212" s="123">
        <v>0.001986232258991294</v>
      </c>
      <c r="E212" s="123">
        <v>2.934498451243568</v>
      </c>
      <c r="F212" s="85" t="s">
        <v>2327</v>
      </c>
      <c r="G212" s="85" t="b">
        <v>0</v>
      </c>
      <c r="H212" s="85" t="b">
        <v>1</v>
      </c>
      <c r="I212" s="85" t="b">
        <v>0</v>
      </c>
      <c r="J212" s="85" t="b">
        <v>0</v>
      </c>
      <c r="K212" s="85" t="b">
        <v>0</v>
      </c>
      <c r="L212" s="85" t="b">
        <v>0</v>
      </c>
    </row>
    <row r="213" spans="1:12" ht="15">
      <c r="A213" s="85" t="s">
        <v>2184</v>
      </c>
      <c r="B213" s="85" t="s">
        <v>1664</v>
      </c>
      <c r="C213" s="85">
        <v>2</v>
      </c>
      <c r="D213" s="123">
        <v>0.001986232258991294</v>
      </c>
      <c r="E213" s="123">
        <v>1.980255941804243</v>
      </c>
      <c r="F213" s="85" t="s">
        <v>2327</v>
      </c>
      <c r="G213" s="85" t="b">
        <v>0</v>
      </c>
      <c r="H213" s="85" t="b">
        <v>0</v>
      </c>
      <c r="I213" s="85" t="b">
        <v>0</v>
      </c>
      <c r="J213" s="85" t="b">
        <v>1</v>
      </c>
      <c r="K213" s="85" t="b">
        <v>0</v>
      </c>
      <c r="L213" s="85" t="b">
        <v>0</v>
      </c>
    </row>
    <row r="214" spans="1:12" ht="15">
      <c r="A214" s="85" t="s">
        <v>1664</v>
      </c>
      <c r="B214" s="85" t="s">
        <v>2185</v>
      </c>
      <c r="C214" s="85">
        <v>2</v>
      </c>
      <c r="D214" s="123">
        <v>0.001986232258991294</v>
      </c>
      <c r="E214" s="123">
        <v>1.9133091521736296</v>
      </c>
      <c r="F214" s="85" t="s">
        <v>2327</v>
      </c>
      <c r="G214" s="85" t="b">
        <v>1</v>
      </c>
      <c r="H214" s="85" t="b">
        <v>0</v>
      </c>
      <c r="I214" s="85" t="b">
        <v>0</v>
      </c>
      <c r="J214" s="85" t="b">
        <v>0</v>
      </c>
      <c r="K214" s="85" t="b">
        <v>0</v>
      </c>
      <c r="L214" s="85" t="b">
        <v>0</v>
      </c>
    </row>
    <row r="215" spans="1:12" ht="15">
      <c r="A215" s="85" t="s">
        <v>2185</v>
      </c>
      <c r="B215" s="85" t="s">
        <v>293</v>
      </c>
      <c r="C215" s="85">
        <v>2</v>
      </c>
      <c r="D215" s="123">
        <v>0.001986232258991294</v>
      </c>
      <c r="E215" s="123">
        <v>2.934498451243568</v>
      </c>
      <c r="F215" s="85" t="s">
        <v>2327</v>
      </c>
      <c r="G215" s="85" t="b">
        <v>0</v>
      </c>
      <c r="H215" s="85" t="b">
        <v>0</v>
      </c>
      <c r="I215" s="85" t="b">
        <v>0</v>
      </c>
      <c r="J215" s="85" t="b">
        <v>0</v>
      </c>
      <c r="K215" s="85" t="b">
        <v>0</v>
      </c>
      <c r="L215" s="85" t="b">
        <v>0</v>
      </c>
    </row>
    <row r="216" spans="1:12" ht="15">
      <c r="A216" s="85" t="s">
        <v>293</v>
      </c>
      <c r="B216" s="85" t="s">
        <v>292</v>
      </c>
      <c r="C216" s="85">
        <v>2</v>
      </c>
      <c r="D216" s="123">
        <v>0.001986232258991294</v>
      </c>
      <c r="E216" s="123">
        <v>2.934498451243568</v>
      </c>
      <c r="F216" s="85" t="s">
        <v>2327</v>
      </c>
      <c r="G216" s="85" t="b">
        <v>0</v>
      </c>
      <c r="H216" s="85" t="b">
        <v>0</v>
      </c>
      <c r="I216" s="85" t="b">
        <v>0</v>
      </c>
      <c r="J216" s="85" t="b">
        <v>0</v>
      </c>
      <c r="K216" s="85" t="b">
        <v>0</v>
      </c>
      <c r="L216" s="85" t="b">
        <v>0</v>
      </c>
    </row>
    <row r="217" spans="1:12" ht="15">
      <c r="A217" s="85" t="s">
        <v>292</v>
      </c>
      <c r="B217" s="85" t="s">
        <v>291</v>
      </c>
      <c r="C217" s="85">
        <v>2</v>
      </c>
      <c r="D217" s="123">
        <v>0.001986232258991294</v>
      </c>
      <c r="E217" s="123">
        <v>2.934498451243568</v>
      </c>
      <c r="F217" s="85" t="s">
        <v>2327</v>
      </c>
      <c r="G217" s="85" t="b">
        <v>0</v>
      </c>
      <c r="H217" s="85" t="b">
        <v>0</v>
      </c>
      <c r="I217" s="85" t="b">
        <v>0</v>
      </c>
      <c r="J217" s="85" t="b">
        <v>0</v>
      </c>
      <c r="K217" s="85" t="b">
        <v>0</v>
      </c>
      <c r="L217" s="85" t="b">
        <v>0</v>
      </c>
    </row>
    <row r="218" spans="1:12" ht="15">
      <c r="A218" s="85" t="s">
        <v>2015</v>
      </c>
      <c r="B218" s="85" t="s">
        <v>2098</v>
      </c>
      <c r="C218" s="85">
        <v>2</v>
      </c>
      <c r="D218" s="123">
        <v>0.001986232258991294</v>
      </c>
      <c r="E218" s="123">
        <v>2.360467183515849</v>
      </c>
      <c r="F218" s="85" t="s">
        <v>2327</v>
      </c>
      <c r="G218" s="85" t="b">
        <v>1</v>
      </c>
      <c r="H218" s="85" t="b">
        <v>0</v>
      </c>
      <c r="I218" s="85" t="b">
        <v>0</v>
      </c>
      <c r="J218" s="85" t="b">
        <v>0</v>
      </c>
      <c r="K218" s="85" t="b">
        <v>0</v>
      </c>
      <c r="L218" s="85" t="b">
        <v>0</v>
      </c>
    </row>
    <row r="219" spans="1:12" ht="15">
      <c r="A219" s="85" t="s">
        <v>2098</v>
      </c>
      <c r="B219" s="85" t="s">
        <v>2022</v>
      </c>
      <c r="C219" s="85">
        <v>2</v>
      </c>
      <c r="D219" s="123">
        <v>0.001986232258991294</v>
      </c>
      <c r="E219" s="123">
        <v>2.281285937468224</v>
      </c>
      <c r="F219" s="85" t="s">
        <v>2327</v>
      </c>
      <c r="G219" s="85" t="b">
        <v>0</v>
      </c>
      <c r="H219" s="85" t="b">
        <v>0</v>
      </c>
      <c r="I219" s="85" t="b">
        <v>0</v>
      </c>
      <c r="J219" s="85" t="b">
        <v>0</v>
      </c>
      <c r="K219" s="85" t="b">
        <v>0</v>
      </c>
      <c r="L219" s="85" t="b">
        <v>0</v>
      </c>
    </row>
    <row r="220" spans="1:12" ht="15">
      <c r="A220" s="85" t="s">
        <v>2022</v>
      </c>
      <c r="B220" s="85" t="s">
        <v>289</v>
      </c>
      <c r="C220" s="85">
        <v>2</v>
      </c>
      <c r="D220" s="123">
        <v>0.001986232258991294</v>
      </c>
      <c r="E220" s="123">
        <v>2.4573771965239053</v>
      </c>
      <c r="F220" s="85" t="s">
        <v>2327</v>
      </c>
      <c r="G220" s="85" t="b">
        <v>0</v>
      </c>
      <c r="H220" s="85" t="b">
        <v>0</v>
      </c>
      <c r="I220" s="85" t="b">
        <v>0</v>
      </c>
      <c r="J220" s="85" t="b">
        <v>0</v>
      </c>
      <c r="K220" s="85" t="b">
        <v>0</v>
      </c>
      <c r="L220" s="85" t="b">
        <v>0</v>
      </c>
    </row>
    <row r="221" spans="1:12" ht="15">
      <c r="A221" s="85" t="s">
        <v>289</v>
      </c>
      <c r="B221" s="85" t="s">
        <v>2186</v>
      </c>
      <c r="C221" s="85">
        <v>2</v>
      </c>
      <c r="D221" s="123">
        <v>0.001986232258991294</v>
      </c>
      <c r="E221" s="123">
        <v>2.934498451243568</v>
      </c>
      <c r="F221" s="85" t="s">
        <v>2327</v>
      </c>
      <c r="G221" s="85" t="b">
        <v>0</v>
      </c>
      <c r="H221" s="85" t="b">
        <v>0</v>
      </c>
      <c r="I221" s="85" t="b">
        <v>0</v>
      </c>
      <c r="J221" s="85" t="b">
        <v>0</v>
      </c>
      <c r="K221" s="85" t="b">
        <v>0</v>
      </c>
      <c r="L221" s="85" t="b">
        <v>0</v>
      </c>
    </row>
    <row r="222" spans="1:12" ht="15">
      <c r="A222" s="85" t="s">
        <v>2186</v>
      </c>
      <c r="B222" s="85" t="s">
        <v>2187</v>
      </c>
      <c r="C222" s="85">
        <v>2</v>
      </c>
      <c r="D222" s="123">
        <v>0.001986232258991294</v>
      </c>
      <c r="E222" s="123">
        <v>2.934498451243568</v>
      </c>
      <c r="F222" s="85" t="s">
        <v>2327</v>
      </c>
      <c r="G222" s="85" t="b">
        <v>0</v>
      </c>
      <c r="H222" s="85" t="b">
        <v>0</v>
      </c>
      <c r="I222" s="85" t="b">
        <v>0</v>
      </c>
      <c r="J222" s="85" t="b">
        <v>0</v>
      </c>
      <c r="K222" s="85" t="b">
        <v>0</v>
      </c>
      <c r="L222" s="85" t="b">
        <v>0</v>
      </c>
    </row>
    <row r="223" spans="1:12" ht="15">
      <c r="A223" s="85" t="s">
        <v>2187</v>
      </c>
      <c r="B223" s="85" t="s">
        <v>236</v>
      </c>
      <c r="C223" s="85">
        <v>2</v>
      </c>
      <c r="D223" s="123">
        <v>0.001986232258991294</v>
      </c>
      <c r="E223" s="123">
        <v>1.3547148546267576</v>
      </c>
      <c r="F223" s="85" t="s">
        <v>2327</v>
      </c>
      <c r="G223" s="85" t="b">
        <v>0</v>
      </c>
      <c r="H223" s="85" t="b">
        <v>0</v>
      </c>
      <c r="I223" s="85" t="b">
        <v>0</v>
      </c>
      <c r="J223" s="85" t="b">
        <v>0</v>
      </c>
      <c r="K223" s="85" t="b">
        <v>0</v>
      </c>
      <c r="L223" s="85" t="b">
        <v>0</v>
      </c>
    </row>
    <row r="224" spans="1:12" ht="15">
      <c r="A224" s="85" t="s">
        <v>236</v>
      </c>
      <c r="B224" s="85" t="s">
        <v>2188</v>
      </c>
      <c r="C224" s="85">
        <v>2</v>
      </c>
      <c r="D224" s="123">
        <v>0.001986232258991294</v>
      </c>
      <c r="E224" s="123">
        <v>1.3604671835158488</v>
      </c>
      <c r="F224" s="85" t="s">
        <v>2327</v>
      </c>
      <c r="G224" s="85" t="b">
        <v>0</v>
      </c>
      <c r="H224" s="85" t="b">
        <v>0</v>
      </c>
      <c r="I224" s="85" t="b">
        <v>0</v>
      </c>
      <c r="J224" s="85" t="b">
        <v>1</v>
      </c>
      <c r="K224" s="85" t="b">
        <v>0</v>
      </c>
      <c r="L224" s="85" t="b">
        <v>0</v>
      </c>
    </row>
    <row r="225" spans="1:12" ht="15">
      <c r="A225" s="85" t="s">
        <v>2188</v>
      </c>
      <c r="B225" s="85" t="s">
        <v>2189</v>
      </c>
      <c r="C225" s="85">
        <v>2</v>
      </c>
      <c r="D225" s="123">
        <v>0.001986232258991294</v>
      </c>
      <c r="E225" s="123">
        <v>2.934498451243568</v>
      </c>
      <c r="F225" s="85" t="s">
        <v>2327</v>
      </c>
      <c r="G225" s="85" t="b">
        <v>1</v>
      </c>
      <c r="H225" s="85" t="b">
        <v>0</v>
      </c>
      <c r="I225" s="85" t="b">
        <v>0</v>
      </c>
      <c r="J225" s="85" t="b">
        <v>0</v>
      </c>
      <c r="K225" s="85" t="b">
        <v>0</v>
      </c>
      <c r="L225" s="85" t="b">
        <v>0</v>
      </c>
    </row>
    <row r="226" spans="1:12" ht="15">
      <c r="A226" s="85" t="s">
        <v>2189</v>
      </c>
      <c r="B226" s="85" t="s">
        <v>235</v>
      </c>
      <c r="C226" s="85">
        <v>2</v>
      </c>
      <c r="D226" s="123">
        <v>0.001986232258991294</v>
      </c>
      <c r="E226" s="123">
        <v>2.934498451243568</v>
      </c>
      <c r="F226" s="85" t="s">
        <v>2327</v>
      </c>
      <c r="G226" s="85" t="b">
        <v>0</v>
      </c>
      <c r="H226" s="85" t="b">
        <v>0</v>
      </c>
      <c r="I226" s="85" t="b">
        <v>0</v>
      </c>
      <c r="J226" s="85" t="b">
        <v>0</v>
      </c>
      <c r="K226" s="85" t="b">
        <v>0</v>
      </c>
      <c r="L226" s="85" t="b">
        <v>0</v>
      </c>
    </row>
    <row r="227" spans="1:12" ht="15">
      <c r="A227" s="85" t="s">
        <v>1694</v>
      </c>
      <c r="B227" s="85" t="s">
        <v>1683</v>
      </c>
      <c r="C227" s="85">
        <v>2</v>
      </c>
      <c r="D227" s="123">
        <v>0.001986232258991294</v>
      </c>
      <c r="E227" s="123">
        <v>1.5153691435015921</v>
      </c>
      <c r="F227" s="85" t="s">
        <v>2327</v>
      </c>
      <c r="G227" s="85" t="b">
        <v>0</v>
      </c>
      <c r="H227" s="85" t="b">
        <v>0</v>
      </c>
      <c r="I227" s="85" t="b">
        <v>0</v>
      </c>
      <c r="J227" s="85" t="b">
        <v>0</v>
      </c>
      <c r="K227" s="85" t="b">
        <v>0</v>
      </c>
      <c r="L227" s="85" t="b">
        <v>0</v>
      </c>
    </row>
    <row r="228" spans="1:12" ht="15">
      <c r="A228" s="85" t="s">
        <v>288</v>
      </c>
      <c r="B228" s="85" t="s">
        <v>236</v>
      </c>
      <c r="C228" s="85">
        <v>2</v>
      </c>
      <c r="D228" s="123">
        <v>0.001986232258991294</v>
      </c>
      <c r="E228" s="123">
        <v>1.0536848589627763</v>
      </c>
      <c r="F228" s="85" t="s">
        <v>2327</v>
      </c>
      <c r="G228" s="85" t="b">
        <v>0</v>
      </c>
      <c r="H228" s="85" t="b">
        <v>0</v>
      </c>
      <c r="I228" s="85" t="b">
        <v>0</v>
      </c>
      <c r="J228" s="85" t="b">
        <v>0</v>
      </c>
      <c r="K228" s="85" t="b">
        <v>0</v>
      </c>
      <c r="L228" s="85" t="b">
        <v>0</v>
      </c>
    </row>
    <row r="229" spans="1:12" ht="15">
      <c r="A229" s="85" t="s">
        <v>236</v>
      </c>
      <c r="B229" s="85" t="s">
        <v>1674</v>
      </c>
      <c r="C229" s="85">
        <v>2</v>
      </c>
      <c r="D229" s="123">
        <v>0.001986232258991294</v>
      </c>
      <c r="E229" s="123">
        <v>1.0594371878518676</v>
      </c>
      <c r="F229" s="85" t="s">
        <v>2327</v>
      </c>
      <c r="G229" s="85" t="b">
        <v>0</v>
      </c>
      <c r="H229" s="85" t="b">
        <v>0</v>
      </c>
      <c r="I229" s="85" t="b">
        <v>0</v>
      </c>
      <c r="J229" s="85" t="b">
        <v>0</v>
      </c>
      <c r="K229" s="85" t="b">
        <v>0</v>
      </c>
      <c r="L229" s="85" t="b">
        <v>0</v>
      </c>
    </row>
    <row r="230" spans="1:12" ht="15">
      <c r="A230" s="85" t="s">
        <v>247</v>
      </c>
      <c r="B230" s="85" t="s">
        <v>246</v>
      </c>
      <c r="C230" s="85">
        <v>2</v>
      </c>
      <c r="D230" s="123">
        <v>0.001986232258991294</v>
      </c>
      <c r="E230" s="123">
        <v>1.6122791565096486</v>
      </c>
      <c r="F230" s="85" t="s">
        <v>2327</v>
      </c>
      <c r="G230" s="85" t="b">
        <v>0</v>
      </c>
      <c r="H230" s="85" t="b">
        <v>0</v>
      </c>
      <c r="I230" s="85" t="b">
        <v>0</v>
      </c>
      <c r="J230" s="85" t="b">
        <v>0</v>
      </c>
      <c r="K230" s="85" t="b">
        <v>0</v>
      </c>
      <c r="L230" s="85" t="b">
        <v>0</v>
      </c>
    </row>
    <row r="231" spans="1:12" ht="15">
      <c r="A231" s="85" t="s">
        <v>246</v>
      </c>
      <c r="B231" s="85" t="s">
        <v>2192</v>
      </c>
      <c r="C231" s="85">
        <v>2</v>
      </c>
      <c r="D231" s="123">
        <v>0.001986232258991294</v>
      </c>
      <c r="E231" s="123">
        <v>2.3904304068932922</v>
      </c>
      <c r="F231" s="85" t="s">
        <v>2327</v>
      </c>
      <c r="G231" s="85" t="b">
        <v>0</v>
      </c>
      <c r="H231" s="85" t="b">
        <v>0</v>
      </c>
      <c r="I231" s="85" t="b">
        <v>0</v>
      </c>
      <c r="J231" s="85" t="b">
        <v>0</v>
      </c>
      <c r="K231" s="85" t="b">
        <v>0</v>
      </c>
      <c r="L231" s="85" t="b">
        <v>0</v>
      </c>
    </row>
    <row r="232" spans="1:12" ht="15">
      <c r="A232" s="85" t="s">
        <v>2192</v>
      </c>
      <c r="B232" s="85" t="s">
        <v>2193</v>
      </c>
      <c r="C232" s="85">
        <v>2</v>
      </c>
      <c r="D232" s="123">
        <v>0.001986232258991294</v>
      </c>
      <c r="E232" s="123">
        <v>2.934498451243568</v>
      </c>
      <c r="F232" s="85" t="s">
        <v>2327</v>
      </c>
      <c r="G232" s="85" t="b">
        <v>0</v>
      </c>
      <c r="H232" s="85" t="b">
        <v>0</v>
      </c>
      <c r="I232" s="85" t="b">
        <v>0</v>
      </c>
      <c r="J232" s="85" t="b">
        <v>0</v>
      </c>
      <c r="K232" s="85" t="b">
        <v>0</v>
      </c>
      <c r="L232" s="85" t="b">
        <v>0</v>
      </c>
    </row>
    <row r="233" spans="1:12" ht="15">
      <c r="A233" s="85" t="s">
        <v>2193</v>
      </c>
      <c r="B233" s="85" t="s">
        <v>2194</v>
      </c>
      <c r="C233" s="85">
        <v>2</v>
      </c>
      <c r="D233" s="123">
        <v>0.001986232258991294</v>
      </c>
      <c r="E233" s="123">
        <v>2.934498451243568</v>
      </c>
      <c r="F233" s="85" t="s">
        <v>2327</v>
      </c>
      <c r="G233" s="85" t="b">
        <v>0</v>
      </c>
      <c r="H233" s="85" t="b">
        <v>0</v>
      </c>
      <c r="I233" s="85" t="b">
        <v>0</v>
      </c>
      <c r="J233" s="85" t="b">
        <v>0</v>
      </c>
      <c r="K233" s="85" t="b">
        <v>0</v>
      </c>
      <c r="L233" s="85" t="b">
        <v>0</v>
      </c>
    </row>
    <row r="234" spans="1:12" ht="15">
      <c r="A234" s="85" t="s">
        <v>2194</v>
      </c>
      <c r="B234" s="85" t="s">
        <v>2195</v>
      </c>
      <c r="C234" s="85">
        <v>2</v>
      </c>
      <c r="D234" s="123">
        <v>0.001986232258991294</v>
      </c>
      <c r="E234" s="123">
        <v>2.934498451243568</v>
      </c>
      <c r="F234" s="85" t="s">
        <v>2327</v>
      </c>
      <c r="G234" s="85" t="b">
        <v>0</v>
      </c>
      <c r="H234" s="85" t="b">
        <v>0</v>
      </c>
      <c r="I234" s="85" t="b">
        <v>0</v>
      </c>
      <c r="J234" s="85" t="b">
        <v>0</v>
      </c>
      <c r="K234" s="85" t="b">
        <v>0</v>
      </c>
      <c r="L234" s="85" t="b">
        <v>0</v>
      </c>
    </row>
    <row r="235" spans="1:12" ht="15">
      <c r="A235" s="85" t="s">
        <v>2195</v>
      </c>
      <c r="B235" s="85" t="s">
        <v>2034</v>
      </c>
      <c r="C235" s="85">
        <v>2</v>
      </c>
      <c r="D235" s="123">
        <v>0.001986232258991294</v>
      </c>
      <c r="E235" s="123">
        <v>2.53655844257153</v>
      </c>
      <c r="F235" s="85" t="s">
        <v>2327</v>
      </c>
      <c r="G235" s="85" t="b">
        <v>0</v>
      </c>
      <c r="H235" s="85" t="b">
        <v>0</v>
      </c>
      <c r="I235" s="85" t="b">
        <v>0</v>
      </c>
      <c r="J235" s="85" t="b">
        <v>0</v>
      </c>
      <c r="K235" s="85" t="b">
        <v>0</v>
      </c>
      <c r="L235" s="85" t="b">
        <v>0</v>
      </c>
    </row>
    <row r="236" spans="1:12" ht="15">
      <c r="A236" s="85" t="s">
        <v>2034</v>
      </c>
      <c r="B236" s="85" t="s">
        <v>2058</v>
      </c>
      <c r="C236" s="85">
        <v>2</v>
      </c>
      <c r="D236" s="123">
        <v>0.001986232258991294</v>
      </c>
      <c r="E236" s="123">
        <v>2.360467183515849</v>
      </c>
      <c r="F236" s="85" t="s">
        <v>2327</v>
      </c>
      <c r="G236" s="85" t="b">
        <v>0</v>
      </c>
      <c r="H236" s="85" t="b">
        <v>0</v>
      </c>
      <c r="I236" s="85" t="b">
        <v>0</v>
      </c>
      <c r="J236" s="85" t="b">
        <v>0</v>
      </c>
      <c r="K236" s="85" t="b">
        <v>0</v>
      </c>
      <c r="L236" s="85" t="b">
        <v>0</v>
      </c>
    </row>
    <row r="237" spans="1:12" ht="15">
      <c r="A237" s="85" t="s">
        <v>2058</v>
      </c>
      <c r="B237" s="85" t="s">
        <v>2033</v>
      </c>
      <c r="C237" s="85">
        <v>2</v>
      </c>
      <c r="D237" s="123">
        <v>0.001986232258991294</v>
      </c>
      <c r="E237" s="123">
        <v>2.2355284469075487</v>
      </c>
      <c r="F237" s="85" t="s">
        <v>2327</v>
      </c>
      <c r="G237" s="85" t="b">
        <v>0</v>
      </c>
      <c r="H237" s="85" t="b">
        <v>0</v>
      </c>
      <c r="I237" s="85" t="b">
        <v>0</v>
      </c>
      <c r="J237" s="85" t="b">
        <v>0</v>
      </c>
      <c r="K237" s="85" t="b">
        <v>0</v>
      </c>
      <c r="L237" s="85" t="b">
        <v>0</v>
      </c>
    </row>
    <row r="238" spans="1:12" ht="15">
      <c r="A238" s="85" t="s">
        <v>2033</v>
      </c>
      <c r="B238" s="85" t="s">
        <v>2196</v>
      </c>
      <c r="C238" s="85">
        <v>2</v>
      </c>
      <c r="D238" s="123">
        <v>0.001986232258991294</v>
      </c>
      <c r="E238" s="123">
        <v>2.53655844257153</v>
      </c>
      <c r="F238" s="85" t="s">
        <v>2327</v>
      </c>
      <c r="G238" s="85" t="b">
        <v>0</v>
      </c>
      <c r="H238" s="85" t="b">
        <v>0</v>
      </c>
      <c r="I238" s="85" t="b">
        <v>0</v>
      </c>
      <c r="J238" s="85" t="b">
        <v>0</v>
      </c>
      <c r="K238" s="85" t="b">
        <v>0</v>
      </c>
      <c r="L238" s="85" t="b">
        <v>0</v>
      </c>
    </row>
    <row r="239" spans="1:12" ht="15">
      <c r="A239" s="85" t="s">
        <v>490</v>
      </c>
      <c r="B239" s="85" t="s">
        <v>2200</v>
      </c>
      <c r="C239" s="85">
        <v>2</v>
      </c>
      <c r="D239" s="123">
        <v>0.001986232258991294</v>
      </c>
      <c r="E239" s="123">
        <v>2.7584071921878865</v>
      </c>
      <c r="F239" s="85" t="s">
        <v>2327</v>
      </c>
      <c r="G239" s="85" t="b">
        <v>0</v>
      </c>
      <c r="H239" s="85" t="b">
        <v>0</v>
      </c>
      <c r="I239" s="85" t="b">
        <v>0</v>
      </c>
      <c r="J239" s="85" t="b">
        <v>0</v>
      </c>
      <c r="K239" s="85" t="b">
        <v>0</v>
      </c>
      <c r="L239" s="85" t="b">
        <v>0</v>
      </c>
    </row>
    <row r="240" spans="1:12" ht="15">
      <c r="A240" s="85" t="s">
        <v>2200</v>
      </c>
      <c r="B240" s="85" t="s">
        <v>2201</v>
      </c>
      <c r="C240" s="85">
        <v>2</v>
      </c>
      <c r="D240" s="123">
        <v>0.001986232258991294</v>
      </c>
      <c r="E240" s="123">
        <v>2.934498451243568</v>
      </c>
      <c r="F240" s="85" t="s">
        <v>2327</v>
      </c>
      <c r="G240" s="85" t="b">
        <v>0</v>
      </c>
      <c r="H240" s="85" t="b">
        <v>0</v>
      </c>
      <c r="I240" s="85" t="b">
        <v>0</v>
      </c>
      <c r="J240" s="85" t="b">
        <v>0</v>
      </c>
      <c r="K240" s="85" t="b">
        <v>0</v>
      </c>
      <c r="L240" s="85" t="b">
        <v>0</v>
      </c>
    </row>
    <row r="241" spans="1:12" ht="15">
      <c r="A241" s="85" t="s">
        <v>2201</v>
      </c>
      <c r="B241" s="85" t="s">
        <v>2099</v>
      </c>
      <c r="C241" s="85">
        <v>2</v>
      </c>
      <c r="D241" s="123">
        <v>0.001986232258991294</v>
      </c>
      <c r="E241" s="123">
        <v>2.934498451243568</v>
      </c>
      <c r="F241" s="85" t="s">
        <v>2327</v>
      </c>
      <c r="G241" s="85" t="b">
        <v>0</v>
      </c>
      <c r="H241" s="85" t="b">
        <v>0</v>
      </c>
      <c r="I241" s="85" t="b">
        <v>0</v>
      </c>
      <c r="J241" s="85" t="b">
        <v>0</v>
      </c>
      <c r="K241" s="85" t="b">
        <v>0</v>
      </c>
      <c r="L241" s="85" t="b">
        <v>0</v>
      </c>
    </row>
    <row r="242" spans="1:12" ht="15">
      <c r="A242" s="85" t="s">
        <v>2099</v>
      </c>
      <c r="B242" s="85" t="s">
        <v>2071</v>
      </c>
      <c r="C242" s="85">
        <v>2</v>
      </c>
      <c r="D242" s="123">
        <v>0.001986232258991294</v>
      </c>
      <c r="E242" s="123">
        <v>2.4573771965239053</v>
      </c>
      <c r="F242" s="85" t="s">
        <v>2327</v>
      </c>
      <c r="G242" s="85" t="b">
        <v>0</v>
      </c>
      <c r="H242" s="85" t="b">
        <v>0</v>
      </c>
      <c r="I242" s="85" t="b">
        <v>0</v>
      </c>
      <c r="J242" s="85" t="b">
        <v>0</v>
      </c>
      <c r="K242" s="85" t="b">
        <v>0</v>
      </c>
      <c r="L242" s="85" t="b">
        <v>0</v>
      </c>
    </row>
    <row r="243" spans="1:12" ht="15">
      <c r="A243" s="85" t="s">
        <v>2071</v>
      </c>
      <c r="B243" s="85" t="s">
        <v>2202</v>
      </c>
      <c r="C243" s="85">
        <v>2</v>
      </c>
      <c r="D243" s="123">
        <v>0.001986232258991294</v>
      </c>
      <c r="E243" s="123">
        <v>2.6334684555795866</v>
      </c>
      <c r="F243" s="85" t="s">
        <v>2327</v>
      </c>
      <c r="G243" s="85" t="b">
        <v>0</v>
      </c>
      <c r="H243" s="85" t="b">
        <v>0</v>
      </c>
      <c r="I243" s="85" t="b">
        <v>0</v>
      </c>
      <c r="J243" s="85" t="b">
        <v>0</v>
      </c>
      <c r="K243" s="85" t="b">
        <v>0</v>
      </c>
      <c r="L243" s="85" t="b">
        <v>0</v>
      </c>
    </row>
    <row r="244" spans="1:12" ht="15">
      <c r="A244" s="85" t="s">
        <v>2202</v>
      </c>
      <c r="B244" s="85" t="s">
        <v>286</v>
      </c>
      <c r="C244" s="85">
        <v>2</v>
      </c>
      <c r="D244" s="123">
        <v>0.001986232258991294</v>
      </c>
      <c r="E244" s="123">
        <v>2.934498451243568</v>
      </c>
      <c r="F244" s="85" t="s">
        <v>2327</v>
      </c>
      <c r="G244" s="85" t="b">
        <v>0</v>
      </c>
      <c r="H244" s="85" t="b">
        <v>0</v>
      </c>
      <c r="I244" s="85" t="b">
        <v>0</v>
      </c>
      <c r="J244" s="85" t="b">
        <v>0</v>
      </c>
      <c r="K244" s="85" t="b">
        <v>0</v>
      </c>
      <c r="L244" s="85" t="b">
        <v>0</v>
      </c>
    </row>
    <row r="245" spans="1:12" ht="15">
      <c r="A245" s="85" t="s">
        <v>286</v>
      </c>
      <c r="B245" s="85" t="s">
        <v>285</v>
      </c>
      <c r="C245" s="85">
        <v>2</v>
      </c>
      <c r="D245" s="123">
        <v>0.001986232258991294</v>
      </c>
      <c r="E245" s="123">
        <v>2.934498451243568</v>
      </c>
      <c r="F245" s="85" t="s">
        <v>2327</v>
      </c>
      <c r="G245" s="85" t="b">
        <v>0</v>
      </c>
      <c r="H245" s="85" t="b">
        <v>0</v>
      </c>
      <c r="I245" s="85" t="b">
        <v>0</v>
      </c>
      <c r="J245" s="85" t="b">
        <v>0</v>
      </c>
      <c r="K245" s="85" t="b">
        <v>0</v>
      </c>
      <c r="L245" s="85" t="b">
        <v>0</v>
      </c>
    </row>
    <row r="246" spans="1:12" ht="15">
      <c r="A246" s="85" t="s">
        <v>285</v>
      </c>
      <c r="B246" s="85" t="s">
        <v>2072</v>
      </c>
      <c r="C246" s="85">
        <v>2</v>
      </c>
      <c r="D246" s="123">
        <v>0.001986232258991294</v>
      </c>
      <c r="E246" s="123">
        <v>2.6334684555795866</v>
      </c>
      <c r="F246" s="85" t="s">
        <v>2327</v>
      </c>
      <c r="G246" s="85" t="b">
        <v>0</v>
      </c>
      <c r="H246" s="85" t="b">
        <v>0</v>
      </c>
      <c r="I246" s="85" t="b">
        <v>0</v>
      </c>
      <c r="J246" s="85" t="b">
        <v>0</v>
      </c>
      <c r="K246" s="85" t="b">
        <v>0</v>
      </c>
      <c r="L246" s="85" t="b">
        <v>0</v>
      </c>
    </row>
    <row r="247" spans="1:12" ht="15">
      <c r="A247" s="85" t="s">
        <v>2072</v>
      </c>
      <c r="B247" s="85" t="s">
        <v>2203</v>
      </c>
      <c r="C247" s="85">
        <v>2</v>
      </c>
      <c r="D247" s="123">
        <v>0.001986232258991294</v>
      </c>
      <c r="E247" s="123">
        <v>2.6334684555795866</v>
      </c>
      <c r="F247" s="85" t="s">
        <v>2327</v>
      </c>
      <c r="G247" s="85" t="b">
        <v>0</v>
      </c>
      <c r="H247" s="85" t="b">
        <v>0</v>
      </c>
      <c r="I247" s="85" t="b">
        <v>0</v>
      </c>
      <c r="J247" s="85" t="b">
        <v>0</v>
      </c>
      <c r="K247" s="85" t="b">
        <v>0</v>
      </c>
      <c r="L247" s="85" t="b">
        <v>0</v>
      </c>
    </row>
    <row r="248" spans="1:12" ht="15">
      <c r="A248" s="85" t="s">
        <v>2203</v>
      </c>
      <c r="B248" s="85" t="s">
        <v>2088</v>
      </c>
      <c r="C248" s="85">
        <v>2</v>
      </c>
      <c r="D248" s="123">
        <v>0.001986232258991294</v>
      </c>
      <c r="E248" s="123">
        <v>2.7584071921878865</v>
      </c>
      <c r="F248" s="85" t="s">
        <v>2327</v>
      </c>
      <c r="G248" s="85" t="b">
        <v>0</v>
      </c>
      <c r="H248" s="85" t="b">
        <v>0</v>
      </c>
      <c r="I248" s="85" t="b">
        <v>0</v>
      </c>
      <c r="J248" s="85" t="b">
        <v>0</v>
      </c>
      <c r="K248" s="85" t="b">
        <v>0</v>
      </c>
      <c r="L248" s="85" t="b">
        <v>0</v>
      </c>
    </row>
    <row r="249" spans="1:12" ht="15">
      <c r="A249" s="85" t="s">
        <v>487</v>
      </c>
      <c r="B249" s="85" t="s">
        <v>2204</v>
      </c>
      <c r="C249" s="85">
        <v>2</v>
      </c>
      <c r="D249" s="123">
        <v>0.001986232258991294</v>
      </c>
      <c r="E249" s="123">
        <v>2.6334684555795866</v>
      </c>
      <c r="F249" s="85" t="s">
        <v>2327</v>
      </c>
      <c r="G249" s="85" t="b">
        <v>0</v>
      </c>
      <c r="H249" s="85" t="b">
        <v>0</v>
      </c>
      <c r="I249" s="85" t="b">
        <v>0</v>
      </c>
      <c r="J249" s="85" t="b">
        <v>0</v>
      </c>
      <c r="K249" s="85" t="b">
        <v>0</v>
      </c>
      <c r="L249" s="85" t="b">
        <v>0</v>
      </c>
    </row>
    <row r="250" spans="1:12" ht="15">
      <c r="A250" s="85" t="s">
        <v>2204</v>
      </c>
      <c r="B250" s="85" t="s">
        <v>2011</v>
      </c>
      <c r="C250" s="85">
        <v>2</v>
      </c>
      <c r="D250" s="123">
        <v>0.001986232258991294</v>
      </c>
      <c r="E250" s="123">
        <v>2.2355284469075487</v>
      </c>
      <c r="F250" s="85" t="s">
        <v>2327</v>
      </c>
      <c r="G250" s="85" t="b">
        <v>0</v>
      </c>
      <c r="H250" s="85" t="b">
        <v>0</v>
      </c>
      <c r="I250" s="85" t="b">
        <v>0</v>
      </c>
      <c r="J250" s="85" t="b">
        <v>0</v>
      </c>
      <c r="K250" s="85" t="b">
        <v>0</v>
      </c>
      <c r="L250" s="85" t="b">
        <v>0</v>
      </c>
    </row>
    <row r="251" spans="1:12" ht="15">
      <c r="A251" s="85" t="s">
        <v>2011</v>
      </c>
      <c r="B251" s="85" t="s">
        <v>284</v>
      </c>
      <c r="C251" s="85">
        <v>2</v>
      </c>
      <c r="D251" s="123">
        <v>0.001986232258991294</v>
      </c>
      <c r="E251" s="123">
        <v>2.2355284469075487</v>
      </c>
      <c r="F251" s="85" t="s">
        <v>2327</v>
      </c>
      <c r="G251" s="85" t="b">
        <v>0</v>
      </c>
      <c r="H251" s="85" t="b">
        <v>0</v>
      </c>
      <c r="I251" s="85" t="b">
        <v>0</v>
      </c>
      <c r="J251" s="85" t="b">
        <v>0</v>
      </c>
      <c r="K251" s="85" t="b">
        <v>0</v>
      </c>
      <c r="L251" s="85" t="b">
        <v>0</v>
      </c>
    </row>
    <row r="252" spans="1:12" ht="15">
      <c r="A252" s="85" t="s">
        <v>284</v>
      </c>
      <c r="B252" s="85" t="s">
        <v>2205</v>
      </c>
      <c r="C252" s="85">
        <v>2</v>
      </c>
      <c r="D252" s="123">
        <v>0.001986232258991294</v>
      </c>
      <c r="E252" s="123">
        <v>2.934498451243568</v>
      </c>
      <c r="F252" s="85" t="s">
        <v>2327</v>
      </c>
      <c r="G252" s="85" t="b">
        <v>0</v>
      </c>
      <c r="H252" s="85" t="b">
        <v>0</v>
      </c>
      <c r="I252" s="85" t="b">
        <v>0</v>
      </c>
      <c r="J252" s="85" t="b">
        <v>0</v>
      </c>
      <c r="K252" s="85" t="b">
        <v>0</v>
      </c>
      <c r="L252" s="85" t="b">
        <v>0</v>
      </c>
    </row>
    <row r="253" spans="1:12" ht="15">
      <c r="A253" s="85" t="s">
        <v>2205</v>
      </c>
      <c r="B253" s="85" t="s">
        <v>2206</v>
      </c>
      <c r="C253" s="85">
        <v>2</v>
      </c>
      <c r="D253" s="123">
        <v>0.001986232258991294</v>
      </c>
      <c r="E253" s="123">
        <v>2.934498451243568</v>
      </c>
      <c r="F253" s="85" t="s">
        <v>2327</v>
      </c>
      <c r="G253" s="85" t="b">
        <v>0</v>
      </c>
      <c r="H253" s="85" t="b">
        <v>0</v>
      </c>
      <c r="I253" s="85" t="b">
        <v>0</v>
      </c>
      <c r="J253" s="85" t="b">
        <v>0</v>
      </c>
      <c r="K253" s="85" t="b">
        <v>0</v>
      </c>
      <c r="L253" s="85" t="b">
        <v>0</v>
      </c>
    </row>
    <row r="254" spans="1:12" ht="15">
      <c r="A254" s="85" t="s">
        <v>2206</v>
      </c>
      <c r="B254" s="85" t="s">
        <v>2207</v>
      </c>
      <c r="C254" s="85">
        <v>2</v>
      </c>
      <c r="D254" s="123">
        <v>0.001986232258991294</v>
      </c>
      <c r="E254" s="123">
        <v>2.934498451243568</v>
      </c>
      <c r="F254" s="85" t="s">
        <v>2327</v>
      </c>
      <c r="G254" s="85" t="b">
        <v>0</v>
      </c>
      <c r="H254" s="85" t="b">
        <v>0</v>
      </c>
      <c r="I254" s="85" t="b">
        <v>0</v>
      </c>
      <c r="J254" s="85" t="b">
        <v>1</v>
      </c>
      <c r="K254" s="85" t="b">
        <v>0</v>
      </c>
      <c r="L254" s="85" t="b">
        <v>0</v>
      </c>
    </row>
    <row r="255" spans="1:12" ht="15">
      <c r="A255" s="85" t="s">
        <v>2208</v>
      </c>
      <c r="B255" s="85" t="s">
        <v>2209</v>
      </c>
      <c r="C255" s="85">
        <v>2</v>
      </c>
      <c r="D255" s="123">
        <v>0.001986232258991294</v>
      </c>
      <c r="E255" s="123">
        <v>2.934498451243568</v>
      </c>
      <c r="F255" s="85" t="s">
        <v>2327</v>
      </c>
      <c r="G255" s="85" t="b">
        <v>0</v>
      </c>
      <c r="H255" s="85" t="b">
        <v>0</v>
      </c>
      <c r="I255" s="85" t="b">
        <v>0</v>
      </c>
      <c r="J255" s="85" t="b">
        <v>0</v>
      </c>
      <c r="K255" s="85" t="b">
        <v>0</v>
      </c>
      <c r="L255" s="85" t="b">
        <v>0</v>
      </c>
    </row>
    <row r="256" spans="1:12" ht="15">
      <c r="A256" s="85" t="s">
        <v>2209</v>
      </c>
      <c r="B256" s="85" t="s">
        <v>888</v>
      </c>
      <c r="C256" s="85">
        <v>2</v>
      </c>
      <c r="D256" s="123">
        <v>0.001986232258991294</v>
      </c>
      <c r="E256" s="123">
        <v>2.53655844257153</v>
      </c>
      <c r="F256" s="85" t="s">
        <v>2327</v>
      </c>
      <c r="G256" s="85" t="b">
        <v>0</v>
      </c>
      <c r="H256" s="85" t="b">
        <v>0</v>
      </c>
      <c r="I256" s="85" t="b">
        <v>0</v>
      </c>
      <c r="J256" s="85" t="b">
        <v>0</v>
      </c>
      <c r="K256" s="85" t="b">
        <v>0</v>
      </c>
      <c r="L256" s="85" t="b">
        <v>0</v>
      </c>
    </row>
    <row r="257" spans="1:12" ht="15">
      <c r="A257" s="85" t="s">
        <v>888</v>
      </c>
      <c r="B257" s="85" t="s">
        <v>2105</v>
      </c>
      <c r="C257" s="85">
        <v>2</v>
      </c>
      <c r="D257" s="123">
        <v>0.001986232258991294</v>
      </c>
      <c r="E257" s="123">
        <v>2.4573771965239053</v>
      </c>
      <c r="F257" s="85" t="s">
        <v>2327</v>
      </c>
      <c r="G257" s="85" t="b">
        <v>0</v>
      </c>
      <c r="H257" s="85" t="b">
        <v>0</v>
      </c>
      <c r="I257" s="85" t="b">
        <v>0</v>
      </c>
      <c r="J257" s="85" t="b">
        <v>0</v>
      </c>
      <c r="K257" s="85" t="b">
        <v>0</v>
      </c>
      <c r="L257" s="85" t="b">
        <v>0</v>
      </c>
    </row>
    <row r="258" spans="1:12" ht="15">
      <c r="A258" s="85" t="s">
        <v>2105</v>
      </c>
      <c r="B258" s="85" t="s">
        <v>2210</v>
      </c>
      <c r="C258" s="85">
        <v>2</v>
      </c>
      <c r="D258" s="123">
        <v>0.001986232258991294</v>
      </c>
      <c r="E258" s="123">
        <v>2.934498451243568</v>
      </c>
      <c r="F258" s="85" t="s">
        <v>2327</v>
      </c>
      <c r="G258" s="85" t="b">
        <v>0</v>
      </c>
      <c r="H258" s="85" t="b">
        <v>0</v>
      </c>
      <c r="I258" s="85" t="b">
        <v>0</v>
      </c>
      <c r="J258" s="85" t="b">
        <v>1</v>
      </c>
      <c r="K258" s="85" t="b">
        <v>0</v>
      </c>
      <c r="L258" s="85" t="b">
        <v>0</v>
      </c>
    </row>
    <row r="259" spans="1:12" ht="15">
      <c r="A259" s="85" t="s">
        <v>2210</v>
      </c>
      <c r="B259" s="85" t="s">
        <v>2211</v>
      </c>
      <c r="C259" s="85">
        <v>2</v>
      </c>
      <c r="D259" s="123">
        <v>0.001986232258991294</v>
      </c>
      <c r="E259" s="123">
        <v>2.934498451243568</v>
      </c>
      <c r="F259" s="85" t="s">
        <v>2327</v>
      </c>
      <c r="G259" s="85" t="b">
        <v>1</v>
      </c>
      <c r="H259" s="85" t="b">
        <v>0</v>
      </c>
      <c r="I259" s="85" t="b">
        <v>0</v>
      </c>
      <c r="J259" s="85" t="b">
        <v>1</v>
      </c>
      <c r="K259" s="85" t="b">
        <v>0</v>
      </c>
      <c r="L259" s="85" t="b">
        <v>0</v>
      </c>
    </row>
    <row r="260" spans="1:12" ht="15">
      <c r="A260" s="85" t="s">
        <v>2211</v>
      </c>
      <c r="B260" s="85" t="s">
        <v>2212</v>
      </c>
      <c r="C260" s="85">
        <v>2</v>
      </c>
      <c r="D260" s="123">
        <v>0.001986232258991294</v>
      </c>
      <c r="E260" s="123">
        <v>2.934498451243568</v>
      </c>
      <c r="F260" s="85" t="s">
        <v>2327</v>
      </c>
      <c r="G260" s="85" t="b">
        <v>1</v>
      </c>
      <c r="H260" s="85" t="b">
        <v>0</v>
      </c>
      <c r="I260" s="85" t="b">
        <v>0</v>
      </c>
      <c r="J260" s="85" t="b">
        <v>1</v>
      </c>
      <c r="K260" s="85" t="b">
        <v>0</v>
      </c>
      <c r="L260" s="85" t="b">
        <v>0</v>
      </c>
    </row>
    <row r="261" spans="1:12" ht="15">
      <c r="A261" s="85" t="s">
        <v>2212</v>
      </c>
      <c r="B261" s="85" t="s">
        <v>2213</v>
      </c>
      <c r="C261" s="85">
        <v>2</v>
      </c>
      <c r="D261" s="123">
        <v>0.001986232258991294</v>
      </c>
      <c r="E261" s="123">
        <v>2.934498451243568</v>
      </c>
      <c r="F261" s="85" t="s">
        <v>2327</v>
      </c>
      <c r="G261" s="85" t="b">
        <v>1</v>
      </c>
      <c r="H261" s="85" t="b">
        <v>0</v>
      </c>
      <c r="I261" s="85" t="b">
        <v>0</v>
      </c>
      <c r="J261" s="85" t="b">
        <v>0</v>
      </c>
      <c r="K261" s="85" t="b">
        <v>0</v>
      </c>
      <c r="L261" s="85" t="b">
        <v>0</v>
      </c>
    </row>
    <row r="262" spans="1:12" ht="15">
      <c r="A262" s="85" t="s">
        <v>2213</v>
      </c>
      <c r="B262" s="85" t="s">
        <v>888</v>
      </c>
      <c r="C262" s="85">
        <v>2</v>
      </c>
      <c r="D262" s="123">
        <v>0.001986232258991294</v>
      </c>
      <c r="E262" s="123">
        <v>2.53655844257153</v>
      </c>
      <c r="F262" s="85" t="s">
        <v>2327</v>
      </c>
      <c r="G262" s="85" t="b">
        <v>0</v>
      </c>
      <c r="H262" s="85" t="b">
        <v>0</v>
      </c>
      <c r="I262" s="85" t="b">
        <v>0</v>
      </c>
      <c r="J262" s="85" t="b">
        <v>0</v>
      </c>
      <c r="K262" s="85" t="b">
        <v>0</v>
      </c>
      <c r="L262" s="85" t="b">
        <v>0</v>
      </c>
    </row>
    <row r="263" spans="1:12" ht="15">
      <c r="A263" s="85" t="s">
        <v>2215</v>
      </c>
      <c r="B263" s="85" t="s">
        <v>2216</v>
      </c>
      <c r="C263" s="85">
        <v>2</v>
      </c>
      <c r="D263" s="123">
        <v>0.001986232258991294</v>
      </c>
      <c r="E263" s="123">
        <v>2.934498451243568</v>
      </c>
      <c r="F263" s="85" t="s">
        <v>2327</v>
      </c>
      <c r="G263" s="85" t="b">
        <v>0</v>
      </c>
      <c r="H263" s="85" t="b">
        <v>0</v>
      </c>
      <c r="I263" s="85" t="b">
        <v>0</v>
      </c>
      <c r="J263" s="85" t="b">
        <v>0</v>
      </c>
      <c r="K263" s="85" t="b">
        <v>0</v>
      </c>
      <c r="L263" s="85" t="b">
        <v>0</v>
      </c>
    </row>
    <row r="264" spans="1:12" ht="15">
      <c r="A264" s="85" t="s">
        <v>2216</v>
      </c>
      <c r="B264" s="85" t="s">
        <v>2217</v>
      </c>
      <c r="C264" s="85">
        <v>2</v>
      </c>
      <c r="D264" s="123">
        <v>0.001986232258991294</v>
      </c>
      <c r="E264" s="123">
        <v>2.934498451243568</v>
      </c>
      <c r="F264" s="85" t="s">
        <v>2327</v>
      </c>
      <c r="G264" s="85" t="b">
        <v>0</v>
      </c>
      <c r="H264" s="85" t="b">
        <v>0</v>
      </c>
      <c r="I264" s="85" t="b">
        <v>0</v>
      </c>
      <c r="J264" s="85" t="b">
        <v>0</v>
      </c>
      <c r="K264" s="85" t="b">
        <v>0</v>
      </c>
      <c r="L264" s="85" t="b">
        <v>0</v>
      </c>
    </row>
    <row r="265" spans="1:12" ht="15">
      <c r="A265" s="85" t="s">
        <v>2217</v>
      </c>
      <c r="B265" s="85" t="s">
        <v>2032</v>
      </c>
      <c r="C265" s="85">
        <v>2</v>
      </c>
      <c r="D265" s="123">
        <v>0.001986232258991294</v>
      </c>
      <c r="E265" s="123">
        <v>2.6334684555795866</v>
      </c>
      <c r="F265" s="85" t="s">
        <v>2327</v>
      </c>
      <c r="G265" s="85" t="b">
        <v>0</v>
      </c>
      <c r="H265" s="85" t="b">
        <v>0</v>
      </c>
      <c r="I265" s="85" t="b">
        <v>0</v>
      </c>
      <c r="J265" s="85" t="b">
        <v>0</v>
      </c>
      <c r="K265" s="85" t="b">
        <v>0</v>
      </c>
      <c r="L265" s="85" t="b">
        <v>0</v>
      </c>
    </row>
    <row r="266" spans="1:12" ht="15">
      <c r="A266" s="85" t="s">
        <v>2032</v>
      </c>
      <c r="B266" s="85" t="s">
        <v>236</v>
      </c>
      <c r="C266" s="85">
        <v>2</v>
      </c>
      <c r="D266" s="123">
        <v>0.001986232258991294</v>
      </c>
      <c r="E266" s="123">
        <v>0.95677484595472</v>
      </c>
      <c r="F266" s="85" t="s">
        <v>2327</v>
      </c>
      <c r="G266" s="85" t="b">
        <v>0</v>
      </c>
      <c r="H266" s="85" t="b">
        <v>0</v>
      </c>
      <c r="I266" s="85" t="b">
        <v>0</v>
      </c>
      <c r="J266" s="85" t="b">
        <v>0</v>
      </c>
      <c r="K266" s="85" t="b">
        <v>0</v>
      </c>
      <c r="L266" s="85" t="b">
        <v>0</v>
      </c>
    </row>
    <row r="267" spans="1:12" ht="15">
      <c r="A267" s="85" t="s">
        <v>236</v>
      </c>
      <c r="B267" s="85" t="s">
        <v>281</v>
      </c>
      <c r="C267" s="85">
        <v>2</v>
      </c>
      <c r="D267" s="123">
        <v>0.001986232258991294</v>
      </c>
      <c r="E267" s="123">
        <v>1.3604671835158488</v>
      </c>
      <c r="F267" s="85" t="s">
        <v>2327</v>
      </c>
      <c r="G267" s="85" t="b">
        <v>0</v>
      </c>
      <c r="H267" s="85" t="b">
        <v>0</v>
      </c>
      <c r="I267" s="85" t="b">
        <v>0</v>
      </c>
      <c r="J267" s="85" t="b">
        <v>0</v>
      </c>
      <c r="K267" s="85" t="b">
        <v>0</v>
      </c>
      <c r="L267" s="85" t="b">
        <v>0</v>
      </c>
    </row>
    <row r="268" spans="1:12" ht="15">
      <c r="A268" s="85" t="s">
        <v>281</v>
      </c>
      <c r="B268" s="85" t="s">
        <v>280</v>
      </c>
      <c r="C268" s="85">
        <v>2</v>
      </c>
      <c r="D268" s="123">
        <v>0.001986232258991294</v>
      </c>
      <c r="E268" s="123">
        <v>2.934498451243568</v>
      </c>
      <c r="F268" s="85" t="s">
        <v>2327</v>
      </c>
      <c r="G268" s="85" t="b">
        <v>0</v>
      </c>
      <c r="H268" s="85" t="b">
        <v>0</v>
      </c>
      <c r="I268" s="85" t="b">
        <v>0</v>
      </c>
      <c r="J268" s="85" t="b">
        <v>0</v>
      </c>
      <c r="K268" s="85" t="b">
        <v>0</v>
      </c>
      <c r="L268" s="85" t="b">
        <v>0</v>
      </c>
    </row>
    <row r="269" spans="1:12" ht="15">
      <c r="A269" s="85" t="s">
        <v>280</v>
      </c>
      <c r="B269" s="85" t="s">
        <v>489</v>
      </c>
      <c r="C269" s="85">
        <v>2</v>
      </c>
      <c r="D269" s="123">
        <v>0.001986232258991294</v>
      </c>
      <c r="E269" s="123">
        <v>2.934498451243568</v>
      </c>
      <c r="F269" s="85" t="s">
        <v>2327</v>
      </c>
      <c r="G269" s="85" t="b">
        <v>0</v>
      </c>
      <c r="H269" s="85" t="b">
        <v>0</v>
      </c>
      <c r="I269" s="85" t="b">
        <v>0</v>
      </c>
      <c r="J269" s="85" t="b">
        <v>0</v>
      </c>
      <c r="K269" s="85" t="b">
        <v>0</v>
      </c>
      <c r="L269" s="85" t="b">
        <v>0</v>
      </c>
    </row>
    <row r="270" spans="1:12" ht="15">
      <c r="A270" s="85" t="s">
        <v>2218</v>
      </c>
      <c r="B270" s="85" t="s">
        <v>487</v>
      </c>
      <c r="C270" s="85">
        <v>2</v>
      </c>
      <c r="D270" s="123">
        <v>0.001986232258991294</v>
      </c>
      <c r="E270" s="123">
        <v>2.7584071921878865</v>
      </c>
      <c r="F270" s="85" t="s">
        <v>2327</v>
      </c>
      <c r="G270" s="85" t="b">
        <v>1</v>
      </c>
      <c r="H270" s="85" t="b">
        <v>0</v>
      </c>
      <c r="I270" s="85" t="b">
        <v>0</v>
      </c>
      <c r="J270" s="85" t="b">
        <v>0</v>
      </c>
      <c r="K270" s="85" t="b">
        <v>0</v>
      </c>
      <c r="L270" s="85" t="b">
        <v>0</v>
      </c>
    </row>
    <row r="271" spans="1:12" ht="15">
      <c r="A271" s="85" t="s">
        <v>487</v>
      </c>
      <c r="B271" s="85" t="s">
        <v>2029</v>
      </c>
      <c r="C271" s="85">
        <v>2</v>
      </c>
      <c r="D271" s="123">
        <v>0.001986232258991294</v>
      </c>
      <c r="E271" s="123">
        <v>2.156347200859924</v>
      </c>
      <c r="F271" s="85" t="s">
        <v>2327</v>
      </c>
      <c r="G271" s="85" t="b">
        <v>0</v>
      </c>
      <c r="H271" s="85" t="b">
        <v>0</v>
      </c>
      <c r="I271" s="85" t="b">
        <v>0</v>
      </c>
      <c r="J271" s="85" t="b">
        <v>0</v>
      </c>
      <c r="K271" s="85" t="b">
        <v>0</v>
      </c>
      <c r="L271" s="85" t="b">
        <v>0</v>
      </c>
    </row>
    <row r="272" spans="1:12" ht="15">
      <c r="A272" s="85" t="s">
        <v>2029</v>
      </c>
      <c r="B272" s="85" t="s">
        <v>214</v>
      </c>
      <c r="C272" s="85">
        <v>2</v>
      </c>
      <c r="D272" s="123">
        <v>0.001986232258991294</v>
      </c>
      <c r="E272" s="123">
        <v>1.855317205195943</v>
      </c>
      <c r="F272" s="85" t="s">
        <v>2327</v>
      </c>
      <c r="G272" s="85" t="b">
        <v>0</v>
      </c>
      <c r="H272" s="85" t="b">
        <v>0</v>
      </c>
      <c r="I272" s="85" t="b">
        <v>0</v>
      </c>
      <c r="J272" s="85" t="b">
        <v>0</v>
      </c>
      <c r="K272" s="85" t="b">
        <v>0</v>
      </c>
      <c r="L272" s="85" t="b">
        <v>0</v>
      </c>
    </row>
    <row r="273" spans="1:12" ht="15">
      <c r="A273" s="85" t="s">
        <v>214</v>
      </c>
      <c r="B273" s="85" t="s">
        <v>2219</v>
      </c>
      <c r="C273" s="85">
        <v>2</v>
      </c>
      <c r="D273" s="123">
        <v>0.001986232258991294</v>
      </c>
      <c r="E273" s="123">
        <v>2.156347200859924</v>
      </c>
      <c r="F273" s="85" t="s">
        <v>2327</v>
      </c>
      <c r="G273" s="85" t="b">
        <v>0</v>
      </c>
      <c r="H273" s="85" t="b">
        <v>0</v>
      </c>
      <c r="I273" s="85" t="b">
        <v>0</v>
      </c>
      <c r="J273" s="85" t="b">
        <v>0</v>
      </c>
      <c r="K273" s="85" t="b">
        <v>0</v>
      </c>
      <c r="L273" s="85" t="b">
        <v>0</v>
      </c>
    </row>
    <row r="274" spans="1:12" ht="15">
      <c r="A274" s="85" t="s">
        <v>2219</v>
      </c>
      <c r="B274" s="85" t="s">
        <v>1690</v>
      </c>
      <c r="C274" s="85">
        <v>2</v>
      </c>
      <c r="D274" s="123">
        <v>0.001986232258991294</v>
      </c>
      <c r="E274" s="123">
        <v>2.3904304068932922</v>
      </c>
      <c r="F274" s="85" t="s">
        <v>2327</v>
      </c>
      <c r="G274" s="85" t="b">
        <v>0</v>
      </c>
      <c r="H274" s="85" t="b">
        <v>0</v>
      </c>
      <c r="I274" s="85" t="b">
        <v>0</v>
      </c>
      <c r="J274" s="85" t="b">
        <v>0</v>
      </c>
      <c r="K274" s="85" t="b">
        <v>0</v>
      </c>
      <c r="L274" s="85" t="b">
        <v>0</v>
      </c>
    </row>
    <row r="275" spans="1:12" ht="15">
      <c r="A275" s="85" t="s">
        <v>1690</v>
      </c>
      <c r="B275" s="85" t="s">
        <v>2220</v>
      </c>
      <c r="C275" s="85">
        <v>2</v>
      </c>
      <c r="D275" s="123">
        <v>0.001986232258991294</v>
      </c>
      <c r="E275" s="123">
        <v>2.3904304068932922</v>
      </c>
      <c r="F275" s="85" t="s">
        <v>2327</v>
      </c>
      <c r="G275" s="85" t="b">
        <v>0</v>
      </c>
      <c r="H275" s="85" t="b">
        <v>0</v>
      </c>
      <c r="I275" s="85" t="b">
        <v>0</v>
      </c>
      <c r="J275" s="85" t="b">
        <v>0</v>
      </c>
      <c r="K275" s="85" t="b">
        <v>0</v>
      </c>
      <c r="L275" s="85" t="b">
        <v>0</v>
      </c>
    </row>
    <row r="276" spans="1:12" ht="15">
      <c r="A276" s="85" t="s">
        <v>2220</v>
      </c>
      <c r="B276" s="85" t="s">
        <v>1669</v>
      </c>
      <c r="C276" s="85">
        <v>2</v>
      </c>
      <c r="D276" s="123">
        <v>0.001986232258991294</v>
      </c>
      <c r="E276" s="123">
        <v>2.281285937468224</v>
      </c>
      <c r="F276" s="85" t="s">
        <v>2327</v>
      </c>
      <c r="G276" s="85" t="b">
        <v>0</v>
      </c>
      <c r="H276" s="85" t="b">
        <v>0</v>
      </c>
      <c r="I276" s="85" t="b">
        <v>0</v>
      </c>
      <c r="J276" s="85" t="b">
        <v>0</v>
      </c>
      <c r="K276" s="85" t="b">
        <v>0</v>
      </c>
      <c r="L276" s="85" t="b">
        <v>0</v>
      </c>
    </row>
    <row r="277" spans="1:12" ht="15">
      <c r="A277" s="85" t="s">
        <v>1669</v>
      </c>
      <c r="B277" s="85" t="s">
        <v>2221</v>
      </c>
      <c r="C277" s="85">
        <v>2</v>
      </c>
      <c r="D277" s="123">
        <v>0.001986232258991294</v>
      </c>
      <c r="E277" s="123">
        <v>2.281285937468224</v>
      </c>
      <c r="F277" s="85" t="s">
        <v>2327</v>
      </c>
      <c r="G277" s="85" t="b">
        <v>0</v>
      </c>
      <c r="H277" s="85" t="b">
        <v>0</v>
      </c>
      <c r="I277" s="85" t="b">
        <v>0</v>
      </c>
      <c r="J277" s="85" t="b">
        <v>0</v>
      </c>
      <c r="K277" s="85" t="b">
        <v>0</v>
      </c>
      <c r="L277" s="85" t="b">
        <v>0</v>
      </c>
    </row>
    <row r="278" spans="1:12" ht="15">
      <c r="A278" s="85" t="s">
        <v>2221</v>
      </c>
      <c r="B278" s="85" t="s">
        <v>2104</v>
      </c>
      <c r="C278" s="85">
        <v>2</v>
      </c>
      <c r="D278" s="123">
        <v>0.001986232258991294</v>
      </c>
      <c r="E278" s="123">
        <v>2.7584071921878865</v>
      </c>
      <c r="F278" s="85" t="s">
        <v>2327</v>
      </c>
      <c r="G278" s="85" t="b">
        <v>0</v>
      </c>
      <c r="H278" s="85" t="b">
        <v>0</v>
      </c>
      <c r="I278" s="85" t="b">
        <v>0</v>
      </c>
      <c r="J278" s="85" t="b">
        <v>1</v>
      </c>
      <c r="K278" s="85" t="b">
        <v>0</v>
      </c>
      <c r="L278" s="85" t="b">
        <v>0</v>
      </c>
    </row>
    <row r="279" spans="1:12" ht="15">
      <c r="A279" s="85" t="s">
        <v>2031</v>
      </c>
      <c r="B279" s="85" t="s">
        <v>2222</v>
      </c>
      <c r="C279" s="85">
        <v>2</v>
      </c>
      <c r="D279" s="123">
        <v>0.001986232258991294</v>
      </c>
      <c r="E279" s="123">
        <v>2.53655844257153</v>
      </c>
      <c r="F279" s="85" t="s">
        <v>2327</v>
      </c>
      <c r="G279" s="85" t="b">
        <v>0</v>
      </c>
      <c r="H279" s="85" t="b">
        <v>0</v>
      </c>
      <c r="I279" s="85" t="b">
        <v>0</v>
      </c>
      <c r="J279" s="85" t="b">
        <v>0</v>
      </c>
      <c r="K279" s="85" t="b">
        <v>0</v>
      </c>
      <c r="L279" s="85" t="b">
        <v>0</v>
      </c>
    </row>
    <row r="280" spans="1:12" ht="15">
      <c r="A280" s="85" t="s">
        <v>2222</v>
      </c>
      <c r="B280" s="85" t="s">
        <v>1683</v>
      </c>
      <c r="C280" s="85">
        <v>2</v>
      </c>
      <c r="D280" s="123">
        <v>0.001986232258991294</v>
      </c>
      <c r="E280" s="123">
        <v>2.059437187851868</v>
      </c>
      <c r="F280" s="85" t="s">
        <v>2327</v>
      </c>
      <c r="G280" s="85" t="b">
        <v>0</v>
      </c>
      <c r="H280" s="85" t="b">
        <v>0</v>
      </c>
      <c r="I280" s="85" t="b">
        <v>0</v>
      </c>
      <c r="J280" s="85" t="b">
        <v>0</v>
      </c>
      <c r="K280" s="85" t="b">
        <v>0</v>
      </c>
      <c r="L280" s="85" t="b">
        <v>0</v>
      </c>
    </row>
    <row r="281" spans="1:12" ht="15">
      <c r="A281" s="85" t="s">
        <v>1684</v>
      </c>
      <c r="B281" s="85" t="s">
        <v>2223</v>
      </c>
      <c r="C281" s="85">
        <v>2</v>
      </c>
      <c r="D281" s="123">
        <v>0.001986232258991294</v>
      </c>
      <c r="E281" s="123">
        <v>2.121585094600712</v>
      </c>
      <c r="F281" s="85" t="s">
        <v>2327</v>
      </c>
      <c r="G281" s="85" t="b">
        <v>0</v>
      </c>
      <c r="H281" s="85" t="b">
        <v>0</v>
      </c>
      <c r="I281" s="85" t="b">
        <v>0</v>
      </c>
      <c r="J281" s="85" t="b">
        <v>0</v>
      </c>
      <c r="K281" s="85" t="b">
        <v>0</v>
      </c>
      <c r="L281" s="85" t="b">
        <v>0</v>
      </c>
    </row>
    <row r="282" spans="1:12" ht="15">
      <c r="A282" s="85" t="s">
        <v>2223</v>
      </c>
      <c r="B282" s="85" t="s">
        <v>2224</v>
      </c>
      <c r="C282" s="85">
        <v>2</v>
      </c>
      <c r="D282" s="123">
        <v>0.001986232258991294</v>
      </c>
      <c r="E282" s="123">
        <v>2.934498451243568</v>
      </c>
      <c r="F282" s="85" t="s">
        <v>2327</v>
      </c>
      <c r="G282" s="85" t="b">
        <v>0</v>
      </c>
      <c r="H282" s="85" t="b">
        <v>0</v>
      </c>
      <c r="I282" s="85" t="b">
        <v>0</v>
      </c>
      <c r="J282" s="85" t="b">
        <v>0</v>
      </c>
      <c r="K282" s="85" t="b">
        <v>0</v>
      </c>
      <c r="L282" s="85" t="b">
        <v>0</v>
      </c>
    </row>
    <row r="283" spans="1:12" ht="15">
      <c r="A283" s="85" t="s">
        <v>2224</v>
      </c>
      <c r="B283" s="85" t="s">
        <v>492</v>
      </c>
      <c r="C283" s="85">
        <v>2</v>
      </c>
      <c r="D283" s="123">
        <v>0.001986232258991294</v>
      </c>
      <c r="E283" s="123">
        <v>2.121585094600712</v>
      </c>
      <c r="F283" s="85" t="s">
        <v>2327</v>
      </c>
      <c r="G283" s="85" t="b">
        <v>0</v>
      </c>
      <c r="H283" s="85" t="b">
        <v>0</v>
      </c>
      <c r="I283" s="85" t="b">
        <v>0</v>
      </c>
      <c r="J283" s="85" t="b">
        <v>0</v>
      </c>
      <c r="K283" s="85" t="b">
        <v>0</v>
      </c>
      <c r="L283" s="85" t="b">
        <v>0</v>
      </c>
    </row>
    <row r="284" spans="1:12" ht="15">
      <c r="A284" s="85" t="s">
        <v>1639</v>
      </c>
      <c r="B284" s="85" t="s">
        <v>279</v>
      </c>
      <c r="C284" s="85">
        <v>2</v>
      </c>
      <c r="D284" s="123">
        <v>0.001986232258991294</v>
      </c>
      <c r="E284" s="123">
        <v>2.4573771965239053</v>
      </c>
      <c r="F284" s="85" t="s">
        <v>2327</v>
      </c>
      <c r="G284" s="85" t="b">
        <v>0</v>
      </c>
      <c r="H284" s="85" t="b">
        <v>0</v>
      </c>
      <c r="I284" s="85" t="b">
        <v>0</v>
      </c>
      <c r="J284" s="85" t="b">
        <v>0</v>
      </c>
      <c r="K284" s="85" t="b">
        <v>0</v>
      </c>
      <c r="L284" s="85" t="b">
        <v>0</v>
      </c>
    </row>
    <row r="285" spans="1:12" ht="15">
      <c r="A285" s="85" t="s">
        <v>1670</v>
      </c>
      <c r="B285" s="85" t="s">
        <v>2225</v>
      </c>
      <c r="C285" s="85">
        <v>2</v>
      </c>
      <c r="D285" s="123">
        <v>0.001986232258991294</v>
      </c>
      <c r="E285" s="123">
        <v>2.194135761749324</v>
      </c>
      <c r="F285" s="85" t="s">
        <v>2327</v>
      </c>
      <c r="G285" s="85" t="b">
        <v>0</v>
      </c>
      <c r="H285" s="85" t="b">
        <v>0</v>
      </c>
      <c r="I285" s="85" t="b">
        <v>0</v>
      </c>
      <c r="J285" s="85" t="b">
        <v>0</v>
      </c>
      <c r="K285" s="85" t="b">
        <v>0</v>
      </c>
      <c r="L285" s="85" t="b">
        <v>0</v>
      </c>
    </row>
    <row r="286" spans="1:12" ht="15">
      <c r="A286" s="85" t="s">
        <v>2225</v>
      </c>
      <c r="B286" s="85" t="s">
        <v>2226</v>
      </c>
      <c r="C286" s="85">
        <v>2</v>
      </c>
      <c r="D286" s="123">
        <v>0.001986232258991294</v>
      </c>
      <c r="E286" s="123">
        <v>2.934498451243568</v>
      </c>
      <c r="F286" s="85" t="s">
        <v>2327</v>
      </c>
      <c r="G286" s="85" t="b">
        <v>0</v>
      </c>
      <c r="H286" s="85" t="b">
        <v>0</v>
      </c>
      <c r="I286" s="85" t="b">
        <v>0</v>
      </c>
      <c r="J286" s="85" t="b">
        <v>0</v>
      </c>
      <c r="K286" s="85" t="b">
        <v>0</v>
      </c>
      <c r="L286" s="85" t="b">
        <v>0</v>
      </c>
    </row>
    <row r="287" spans="1:12" ht="15">
      <c r="A287" s="85" t="s">
        <v>2226</v>
      </c>
      <c r="B287" s="85" t="s">
        <v>2227</v>
      </c>
      <c r="C287" s="85">
        <v>2</v>
      </c>
      <c r="D287" s="123">
        <v>0.001986232258991294</v>
      </c>
      <c r="E287" s="123">
        <v>2.934498451243568</v>
      </c>
      <c r="F287" s="85" t="s">
        <v>2327</v>
      </c>
      <c r="G287" s="85" t="b">
        <v>0</v>
      </c>
      <c r="H287" s="85" t="b">
        <v>0</v>
      </c>
      <c r="I287" s="85" t="b">
        <v>0</v>
      </c>
      <c r="J287" s="85" t="b">
        <v>0</v>
      </c>
      <c r="K287" s="85" t="b">
        <v>0</v>
      </c>
      <c r="L287" s="85" t="b">
        <v>0</v>
      </c>
    </row>
    <row r="288" spans="1:12" ht="15">
      <c r="A288" s="85" t="s">
        <v>2227</v>
      </c>
      <c r="B288" s="85" t="s">
        <v>2101</v>
      </c>
      <c r="C288" s="85">
        <v>2</v>
      </c>
      <c r="D288" s="123">
        <v>0.001986232258991294</v>
      </c>
      <c r="E288" s="123">
        <v>2.7584071921878865</v>
      </c>
      <c r="F288" s="85" t="s">
        <v>2327</v>
      </c>
      <c r="G288" s="85" t="b">
        <v>0</v>
      </c>
      <c r="H288" s="85" t="b">
        <v>0</v>
      </c>
      <c r="I288" s="85" t="b">
        <v>0</v>
      </c>
      <c r="J288" s="85" t="b">
        <v>0</v>
      </c>
      <c r="K288" s="85" t="b">
        <v>0</v>
      </c>
      <c r="L288" s="85" t="b">
        <v>0</v>
      </c>
    </row>
    <row r="289" spans="1:12" ht="15">
      <c r="A289" s="85" t="s">
        <v>2101</v>
      </c>
      <c r="B289" s="85" t="s">
        <v>2035</v>
      </c>
      <c r="C289" s="85">
        <v>2</v>
      </c>
      <c r="D289" s="123">
        <v>0.001986232258991294</v>
      </c>
      <c r="E289" s="123">
        <v>2.4573771965239053</v>
      </c>
      <c r="F289" s="85" t="s">
        <v>2327</v>
      </c>
      <c r="G289" s="85" t="b">
        <v>0</v>
      </c>
      <c r="H289" s="85" t="b">
        <v>0</v>
      </c>
      <c r="I289" s="85" t="b">
        <v>0</v>
      </c>
      <c r="J289" s="85" t="b">
        <v>1</v>
      </c>
      <c r="K289" s="85" t="b">
        <v>0</v>
      </c>
      <c r="L289" s="85" t="b">
        <v>0</v>
      </c>
    </row>
    <row r="290" spans="1:12" ht="15">
      <c r="A290" s="85" t="s">
        <v>2035</v>
      </c>
      <c r="B290" s="85" t="s">
        <v>2228</v>
      </c>
      <c r="C290" s="85">
        <v>2</v>
      </c>
      <c r="D290" s="123">
        <v>0.001986232258991294</v>
      </c>
      <c r="E290" s="123">
        <v>2.53655844257153</v>
      </c>
      <c r="F290" s="85" t="s">
        <v>2327</v>
      </c>
      <c r="G290" s="85" t="b">
        <v>1</v>
      </c>
      <c r="H290" s="85" t="b">
        <v>0</v>
      </c>
      <c r="I290" s="85" t="b">
        <v>0</v>
      </c>
      <c r="J290" s="85" t="b">
        <v>0</v>
      </c>
      <c r="K290" s="85" t="b">
        <v>0</v>
      </c>
      <c r="L290" s="85" t="b">
        <v>0</v>
      </c>
    </row>
    <row r="291" spans="1:12" ht="15">
      <c r="A291" s="85" t="s">
        <v>2228</v>
      </c>
      <c r="B291" s="85" t="s">
        <v>2229</v>
      </c>
      <c r="C291" s="85">
        <v>2</v>
      </c>
      <c r="D291" s="123">
        <v>0.001986232258991294</v>
      </c>
      <c r="E291" s="123">
        <v>2.934498451243568</v>
      </c>
      <c r="F291" s="85" t="s">
        <v>2327</v>
      </c>
      <c r="G291" s="85" t="b">
        <v>0</v>
      </c>
      <c r="H291" s="85" t="b">
        <v>0</v>
      </c>
      <c r="I291" s="85" t="b">
        <v>0</v>
      </c>
      <c r="J291" s="85" t="b">
        <v>0</v>
      </c>
      <c r="K291" s="85" t="b">
        <v>0</v>
      </c>
      <c r="L291" s="85" t="b">
        <v>0</v>
      </c>
    </row>
    <row r="292" spans="1:12" ht="15">
      <c r="A292" s="85" t="s">
        <v>2229</v>
      </c>
      <c r="B292" s="85" t="s">
        <v>2230</v>
      </c>
      <c r="C292" s="85">
        <v>2</v>
      </c>
      <c r="D292" s="123">
        <v>0.001986232258991294</v>
      </c>
      <c r="E292" s="123">
        <v>2.934498451243568</v>
      </c>
      <c r="F292" s="85" t="s">
        <v>2327</v>
      </c>
      <c r="G292" s="85" t="b">
        <v>0</v>
      </c>
      <c r="H292" s="85" t="b">
        <v>0</v>
      </c>
      <c r="I292" s="85" t="b">
        <v>0</v>
      </c>
      <c r="J292" s="85" t="b">
        <v>0</v>
      </c>
      <c r="K292" s="85" t="b">
        <v>0</v>
      </c>
      <c r="L292" s="85" t="b">
        <v>0</v>
      </c>
    </row>
    <row r="293" spans="1:12" ht="15">
      <c r="A293" s="85" t="s">
        <v>236</v>
      </c>
      <c r="B293" s="85" t="s">
        <v>2232</v>
      </c>
      <c r="C293" s="85">
        <v>2</v>
      </c>
      <c r="D293" s="123">
        <v>0.001986232258991294</v>
      </c>
      <c r="E293" s="123">
        <v>1.3604671835158488</v>
      </c>
      <c r="F293" s="85" t="s">
        <v>2327</v>
      </c>
      <c r="G293" s="85" t="b">
        <v>0</v>
      </c>
      <c r="H293" s="85" t="b">
        <v>0</v>
      </c>
      <c r="I293" s="85" t="b">
        <v>0</v>
      </c>
      <c r="J293" s="85" t="b">
        <v>0</v>
      </c>
      <c r="K293" s="85" t="b">
        <v>0</v>
      </c>
      <c r="L293" s="85" t="b">
        <v>0</v>
      </c>
    </row>
    <row r="294" spans="1:12" ht="15">
      <c r="A294" s="85" t="s">
        <v>2232</v>
      </c>
      <c r="B294" s="85" t="s">
        <v>278</v>
      </c>
      <c r="C294" s="85">
        <v>2</v>
      </c>
      <c r="D294" s="123">
        <v>0.001986232258991294</v>
      </c>
      <c r="E294" s="123">
        <v>2.53655844257153</v>
      </c>
      <c r="F294" s="85" t="s">
        <v>2327</v>
      </c>
      <c r="G294" s="85" t="b">
        <v>0</v>
      </c>
      <c r="H294" s="85" t="b">
        <v>0</v>
      </c>
      <c r="I294" s="85" t="b">
        <v>0</v>
      </c>
      <c r="J294" s="85" t="b">
        <v>0</v>
      </c>
      <c r="K294" s="85" t="b">
        <v>0</v>
      </c>
      <c r="L294" s="85" t="b">
        <v>0</v>
      </c>
    </row>
    <row r="295" spans="1:12" ht="15">
      <c r="A295" s="85" t="s">
        <v>278</v>
      </c>
      <c r="B295" s="85" t="s">
        <v>480</v>
      </c>
      <c r="C295" s="85">
        <v>2</v>
      </c>
      <c r="D295" s="123">
        <v>0.001986232258991294</v>
      </c>
      <c r="E295" s="123">
        <v>2.059437187851868</v>
      </c>
      <c r="F295" s="85" t="s">
        <v>2327</v>
      </c>
      <c r="G295" s="85" t="b">
        <v>0</v>
      </c>
      <c r="H295" s="85" t="b">
        <v>0</v>
      </c>
      <c r="I295" s="85" t="b">
        <v>0</v>
      </c>
      <c r="J295" s="85" t="b">
        <v>0</v>
      </c>
      <c r="K295" s="85" t="b">
        <v>0</v>
      </c>
      <c r="L295" s="85" t="b">
        <v>0</v>
      </c>
    </row>
    <row r="296" spans="1:12" ht="15">
      <c r="A296" s="85" t="s">
        <v>236</v>
      </c>
      <c r="B296" s="85" t="s">
        <v>278</v>
      </c>
      <c r="C296" s="85">
        <v>2</v>
      </c>
      <c r="D296" s="123">
        <v>0.001986232258991294</v>
      </c>
      <c r="E296" s="123">
        <v>0.9625271748438112</v>
      </c>
      <c r="F296" s="85" t="s">
        <v>2327</v>
      </c>
      <c r="G296" s="85" t="b">
        <v>0</v>
      </c>
      <c r="H296" s="85" t="b">
        <v>0</v>
      </c>
      <c r="I296" s="85" t="b">
        <v>0</v>
      </c>
      <c r="J296" s="85" t="b">
        <v>0</v>
      </c>
      <c r="K296" s="85" t="b">
        <v>0</v>
      </c>
      <c r="L296" s="85" t="b">
        <v>0</v>
      </c>
    </row>
    <row r="297" spans="1:12" ht="15">
      <c r="A297" s="85" t="s">
        <v>278</v>
      </c>
      <c r="B297" s="85" t="s">
        <v>1664</v>
      </c>
      <c r="C297" s="85">
        <v>2</v>
      </c>
      <c r="D297" s="123">
        <v>0.001986232258991294</v>
      </c>
      <c r="E297" s="123">
        <v>1.5823159331322052</v>
      </c>
      <c r="F297" s="85" t="s">
        <v>2327</v>
      </c>
      <c r="G297" s="85" t="b">
        <v>0</v>
      </c>
      <c r="H297" s="85" t="b">
        <v>0</v>
      </c>
      <c r="I297" s="85" t="b">
        <v>0</v>
      </c>
      <c r="J297" s="85" t="b">
        <v>1</v>
      </c>
      <c r="K297" s="85" t="b">
        <v>0</v>
      </c>
      <c r="L297" s="85" t="b">
        <v>0</v>
      </c>
    </row>
    <row r="298" spans="1:12" ht="15">
      <c r="A298" s="85" t="s">
        <v>236</v>
      </c>
      <c r="B298" s="85" t="s">
        <v>480</v>
      </c>
      <c r="C298" s="85">
        <v>2</v>
      </c>
      <c r="D298" s="123">
        <v>0.001986232258991294</v>
      </c>
      <c r="E298" s="123">
        <v>0.8833459287961865</v>
      </c>
      <c r="F298" s="85" t="s">
        <v>2327</v>
      </c>
      <c r="G298" s="85" t="b">
        <v>0</v>
      </c>
      <c r="H298" s="85" t="b">
        <v>0</v>
      </c>
      <c r="I298" s="85" t="b">
        <v>0</v>
      </c>
      <c r="J298" s="85" t="b">
        <v>0</v>
      </c>
      <c r="K298" s="85" t="b">
        <v>0</v>
      </c>
      <c r="L298" s="85" t="b">
        <v>0</v>
      </c>
    </row>
    <row r="299" spans="1:12" ht="15">
      <c r="A299" s="85" t="s">
        <v>2017</v>
      </c>
      <c r="B299" s="85" t="s">
        <v>2121</v>
      </c>
      <c r="C299" s="85">
        <v>2</v>
      </c>
      <c r="D299" s="123">
        <v>0.001986232258991294</v>
      </c>
      <c r="E299" s="123">
        <v>2.214339147837611</v>
      </c>
      <c r="F299" s="85" t="s">
        <v>2327</v>
      </c>
      <c r="G299" s="85" t="b">
        <v>0</v>
      </c>
      <c r="H299" s="85" t="b">
        <v>0</v>
      </c>
      <c r="I299" s="85" t="b">
        <v>0</v>
      </c>
      <c r="J299" s="85" t="b">
        <v>0</v>
      </c>
      <c r="K299" s="85" t="b">
        <v>0</v>
      </c>
      <c r="L299" s="85" t="b">
        <v>0</v>
      </c>
    </row>
    <row r="300" spans="1:12" ht="15">
      <c r="A300" s="85" t="s">
        <v>2035</v>
      </c>
      <c r="B300" s="85" t="s">
        <v>2122</v>
      </c>
      <c r="C300" s="85">
        <v>2</v>
      </c>
      <c r="D300" s="123">
        <v>0.001986232258991294</v>
      </c>
      <c r="E300" s="123">
        <v>2.360467183515849</v>
      </c>
      <c r="F300" s="85" t="s">
        <v>2327</v>
      </c>
      <c r="G300" s="85" t="b">
        <v>1</v>
      </c>
      <c r="H300" s="85" t="b">
        <v>0</v>
      </c>
      <c r="I300" s="85" t="b">
        <v>0</v>
      </c>
      <c r="J300" s="85" t="b">
        <v>0</v>
      </c>
      <c r="K300" s="85" t="b">
        <v>0</v>
      </c>
      <c r="L300" s="85" t="b">
        <v>0</v>
      </c>
    </row>
    <row r="301" spans="1:12" ht="15">
      <c r="A301" s="85" t="s">
        <v>2122</v>
      </c>
      <c r="B301" s="85" t="s">
        <v>233</v>
      </c>
      <c r="C301" s="85">
        <v>2</v>
      </c>
      <c r="D301" s="123">
        <v>0.001986232258991294</v>
      </c>
      <c r="E301" s="123">
        <v>1.6792259461402617</v>
      </c>
      <c r="F301" s="85" t="s">
        <v>2327</v>
      </c>
      <c r="G301" s="85" t="b">
        <v>0</v>
      </c>
      <c r="H301" s="85" t="b">
        <v>0</v>
      </c>
      <c r="I301" s="85" t="b">
        <v>0</v>
      </c>
      <c r="J301" s="85" t="b">
        <v>0</v>
      </c>
      <c r="K301" s="85" t="b">
        <v>0</v>
      </c>
      <c r="L301" s="85" t="b">
        <v>0</v>
      </c>
    </row>
    <row r="302" spans="1:12" ht="15">
      <c r="A302" s="85" t="s">
        <v>233</v>
      </c>
      <c r="B302" s="85" t="s">
        <v>2234</v>
      </c>
      <c r="C302" s="85">
        <v>2</v>
      </c>
      <c r="D302" s="123">
        <v>0.001986232258991294</v>
      </c>
      <c r="E302" s="123">
        <v>1.8041646827485616</v>
      </c>
      <c r="F302" s="85" t="s">
        <v>2327</v>
      </c>
      <c r="G302" s="85" t="b">
        <v>0</v>
      </c>
      <c r="H302" s="85" t="b">
        <v>0</v>
      </c>
      <c r="I302" s="85" t="b">
        <v>0</v>
      </c>
      <c r="J302" s="85" t="b">
        <v>0</v>
      </c>
      <c r="K302" s="85" t="b">
        <v>0</v>
      </c>
      <c r="L302" s="85" t="b">
        <v>0</v>
      </c>
    </row>
    <row r="303" spans="1:12" ht="15">
      <c r="A303" s="85" t="s">
        <v>2234</v>
      </c>
      <c r="B303" s="85" t="s">
        <v>246</v>
      </c>
      <c r="C303" s="85">
        <v>2</v>
      </c>
      <c r="D303" s="123">
        <v>0.001986232258991294</v>
      </c>
      <c r="E303" s="123">
        <v>2.4573771965239053</v>
      </c>
      <c r="F303" s="85" t="s">
        <v>2327</v>
      </c>
      <c r="G303" s="85" t="b">
        <v>0</v>
      </c>
      <c r="H303" s="85" t="b">
        <v>0</v>
      </c>
      <c r="I303" s="85" t="b">
        <v>0</v>
      </c>
      <c r="J303" s="85" t="b">
        <v>0</v>
      </c>
      <c r="K303" s="85" t="b">
        <v>0</v>
      </c>
      <c r="L303" s="85" t="b">
        <v>0</v>
      </c>
    </row>
    <row r="304" spans="1:12" ht="15">
      <c r="A304" s="85" t="s">
        <v>246</v>
      </c>
      <c r="B304" s="85" t="s">
        <v>2235</v>
      </c>
      <c r="C304" s="85">
        <v>2</v>
      </c>
      <c r="D304" s="123">
        <v>0.001986232258991294</v>
      </c>
      <c r="E304" s="123">
        <v>2.3904304068932922</v>
      </c>
      <c r="F304" s="85" t="s">
        <v>2327</v>
      </c>
      <c r="G304" s="85" t="b">
        <v>0</v>
      </c>
      <c r="H304" s="85" t="b">
        <v>0</v>
      </c>
      <c r="I304" s="85" t="b">
        <v>0</v>
      </c>
      <c r="J304" s="85" t="b">
        <v>0</v>
      </c>
      <c r="K304" s="85" t="b">
        <v>1</v>
      </c>
      <c r="L304" s="85" t="b">
        <v>0</v>
      </c>
    </row>
    <row r="305" spans="1:12" ht="15">
      <c r="A305" s="85" t="s">
        <v>2235</v>
      </c>
      <c r="B305" s="85" t="s">
        <v>2236</v>
      </c>
      <c r="C305" s="85">
        <v>2</v>
      </c>
      <c r="D305" s="123">
        <v>0.001986232258991294</v>
      </c>
      <c r="E305" s="123">
        <v>2.934498451243568</v>
      </c>
      <c r="F305" s="85" t="s">
        <v>2327</v>
      </c>
      <c r="G305" s="85" t="b">
        <v>0</v>
      </c>
      <c r="H305" s="85" t="b">
        <v>1</v>
      </c>
      <c r="I305" s="85" t="b">
        <v>0</v>
      </c>
      <c r="J305" s="85" t="b">
        <v>0</v>
      </c>
      <c r="K305" s="85" t="b">
        <v>0</v>
      </c>
      <c r="L305" s="85" t="b">
        <v>0</v>
      </c>
    </row>
    <row r="306" spans="1:12" ht="15">
      <c r="A306" s="85" t="s">
        <v>2236</v>
      </c>
      <c r="B306" s="85" t="s">
        <v>2037</v>
      </c>
      <c r="C306" s="85">
        <v>2</v>
      </c>
      <c r="D306" s="123">
        <v>0.001986232258991294</v>
      </c>
      <c r="E306" s="123">
        <v>2.53655844257153</v>
      </c>
      <c r="F306" s="85" t="s">
        <v>2327</v>
      </c>
      <c r="G306" s="85" t="b">
        <v>0</v>
      </c>
      <c r="H306" s="85" t="b">
        <v>0</v>
      </c>
      <c r="I306" s="85" t="b">
        <v>0</v>
      </c>
      <c r="J306" s="85" t="b">
        <v>0</v>
      </c>
      <c r="K306" s="85" t="b">
        <v>0</v>
      </c>
      <c r="L306" s="85" t="b">
        <v>0</v>
      </c>
    </row>
    <row r="307" spans="1:12" ht="15">
      <c r="A307" s="85" t="s">
        <v>2037</v>
      </c>
      <c r="B307" s="85" t="s">
        <v>2102</v>
      </c>
      <c r="C307" s="85">
        <v>2</v>
      </c>
      <c r="D307" s="123">
        <v>0.001986232258991294</v>
      </c>
      <c r="E307" s="123">
        <v>2.4573771965239053</v>
      </c>
      <c r="F307" s="85" t="s">
        <v>2327</v>
      </c>
      <c r="G307" s="85" t="b">
        <v>0</v>
      </c>
      <c r="H307" s="85" t="b">
        <v>0</v>
      </c>
      <c r="I307" s="85" t="b">
        <v>0</v>
      </c>
      <c r="J307" s="85" t="b">
        <v>0</v>
      </c>
      <c r="K307" s="85" t="b">
        <v>0</v>
      </c>
      <c r="L307" s="85" t="b">
        <v>0</v>
      </c>
    </row>
    <row r="308" spans="1:12" ht="15">
      <c r="A308" s="85" t="s">
        <v>2102</v>
      </c>
      <c r="B308" s="85" t="s">
        <v>236</v>
      </c>
      <c r="C308" s="85">
        <v>2</v>
      </c>
      <c r="D308" s="123">
        <v>0.001986232258991294</v>
      </c>
      <c r="E308" s="123">
        <v>1.1786235955710762</v>
      </c>
      <c r="F308" s="85" t="s">
        <v>2327</v>
      </c>
      <c r="G308" s="85" t="b">
        <v>0</v>
      </c>
      <c r="H308" s="85" t="b">
        <v>0</v>
      </c>
      <c r="I308" s="85" t="b">
        <v>0</v>
      </c>
      <c r="J308" s="85" t="b">
        <v>0</v>
      </c>
      <c r="K308" s="85" t="b">
        <v>0</v>
      </c>
      <c r="L308" s="85" t="b">
        <v>0</v>
      </c>
    </row>
    <row r="309" spans="1:12" ht="15">
      <c r="A309" s="85" t="s">
        <v>236</v>
      </c>
      <c r="B309" s="85" t="s">
        <v>2044</v>
      </c>
      <c r="C309" s="85">
        <v>2</v>
      </c>
      <c r="D309" s="123">
        <v>0.001986232258991294</v>
      </c>
      <c r="E309" s="123">
        <v>1.1843759244601677</v>
      </c>
      <c r="F309" s="85" t="s">
        <v>2327</v>
      </c>
      <c r="G309" s="85" t="b">
        <v>0</v>
      </c>
      <c r="H309" s="85" t="b">
        <v>0</v>
      </c>
      <c r="I309" s="85" t="b">
        <v>0</v>
      </c>
      <c r="J309" s="85" t="b">
        <v>1</v>
      </c>
      <c r="K309" s="85" t="b">
        <v>0</v>
      </c>
      <c r="L309" s="85" t="b">
        <v>0</v>
      </c>
    </row>
    <row r="310" spans="1:12" ht="15">
      <c r="A310" s="85" t="s">
        <v>250</v>
      </c>
      <c r="B310" s="85" t="s">
        <v>233</v>
      </c>
      <c r="C310" s="85">
        <v>2</v>
      </c>
      <c r="D310" s="123">
        <v>0.001986232258991294</v>
      </c>
      <c r="E310" s="123">
        <v>1.3112491608456673</v>
      </c>
      <c r="F310" s="85" t="s">
        <v>2327</v>
      </c>
      <c r="G310" s="85" t="b">
        <v>0</v>
      </c>
      <c r="H310" s="85" t="b">
        <v>0</v>
      </c>
      <c r="I310" s="85" t="b">
        <v>0</v>
      </c>
      <c r="J310" s="85" t="b">
        <v>0</v>
      </c>
      <c r="K310" s="85" t="b">
        <v>0</v>
      </c>
      <c r="L310" s="85" t="b">
        <v>0</v>
      </c>
    </row>
    <row r="311" spans="1:12" ht="15">
      <c r="A311" s="85" t="s">
        <v>236</v>
      </c>
      <c r="B311" s="85" t="s">
        <v>2237</v>
      </c>
      <c r="C311" s="85">
        <v>2</v>
      </c>
      <c r="D311" s="123">
        <v>0.001986232258991294</v>
      </c>
      <c r="E311" s="123">
        <v>1.3604671835158488</v>
      </c>
      <c r="F311" s="85" t="s">
        <v>2327</v>
      </c>
      <c r="G311" s="85" t="b">
        <v>0</v>
      </c>
      <c r="H311" s="85" t="b">
        <v>0</v>
      </c>
      <c r="I311" s="85" t="b">
        <v>0</v>
      </c>
      <c r="J311" s="85" t="b">
        <v>0</v>
      </c>
      <c r="K311" s="85" t="b">
        <v>0</v>
      </c>
      <c r="L311" s="85" t="b">
        <v>0</v>
      </c>
    </row>
    <row r="312" spans="1:12" ht="15">
      <c r="A312" s="85" t="s">
        <v>2237</v>
      </c>
      <c r="B312" s="85" t="s">
        <v>2071</v>
      </c>
      <c r="C312" s="85">
        <v>2</v>
      </c>
      <c r="D312" s="123">
        <v>0.001986232258991294</v>
      </c>
      <c r="E312" s="123">
        <v>2.6334684555795866</v>
      </c>
      <c r="F312" s="85" t="s">
        <v>2327</v>
      </c>
      <c r="G312" s="85" t="b">
        <v>0</v>
      </c>
      <c r="H312" s="85" t="b">
        <v>0</v>
      </c>
      <c r="I312" s="85" t="b">
        <v>0</v>
      </c>
      <c r="J312" s="85" t="b">
        <v>0</v>
      </c>
      <c r="K312" s="85" t="b">
        <v>0</v>
      </c>
      <c r="L312" s="85" t="b">
        <v>0</v>
      </c>
    </row>
    <row r="313" spans="1:12" ht="15">
      <c r="A313" s="85" t="s">
        <v>2071</v>
      </c>
      <c r="B313" s="85" t="s">
        <v>2100</v>
      </c>
      <c r="C313" s="85">
        <v>2</v>
      </c>
      <c r="D313" s="123">
        <v>0.001986232258991294</v>
      </c>
      <c r="E313" s="123">
        <v>2.4573771965239053</v>
      </c>
      <c r="F313" s="85" t="s">
        <v>2327</v>
      </c>
      <c r="G313" s="85" t="b">
        <v>0</v>
      </c>
      <c r="H313" s="85" t="b">
        <v>0</v>
      </c>
      <c r="I313" s="85" t="b">
        <v>0</v>
      </c>
      <c r="J313" s="85" t="b">
        <v>0</v>
      </c>
      <c r="K313" s="85" t="b">
        <v>0</v>
      </c>
      <c r="L313" s="85" t="b">
        <v>0</v>
      </c>
    </row>
    <row r="314" spans="1:12" ht="15">
      <c r="A314" s="85" t="s">
        <v>2100</v>
      </c>
      <c r="B314" s="85" t="s">
        <v>2238</v>
      </c>
      <c r="C314" s="85">
        <v>2</v>
      </c>
      <c r="D314" s="123">
        <v>0.001986232258991294</v>
      </c>
      <c r="E314" s="123">
        <v>2.7584071921878865</v>
      </c>
      <c r="F314" s="85" t="s">
        <v>2327</v>
      </c>
      <c r="G314" s="85" t="b">
        <v>0</v>
      </c>
      <c r="H314" s="85" t="b">
        <v>0</v>
      </c>
      <c r="I314" s="85" t="b">
        <v>0</v>
      </c>
      <c r="J314" s="85" t="b">
        <v>0</v>
      </c>
      <c r="K314" s="85" t="b">
        <v>0</v>
      </c>
      <c r="L314" s="85" t="b">
        <v>0</v>
      </c>
    </row>
    <row r="315" spans="1:12" ht="15">
      <c r="A315" s="85" t="s">
        <v>2238</v>
      </c>
      <c r="B315" s="85" t="s">
        <v>1672</v>
      </c>
      <c r="C315" s="85">
        <v>2</v>
      </c>
      <c r="D315" s="123">
        <v>0.001986232258991294</v>
      </c>
      <c r="E315" s="123">
        <v>2.53655844257153</v>
      </c>
      <c r="F315" s="85" t="s">
        <v>2327</v>
      </c>
      <c r="G315" s="85" t="b">
        <v>0</v>
      </c>
      <c r="H315" s="85" t="b">
        <v>0</v>
      </c>
      <c r="I315" s="85" t="b">
        <v>0</v>
      </c>
      <c r="J315" s="85" t="b">
        <v>0</v>
      </c>
      <c r="K315" s="85" t="b">
        <v>0</v>
      </c>
      <c r="L315" s="85" t="b">
        <v>0</v>
      </c>
    </row>
    <row r="316" spans="1:12" ht="15">
      <c r="A316" s="85" t="s">
        <v>1672</v>
      </c>
      <c r="B316" s="85" t="s">
        <v>2239</v>
      </c>
      <c r="C316" s="85">
        <v>2</v>
      </c>
      <c r="D316" s="123">
        <v>0.001986232258991294</v>
      </c>
      <c r="E316" s="123">
        <v>2.53655844257153</v>
      </c>
      <c r="F316" s="85" t="s">
        <v>2327</v>
      </c>
      <c r="G316" s="85" t="b">
        <v>0</v>
      </c>
      <c r="H316" s="85" t="b">
        <v>0</v>
      </c>
      <c r="I316" s="85" t="b">
        <v>0</v>
      </c>
      <c r="J316" s="85" t="b">
        <v>0</v>
      </c>
      <c r="K316" s="85" t="b">
        <v>0</v>
      </c>
      <c r="L316" s="85" t="b">
        <v>0</v>
      </c>
    </row>
    <row r="317" spans="1:12" ht="15">
      <c r="A317" s="85" t="s">
        <v>2239</v>
      </c>
      <c r="B317" s="85" t="s">
        <v>2240</v>
      </c>
      <c r="C317" s="85">
        <v>2</v>
      </c>
      <c r="D317" s="123">
        <v>0.001986232258991294</v>
      </c>
      <c r="E317" s="123">
        <v>2.934498451243568</v>
      </c>
      <c r="F317" s="85" t="s">
        <v>2327</v>
      </c>
      <c r="G317" s="85" t="b">
        <v>0</v>
      </c>
      <c r="H317" s="85" t="b">
        <v>0</v>
      </c>
      <c r="I317" s="85" t="b">
        <v>0</v>
      </c>
      <c r="J317" s="85" t="b">
        <v>0</v>
      </c>
      <c r="K317" s="85" t="b">
        <v>0</v>
      </c>
      <c r="L317" s="85" t="b">
        <v>0</v>
      </c>
    </row>
    <row r="318" spans="1:12" ht="15">
      <c r="A318" s="85" t="s">
        <v>236</v>
      </c>
      <c r="B318" s="85" t="s">
        <v>2241</v>
      </c>
      <c r="C318" s="85">
        <v>2</v>
      </c>
      <c r="D318" s="123">
        <v>0.001986232258991294</v>
      </c>
      <c r="E318" s="123">
        <v>1.3604671835158488</v>
      </c>
      <c r="F318" s="85" t="s">
        <v>2327</v>
      </c>
      <c r="G318" s="85" t="b">
        <v>0</v>
      </c>
      <c r="H318" s="85" t="b">
        <v>0</v>
      </c>
      <c r="I318" s="85" t="b">
        <v>0</v>
      </c>
      <c r="J318" s="85" t="b">
        <v>0</v>
      </c>
      <c r="K318" s="85" t="b">
        <v>0</v>
      </c>
      <c r="L318" s="85" t="b">
        <v>0</v>
      </c>
    </row>
    <row r="319" spans="1:12" ht="15">
      <c r="A319" s="85" t="s">
        <v>2241</v>
      </c>
      <c r="B319" s="85" t="s">
        <v>2057</v>
      </c>
      <c r="C319" s="85">
        <v>2</v>
      </c>
      <c r="D319" s="123">
        <v>0.001986232258991294</v>
      </c>
      <c r="E319" s="123">
        <v>2.7584071921878865</v>
      </c>
      <c r="F319" s="85" t="s">
        <v>2327</v>
      </c>
      <c r="G319" s="85" t="b">
        <v>0</v>
      </c>
      <c r="H319" s="85" t="b">
        <v>0</v>
      </c>
      <c r="I319" s="85" t="b">
        <v>0</v>
      </c>
      <c r="J319" s="85" t="b">
        <v>0</v>
      </c>
      <c r="K319" s="85" t="b">
        <v>0</v>
      </c>
      <c r="L319" s="85" t="b">
        <v>0</v>
      </c>
    </row>
    <row r="320" spans="1:12" ht="15">
      <c r="A320" s="85" t="s">
        <v>2057</v>
      </c>
      <c r="B320" s="85" t="s">
        <v>2242</v>
      </c>
      <c r="C320" s="85">
        <v>2</v>
      </c>
      <c r="D320" s="123">
        <v>0.001986232258991294</v>
      </c>
      <c r="E320" s="123">
        <v>2.6334684555795866</v>
      </c>
      <c r="F320" s="85" t="s">
        <v>2327</v>
      </c>
      <c r="G320" s="85" t="b">
        <v>0</v>
      </c>
      <c r="H320" s="85" t="b">
        <v>0</v>
      </c>
      <c r="I320" s="85" t="b">
        <v>0</v>
      </c>
      <c r="J320" s="85" t="b">
        <v>0</v>
      </c>
      <c r="K320" s="85" t="b">
        <v>0</v>
      </c>
      <c r="L320" s="85" t="b">
        <v>0</v>
      </c>
    </row>
    <row r="321" spans="1:12" ht="15">
      <c r="A321" s="85" t="s">
        <v>2242</v>
      </c>
      <c r="B321" s="85" t="s">
        <v>2085</v>
      </c>
      <c r="C321" s="85">
        <v>2</v>
      </c>
      <c r="D321" s="123">
        <v>0.001986232258991294</v>
      </c>
      <c r="E321" s="123">
        <v>2.7584071921878865</v>
      </c>
      <c r="F321" s="85" t="s">
        <v>2327</v>
      </c>
      <c r="G321" s="85" t="b">
        <v>0</v>
      </c>
      <c r="H321" s="85" t="b">
        <v>0</v>
      </c>
      <c r="I321" s="85" t="b">
        <v>0</v>
      </c>
      <c r="J321" s="85" t="b">
        <v>0</v>
      </c>
      <c r="K321" s="85" t="b">
        <v>0</v>
      </c>
      <c r="L321" s="85" t="b">
        <v>0</v>
      </c>
    </row>
    <row r="322" spans="1:12" ht="15">
      <c r="A322" s="85" t="s">
        <v>2085</v>
      </c>
      <c r="B322" s="85" t="s">
        <v>2243</v>
      </c>
      <c r="C322" s="85">
        <v>2</v>
      </c>
      <c r="D322" s="123">
        <v>0.001986232258991294</v>
      </c>
      <c r="E322" s="123">
        <v>2.7584071921878865</v>
      </c>
      <c r="F322" s="85" t="s">
        <v>2327</v>
      </c>
      <c r="G322" s="85" t="b">
        <v>0</v>
      </c>
      <c r="H322" s="85" t="b">
        <v>0</v>
      </c>
      <c r="I322" s="85" t="b">
        <v>0</v>
      </c>
      <c r="J322" s="85" t="b">
        <v>0</v>
      </c>
      <c r="K322" s="85" t="b">
        <v>0</v>
      </c>
      <c r="L322" s="85" t="b">
        <v>0</v>
      </c>
    </row>
    <row r="323" spans="1:12" ht="15">
      <c r="A323" s="85" t="s">
        <v>2243</v>
      </c>
      <c r="B323" s="85" t="s">
        <v>2244</v>
      </c>
      <c r="C323" s="85">
        <v>2</v>
      </c>
      <c r="D323" s="123">
        <v>0.001986232258991294</v>
      </c>
      <c r="E323" s="123">
        <v>2.934498451243568</v>
      </c>
      <c r="F323" s="85" t="s">
        <v>2327</v>
      </c>
      <c r="G323" s="85" t="b">
        <v>0</v>
      </c>
      <c r="H323" s="85" t="b">
        <v>0</v>
      </c>
      <c r="I323" s="85" t="b">
        <v>0</v>
      </c>
      <c r="J323" s="85" t="b">
        <v>0</v>
      </c>
      <c r="K323" s="85" t="b">
        <v>0</v>
      </c>
      <c r="L323" s="85" t="b">
        <v>0</v>
      </c>
    </row>
    <row r="324" spans="1:12" ht="15">
      <c r="A324" s="85" t="s">
        <v>236</v>
      </c>
      <c r="B324" s="85" t="s">
        <v>2013</v>
      </c>
      <c r="C324" s="85">
        <v>2</v>
      </c>
      <c r="D324" s="123">
        <v>0.001986232258991294</v>
      </c>
      <c r="E324" s="123">
        <v>0.7584071921878864</v>
      </c>
      <c r="F324" s="85" t="s">
        <v>2327</v>
      </c>
      <c r="G324" s="85" t="b">
        <v>0</v>
      </c>
      <c r="H324" s="85" t="b">
        <v>0</v>
      </c>
      <c r="I324" s="85" t="b">
        <v>0</v>
      </c>
      <c r="J324" s="85" t="b">
        <v>0</v>
      </c>
      <c r="K324" s="85" t="b">
        <v>0</v>
      </c>
      <c r="L324" s="85" t="b">
        <v>0</v>
      </c>
    </row>
    <row r="325" spans="1:12" ht="15">
      <c r="A325" s="85" t="s">
        <v>2070</v>
      </c>
      <c r="B325" s="85" t="s">
        <v>2245</v>
      </c>
      <c r="C325" s="85">
        <v>2</v>
      </c>
      <c r="D325" s="123">
        <v>0.001986232258991294</v>
      </c>
      <c r="E325" s="123">
        <v>2.6334684555795866</v>
      </c>
      <c r="F325" s="85" t="s">
        <v>2327</v>
      </c>
      <c r="G325" s="85" t="b">
        <v>0</v>
      </c>
      <c r="H325" s="85" t="b">
        <v>0</v>
      </c>
      <c r="I325" s="85" t="b">
        <v>0</v>
      </c>
      <c r="J325" s="85" t="b">
        <v>1</v>
      </c>
      <c r="K325" s="85" t="b">
        <v>0</v>
      </c>
      <c r="L325" s="85" t="b">
        <v>0</v>
      </c>
    </row>
    <row r="326" spans="1:12" ht="15">
      <c r="A326" s="85" t="s">
        <v>2245</v>
      </c>
      <c r="B326" s="85" t="s">
        <v>2246</v>
      </c>
      <c r="C326" s="85">
        <v>2</v>
      </c>
      <c r="D326" s="123">
        <v>0.001986232258991294</v>
      </c>
      <c r="E326" s="123">
        <v>2.934498451243568</v>
      </c>
      <c r="F326" s="85" t="s">
        <v>2327</v>
      </c>
      <c r="G326" s="85" t="b">
        <v>1</v>
      </c>
      <c r="H326" s="85" t="b">
        <v>0</v>
      </c>
      <c r="I326" s="85" t="b">
        <v>0</v>
      </c>
      <c r="J326" s="85" t="b">
        <v>0</v>
      </c>
      <c r="K326" s="85" t="b">
        <v>0</v>
      </c>
      <c r="L326" s="85" t="b">
        <v>0</v>
      </c>
    </row>
    <row r="327" spans="1:12" ht="15">
      <c r="A327" s="85" t="s">
        <v>2246</v>
      </c>
      <c r="B327" s="85" t="s">
        <v>482</v>
      </c>
      <c r="C327" s="85">
        <v>2</v>
      </c>
      <c r="D327" s="123">
        <v>0.001986232258991294</v>
      </c>
      <c r="E327" s="123">
        <v>2.3324384599156054</v>
      </c>
      <c r="F327" s="85" t="s">
        <v>2327</v>
      </c>
      <c r="G327" s="85" t="b">
        <v>0</v>
      </c>
      <c r="H327" s="85" t="b">
        <v>0</v>
      </c>
      <c r="I327" s="85" t="b">
        <v>0</v>
      </c>
      <c r="J327" s="85" t="b">
        <v>0</v>
      </c>
      <c r="K327" s="85" t="b">
        <v>0</v>
      </c>
      <c r="L327" s="85" t="b">
        <v>0</v>
      </c>
    </row>
    <row r="328" spans="1:12" ht="15">
      <c r="A328" s="85" t="s">
        <v>482</v>
      </c>
      <c r="B328" s="85" t="s">
        <v>491</v>
      </c>
      <c r="C328" s="85">
        <v>2</v>
      </c>
      <c r="D328" s="123">
        <v>0.001986232258991294</v>
      </c>
      <c r="E328" s="123">
        <v>1.7883704155653297</v>
      </c>
      <c r="F328" s="85" t="s">
        <v>2327</v>
      </c>
      <c r="G328" s="85" t="b">
        <v>0</v>
      </c>
      <c r="H328" s="85" t="b">
        <v>0</v>
      </c>
      <c r="I328" s="85" t="b">
        <v>0</v>
      </c>
      <c r="J328" s="85" t="b">
        <v>0</v>
      </c>
      <c r="K328" s="85" t="b">
        <v>0</v>
      </c>
      <c r="L328" s="85" t="b">
        <v>0</v>
      </c>
    </row>
    <row r="329" spans="1:12" ht="15">
      <c r="A329" s="85" t="s">
        <v>2024</v>
      </c>
      <c r="B329" s="85" t="s">
        <v>1676</v>
      </c>
      <c r="C329" s="85">
        <v>2</v>
      </c>
      <c r="D329" s="123">
        <v>0.001986232258991294</v>
      </c>
      <c r="E329" s="123">
        <v>2.281285937468224</v>
      </c>
      <c r="F329" s="85" t="s">
        <v>2327</v>
      </c>
      <c r="G329" s="85" t="b">
        <v>0</v>
      </c>
      <c r="H329" s="85" t="b">
        <v>0</v>
      </c>
      <c r="I329" s="85" t="b">
        <v>0</v>
      </c>
      <c r="J329" s="85" t="b">
        <v>1</v>
      </c>
      <c r="K329" s="85" t="b">
        <v>0</v>
      </c>
      <c r="L329" s="85" t="b">
        <v>0</v>
      </c>
    </row>
    <row r="330" spans="1:12" ht="15">
      <c r="A330" s="85" t="s">
        <v>1676</v>
      </c>
      <c r="B330" s="85" t="s">
        <v>2248</v>
      </c>
      <c r="C330" s="85">
        <v>2</v>
      </c>
      <c r="D330" s="123">
        <v>0.001986232258991294</v>
      </c>
      <c r="E330" s="123">
        <v>2.934498451243568</v>
      </c>
      <c r="F330" s="85" t="s">
        <v>2327</v>
      </c>
      <c r="G330" s="85" t="b">
        <v>1</v>
      </c>
      <c r="H330" s="85" t="b">
        <v>0</v>
      </c>
      <c r="I330" s="85" t="b">
        <v>0</v>
      </c>
      <c r="J330" s="85" t="b">
        <v>0</v>
      </c>
      <c r="K330" s="85" t="b">
        <v>0</v>
      </c>
      <c r="L330" s="85" t="b">
        <v>0</v>
      </c>
    </row>
    <row r="331" spans="1:12" ht="15">
      <c r="A331" s="85" t="s">
        <v>2248</v>
      </c>
      <c r="B331" s="85" t="s">
        <v>2249</v>
      </c>
      <c r="C331" s="85">
        <v>2</v>
      </c>
      <c r="D331" s="123">
        <v>0.001986232258991294</v>
      </c>
      <c r="E331" s="123">
        <v>2.934498451243568</v>
      </c>
      <c r="F331" s="85" t="s">
        <v>2327</v>
      </c>
      <c r="G331" s="85" t="b">
        <v>0</v>
      </c>
      <c r="H331" s="85" t="b">
        <v>0</v>
      </c>
      <c r="I331" s="85" t="b">
        <v>0</v>
      </c>
      <c r="J331" s="85" t="b">
        <v>1</v>
      </c>
      <c r="K331" s="85" t="b">
        <v>0</v>
      </c>
      <c r="L331" s="85" t="b">
        <v>0</v>
      </c>
    </row>
    <row r="332" spans="1:12" ht="15">
      <c r="A332" s="85" t="s">
        <v>2249</v>
      </c>
      <c r="B332" s="85" t="s">
        <v>236</v>
      </c>
      <c r="C332" s="85">
        <v>2</v>
      </c>
      <c r="D332" s="123">
        <v>0.001986232258991294</v>
      </c>
      <c r="E332" s="123">
        <v>1.3547148546267576</v>
      </c>
      <c r="F332" s="85" t="s">
        <v>2327</v>
      </c>
      <c r="G332" s="85" t="b">
        <v>1</v>
      </c>
      <c r="H332" s="85" t="b">
        <v>0</v>
      </c>
      <c r="I332" s="85" t="b">
        <v>0</v>
      </c>
      <c r="J332" s="85" t="b">
        <v>0</v>
      </c>
      <c r="K332" s="85" t="b">
        <v>0</v>
      </c>
      <c r="L332" s="85" t="b">
        <v>0</v>
      </c>
    </row>
    <row r="333" spans="1:12" ht="15">
      <c r="A333" s="85" t="s">
        <v>236</v>
      </c>
      <c r="B333" s="85" t="s">
        <v>2120</v>
      </c>
      <c r="C333" s="85">
        <v>2</v>
      </c>
      <c r="D333" s="123">
        <v>0.001986232258991294</v>
      </c>
      <c r="E333" s="123">
        <v>1.1843759244601677</v>
      </c>
      <c r="F333" s="85" t="s">
        <v>2327</v>
      </c>
      <c r="G333" s="85" t="b">
        <v>0</v>
      </c>
      <c r="H333" s="85" t="b">
        <v>0</v>
      </c>
      <c r="I333" s="85" t="b">
        <v>0</v>
      </c>
      <c r="J333" s="85" t="b">
        <v>0</v>
      </c>
      <c r="K333" s="85" t="b">
        <v>0</v>
      </c>
      <c r="L333" s="85" t="b">
        <v>0</v>
      </c>
    </row>
    <row r="334" spans="1:12" ht="15">
      <c r="A334" s="85" t="s">
        <v>2120</v>
      </c>
      <c r="B334" s="85" t="s">
        <v>2250</v>
      </c>
      <c r="C334" s="85">
        <v>2</v>
      </c>
      <c r="D334" s="123">
        <v>0.001986232258991294</v>
      </c>
      <c r="E334" s="123">
        <v>2.7584071921878865</v>
      </c>
      <c r="F334" s="85" t="s">
        <v>2327</v>
      </c>
      <c r="G334" s="85" t="b">
        <v>0</v>
      </c>
      <c r="H334" s="85" t="b">
        <v>0</v>
      </c>
      <c r="I334" s="85" t="b">
        <v>0</v>
      </c>
      <c r="J334" s="85" t="b">
        <v>0</v>
      </c>
      <c r="K334" s="85" t="b">
        <v>0</v>
      </c>
      <c r="L334" s="85" t="b">
        <v>0</v>
      </c>
    </row>
    <row r="335" spans="1:12" ht="15">
      <c r="A335" s="85" t="s">
        <v>2250</v>
      </c>
      <c r="B335" s="85" t="s">
        <v>2251</v>
      </c>
      <c r="C335" s="85">
        <v>2</v>
      </c>
      <c r="D335" s="123">
        <v>0.001986232258991294</v>
      </c>
      <c r="E335" s="123">
        <v>2.934498451243568</v>
      </c>
      <c r="F335" s="85" t="s">
        <v>2327</v>
      </c>
      <c r="G335" s="85" t="b">
        <v>0</v>
      </c>
      <c r="H335" s="85" t="b">
        <v>0</v>
      </c>
      <c r="I335" s="85" t="b">
        <v>0</v>
      </c>
      <c r="J335" s="85" t="b">
        <v>0</v>
      </c>
      <c r="K335" s="85" t="b">
        <v>0</v>
      </c>
      <c r="L335" s="85" t="b">
        <v>0</v>
      </c>
    </row>
    <row r="336" spans="1:12" ht="15">
      <c r="A336" s="85" t="s">
        <v>2251</v>
      </c>
      <c r="B336" s="85" t="s">
        <v>1666</v>
      </c>
      <c r="C336" s="85">
        <v>2</v>
      </c>
      <c r="D336" s="123">
        <v>0.001986232258991294</v>
      </c>
      <c r="E336" s="123">
        <v>2.059437187851868</v>
      </c>
      <c r="F336" s="85" t="s">
        <v>2327</v>
      </c>
      <c r="G336" s="85" t="b">
        <v>0</v>
      </c>
      <c r="H336" s="85" t="b">
        <v>0</v>
      </c>
      <c r="I336" s="85" t="b">
        <v>0</v>
      </c>
      <c r="J336" s="85" t="b">
        <v>0</v>
      </c>
      <c r="K336" s="85" t="b">
        <v>0</v>
      </c>
      <c r="L336" s="85" t="b">
        <v>0</v>
      </c>
    </row>
    <row r="337" spans="1:12" ht="15">
      <c r="A337" s="85" t="s">
        <v>2252</v>
      </c>
      <c r="B337" s="85" t="s">
        <v>236</v>
      </c>
      <c r="C337" s="85">
        <v>2</v>
      </c>
      <c r="D337" s="123">
        <v>0.001986232258991294</v>
      </c>
      <c r="E337" s="123">
        <v>1.3547148546267576</v>
      </c>
      <c r="F337" s="85" t="s">
        <v>2327</v>
      </c>
      <c r="G337" s="85" t="b">
        <v>0</v>
      </c>
      <c r="H337" s="85" t="b">
        <v>0</v>
      </c>
      <c r="I337" s="85" t="b">
        <v>0</v>
      </c>
      <c r="J337" s="85" t="b">
        <v>0</v>
      </c>
      <c r="K337" s="85" t="b">
        <v>0</v>
      </c>
      <c r="L337" s="85" t="b">
        <v>0</v>
      </c>
    </row>
    <row r="338" spans="1:12" ht="15">
      <c r="A338" s="85" t="s">
        <v>236</v>
      </c>
      <c r="B338" s="85" t="s">
        <v>239</v>
      </c>
      <c r="C338" s="85">
        <v>2</v>
      </c>
      <c r="D338" s="123">
        <v>0.001986232258991294</v>
      </c>
      <c r="E338" s="123">
        <v>1.1843759244601677</v>
      </c>
      <c r="F338" s="85" t="s">
        <v>2327</v>
      </c>
      <c r="G338" s="85" t="b">
        <v>0</v>
      </c>
      <c r="H338" s="85" t="b">
        <v>0</v>
      </c>
      <c r="I338" s="85" t="b">
        <v>0</v>
      </c>
      <c r="J338" s="85" t="b">
        <v>0</v>
      </c>
      <c r="K338" s="85" t="b">
        <v>0</v>
      </c>
      <c r="L338" s="85" t="b">
        <v>0</v>
      </c>
    </row>
    <row r="339" spans="1:12" ht="15">
      <c r="A339" s="85" t="s">
        <v>236</v>
      </c>
      <c r="B339" s="85" t="s">
        <v>1664</v>
      </c>
      <c r="C339" s="85">
        <v>2</v>
      </c>
      <c r="D339" s="123">
        <v>0.001986232258991294</v>
      </c>
      <c r="E339" s="123">
        <v>0.40622467407652396</v>
      </c>
      <c r="F339" s="85" t="s">
        <v>2327</v>
      </c>
      <c r="G339" s="85" t="b">
        <v>0</v>
      </c>
      <c r="H339" s="85" t="b">
        <v>0</v>
      </c>
      <c r="I339" s="85" t="b">
        <v>0</v>
      </c>
      <c r="J339" s="85" t="b">
        <v>1</v>
      </c>
      <c r="K339" s="85" t="b">
        <v>0</v>
      </c>
      <c r="L339" s="85" t="b">
        <v>0</v>
      </c>
    </row>
    <row r="340" spans="1:12" ht="15">
      <c r="A340" s="85" t="s">
        <v>2126</v>
      </c>
      <c r="B340" s="85" t="s">
        <v>2254</v>
      </c>
      <c r="C340" s="85">
        <v>2</v>
      </c>
      <c r="D340" s="123">
        <v>0.001986232258991294</v>
      </c>
      <c r="E340" s="123">
        <v>2.7584071921878865</v>
      </c>
      <c r="F340" s="85" t="s">
        <v>2327</v>
      </c>
      <c r="G340" s="85" t="b">
        <v>0</v>
      </c>
      <c r="H340" s="85" t="b">
        <v>0</v>
      </c>
      <c r="I340" s="85" t="b">
        <v>0</v>
      </c>
      <c r="J340" s="85" t="b">
        <v>0</v>
      </c>
      <c r="K340" s="85" t="b">
        <v>0</v>
      </c>
      <c r="L340" s="85" t="b">
        <v>0</v>
      </c>
    </row>
    <row r="341" spans="1:12" ht="15">
      <c r="A341" s="85" t="s">
        <v>2254</v>
      </c>
      <c r="B341" s="85" t="s">
        <v>2255</v>
      </c>
      <c r="C341" s="85">
        <v>2</v>
      </c>
      <c r="D341" s="123">
        <v>0.001986232258991294</v>
      </c>
      <c r="E341" s="123">
        <v>2.934498451243568</v>
      </c>
      <c r="F341" s="85" t="s">
        <v>2327</v>
      </c>
      <c r="G341" s="85" t="b">
        <v>0</v>
      </c>
      <c r="H341" s="85" t="b">
        <v>0</v>
      </c>
      <c r="I341" s="85" t="b">
        <v>0</v>
      </c>
      <c r="J341" s="85" t="b">
        <v>0</v>
      </c>
      <c r="K341" s="85" t="b">
        <v>0</v>
      </c>
      <c r="L341" s="85" t="b">
        <v>0</v>
      </c>
    </row>
    <row r="342" spans="1:12" ht="15">
      <c r="A342" s="85" t="s">
        <v>2255</v>
      </c>
      <c r="B342" s="85" t="s">
        <v>492</v>
      </c>
      <c r="C342" s="85">
        <v>2</v>
      </c>
      <c r="D342" s="123">
        <v>0.001986232258991294</v>
      </c>
      <c r="E342" s="123">
        <v>2.121585094600712</v>
      </c>
      <c r="F342" s="85" t="s">
        <v>2327</v>
      </c>
      <c r="G342" s="85" t="b">
        <v>0</v>
      </c>
      <c r="H342" s="85" t="b">
        <v>0</v>
      </c>
      <c r="I342" s="85" t="b">
        <v>0</v>
      </c>
      <c r="J342" s="85" t="b">
        <v>0</v>
      </c>
      <c r="K342" s="85" t="b">
        <v>0</v>
      </c>
      <c r="L342" s="85" t="b">
        <v>0</v>
      </c>
    </row>
    <row r="343" spans="1:12" ht="15">
      <c r="A343" s="85" t="s">
        <v>1639</v>
      </c>
      <c r="B343" s="85" t="s">
        <v>2256</v>
      </c>
      <c r="C343" s="85">
        <v>2</v>
      </c>
      <c r="D343" s="123">
        <v>0.001986232258991294</v>
      </c>
      <c r="E343" s="123">
        <v>2.4573771965239053</v>
      </c>
      <c r="F343" s="85" t="s">
        <v>2327</v>
      </c>
      <c r="G343" s="85" t="b">
        <v>0</v>
      </c>
      <c r="H343" s="85" t="b">
        <v>0</v>
      </c>
      <c r="I343" s="85" t="b">
        <v>0</v>
      </c>
      <c r="J343" s="85" t="b">
        <v>0</v>
      </c>
      <c r="K343" s="85" t="b">
        <v>0</v>
      </c>
      <c r="L343" s="85" t="b">
        <v>0</v>
      </c>
    </row>
    <row r="344" spans="1:12" ht="15">
      <c r="A344" s="85" t="s">
        <v>2256</v>
      </c>
      <c r="B344" s="85" t="s">
        <v>2257</v>
      </c>
      <c r="C344" s="85">
        <v>2</v>
      </c>
      <c r="D344" s="123">
        <v>0.001986232258991294</v>
      </c>
      <c r="E344" s="123">
        <v>2.934498451243568</v>
      </c>
      <c r="F344" s="85" t="s">
        <v>2327</v>
      </c>
      <c r="G344" s="85" t="b">
        <v>0</v>
      </c>
      <c r="H344" s="85" t="b">
        <v>0</v>
      </c>
      <c r="I344" s="85" t="b">
        <v>0</v>
      </c>
      <c r="J344" s="85" t="b">
        <v>0</v>
      </c>
      <c r="K344" s="85" t="b">
        <v>0</v>
      </c>
      <c r="L344" s="85" t="b">
        <v>0</v>
      </c>
    </row>
    <row r="345" spans="1:12" ht="15">
      <c r="A345" s="85" t="s">
        <v>2257</v>
      </c>
      <c r="B345" s="85" t="s">
        <v>2019</v>
      </c>
      <c r="C345" s="85">
        <v>2</v>
      </c>
      <c r="D345" s="123">
        <v>0.001986232258991294</v>
      </c>
      <c r="E345" s="123">
        <v>2.4573771965239053</v>
      </c>
      <c r="F345" s="85" t="s">
        <v>2327</v>
      </c>
      <c r="G345" s="85" t="b">
        <v>0</v>
      </c>
      <c r="H345" s="85" t="b">
        <v>0</v>
      </c>
      <c r="I345" s="85" t="b">
        <v>0</v>
      </c>
      <c r="J345" s="85" t="b">
        <v>0</v>
      </c>
      <c r="K345" s="85" t="b">
        <v>0</v>
      </c>
      <c r="L345" s="85" t="b">
        <v>0</v>
      </c>
    </row>
    <row r="346" spans="1:12" ht="15">
      <c r="A346" s="85" t="s">
        <v>1687</v>
      </c>
      <c r="B346" s="85" t="s">
        <v>492</v>
      </c>
      <c r="C346" s="85">
        <v>2</v>
      </c>
      <c r="D346" s="123">
        <v>0.001986232258991294</v>
      </c>
      <c r="E346" s="123">
        <v>1.5195251032727497</v>
      </c>
      <c r="F346" s="85" t="s">
        <v>2327</v>
      </c>
      <c r="G346" s="85" t="b">
        <v>0</v>
      </c>
      <c r="H346" s="85" t="b">
        <v>0</v>
      </c>
      <c r="I346" s="85" t="b">
        <v>0</v>
      </c>
      <c r="J346" s="85" t="b">
        <v>0</v>
      </c>
      <c r="K346" s="85" t="b">
        <v>0</v>
      </c>
      <c r="L346" s="85" t="b">
        <v>0</v>
      </c>
    </row>
    <row r="347" spans="1:12" ht="15">
      <c r="A347" s="85" t="s">
        <v>1639</v>
      </c>
      <c r="B347" s="85" t="s">
        <v>1700</v>
      </c>
      <c r="C347" s="85">
        <v>2</v>
      </c>
      <c r="D347" s="123">
        <v>0.001986232258991294</v>
      </c>
      <c r="E347" s="123">
        <v>1.9133091521736296</v>
      </c>
      <c r="F347" s="85" t="s">
        <v>2327</v>
      </c>
      <c r="G347" s="85" t="b">
        <v>0</v>
      </c>
      <c r="H347" s="85" t="b">
        <v>0</v>
      </c>
      <c r="I347" s="85" t="b">
        <v>0</v>
      </c>
      <c r="J347" s="85" t="b">
        <v>0</v>
      </c>
      <c r="K347" s="85" t="b">
        <v>0</v>
      </c>
      <c r="L347" s="85" t="b">
        <v>0</v>
      </c>
    </row>
    <row r="348" spans="1:12" ht="15">
      <c r="A348" s="85" t="s">
        <v>1700</v>
      </c>
      <c r="B348" s="85" t="s">
        <v>2019</v>
      </c>
      <c r="C348" s="85">
        <v>2</v>
      </c>
      <c r="D348" s="123">
        <v>0.001986232258991294</v>
      </c>
      <c r="E348" s="123">
        <v>1.855317205195943</v>
      </c>
      <c r="F348" s="85" t="s">
        <v>2327</v>
      </c>
      <c r="G348" s="85" t="b">
        <v>0</v>
      </c>
      <c r="H348" s="85" t="b">
        <v>0</v>
      </c>
      <c r="I348" s="85" t="b">
        <v>0</v>
      </c>
      <c r="J348" s="85" t="b">
        <v>0</v>
      </c>
      <c r="K348" s="85" t="b">
        <v>0</v>
      </c>
      <c r="L348" s="85" t="b">
        <v>0</v>
      </c>
    </row>
    <row r="349" spans="1:12" ht="15">
      <c r="A349" s="85" t="s">
        <v>1687</v>
      </c>
      <c r="B349" s="85" t="s">
        <v>2258</v>
      </c>
      <c r="C349" s="85">
        <v>2</v>
      </c>
      <c r="D349" s="123">
        <v>0.001986232258991294</v>
      </c>
      <c r="E349" s="123">
        <v>2.3324384599156054</v>
      </c>
      <c r="F349" s="85" t="s">
        <v>2327</v>
      </c>
      <c r="G349" s="85" t="b">
        <v>0</v>
      </c>
      <c r="H349" s="85" t="b">
        <v>0</v>
      </c>
      <c r="I349" s="85" t="b">
        <v>0</v>
      </c>
      <c r="J349" s="85" t="b">
        <v>0</v>
      </c>
      <c r="K349" s="85" t="b">
        <v>0</v>
      </c>
      <c r="L349" s="85" t="b">
        <v>0</v>
      </c>
    </row>
    <row r="350" spans="1:12" ht="15">
      <c r="A350" s="85" t="s">
        <v>2258</v>
      </c>
      <c r="B350" s="85" t="s">
        <v>2080</v>
      </c>
      <c r="C350" s="85">
        <v>2</v>
      </c>
      <c r="D350" s="123">
        <v>0.001986232258991294</v>
      </c>
      <c r="E350" s="123">
        <v>2.6334684555795866</v>
      </c>
      <c r="F350" s="85" t="s">
        <v>2327</v>
      </c>
      <c r="G350" s="85" t="b">
        <v>0</v>
      </c>
      <c r="H350" s="85" t="b">
        <v>0</v>
      </c>
      <c r="I350" s="85" t="b">
        <v>0</v>
      </c>
      <c r="J350" s="85" t="b">
        <v>0</v>
      </c>
      <c r="K350" s="85" t="b">
        <v>0</v>
      </c>
      <c r="L350" s="85" t="b">
        <v>0</v>
      </c>
    </row>
    <row r="351" spans="1:12" ht="15">
      <c r="A351" s="85" t="s">
        <v>492</v>
      </c>
      <c r="B351" s="85" t="s">
        <v>2259</v>
      </c>
      <c r="C351" s="85">
        <v>2</v>
      </c>
      <c r="D351" s="123">
        <v>0.001986232258991294</v>
      </c>
      <c r="E351" s="123">
        <v>2.089400411229311</v>
      </c>
      <c r="F351" s="85" t="s">
        <v>2327</v>
      </c>
      <c r="G351" s="85" t="b">
        <v>0</v>
      </c>
      <c r="H351" s="85" t="b">
        <v>0</v>
      </c>
      <c r="I351" s="85" t="b">
        <v>0</v>
      </c>
      <c r="J351" s="85" t="b">
        <v>0</v>
      </c>
      <c r="K351" s="85" t="b">
        <v>0</v>
      </c>
      <c r="L351" s="85" t="b">
        <v>0</v>
      </c>
    </row>
    <row r="352" spans="1:12" ht="15">
      <c r="A352" s="85" t="s">
        <v>2259</v>
      </c>
      <c r="B352" s="85" t="s">
        <v>2260</v>
      </c>
      <c r="C352" s="85">
        <v>2</v>
      </c>
      <c r="D352" s="123">
        <v>0.001986232258991294</v>
      </c>
      <c r="E352" s="123">
        <v>2.934498451243568</v>
      </c>
      <c r="F352" s="85" t="s">
        <v>2327</v>
      </c>
      <c r="G352" s="85" t="b">
        <v>0</v>
      </c>
      <c r="H352" s="85" t="b">
        <v>0</v>
      </c>
      <c r="I352" s="85" t="b">
        <v>0</v>
      </c>
      <c r="J352" s="85" t="b">
        <v>0</v>
      </c>
      <c r="K352" s="85" t="b">
        <v>0</v>
      </c>
      <c r="L352" s="85" t="b">
        <v>0</v>
      </c>
    </row>
    <row r="353" spans="1:12" ht="15">
      <c r="A353" s="85" t="s">
        <v>2260</v>
      </c>
      <c r="B353" s="85" t="s">
        <v>2261</v>
      </c>
      <c r="C353" s="85">
        <v>2</v>
      </c>
      <c r="D353" s="123">
        <v>0.001986232258991294</v>
      </c>
      <c r="E353" s="123">
        <v>2.934498451243568</v>
      </c>
      <c r="F353" s="85" t="s">
        <v>2327</v>
      </c>
      <c r="G353" s="85" t="b">
        <v>0</v>
      </c>
      <c r="H353" s="85" t="b">
        <v>0</v>
      </c>
      <c r="I353" s="85" t="b">
        <v>0</v>
      </c>
      <c r="J353" s="85" t="b">
        <v>0</v>
      </c>
      <c r="K353" s="85" t="b">
        <v>0</v>
      </c>
      <c r="L353" s="85" t="b">
        <v>0</v>
      </c>
    </row>
    <row r="354" spans="1:12" ht="15">
      <c r="A354" s="85" t="s">
        <v>2261</v>
      </c>
      <c r="B354" s="85" t="s">
        <v>2262</v>
      </c>
      <c r="C354" s="85">
        <v>2</v>
      </c>
      <c r="D354" s="123">
        <v>0.001986232258991294</v>
      </c>
      <c r="E354" s="123">
        <v>2.934498451243568</v>
      </c>
      <c r="F354" s="85" t="s">
        <v>2327</v>
      </c>
      <c r="G354" s="85" t="b">
        <v>0</v>
      </c>
      <c r="H354" s="85" t="b">
        <v>0</v>
      </c>
      <c r="I354" s="85" t="b">
        <v>0</v>
      </c>
      <c r="J354" s="85" t="b">
        <v>0</v>
      </c>
      <c r="K354" s="85" t="b">
        <v>0</v>
      </c>
      <c r="L354" s="85" t="b">
        <v>0</v>
      </c>
    </row>
    <row r="355" spans="1:12" ht="15">
      <c r="A355" s="85" t="s">
        <v>2262</v>
      </c>
      <c r="B355" s="85" t="s">
        <v>2263</v>
      </c>
      <c r="C355" s="85">
        <v>2</v>
      </c>
      <c r="D355" s="123">
        <v>0.001986232258991294</v>
      </c>
      <c r="E355" s="123">
        <v>2.934498451243568</v>
      </c>
      <c r="F355" s="85" t="s">
        <v>2327</v>
      </c>
      <c r="G355" s="85" t="b">
        <v>0</v>
      </c>
      <c r="H355" s="85" t="b">
        <v>0</v>
      </c>
      <c r="I355" s="85" t="b">
        <v>0</v>
      </c>
      <c r="J355" s="85" t="b">
        <v>0</v>
      </c>
      <c r="K355" s="85" t="b">
        <v>0</v>
      </c>
      <c r="L355" s="85" t="b">
        <v>0</v>
      </c>
    </row>
    <row r="356" spans="1:12" ht="15">
      <c r="A356" s="85" t="s">
        <v>2263</v>
      </c>
      <c r="B356" s="85" t="s">
        <v>1639</v>
      </c>
      <c r="C356" s="85">
        <v>2</v>
      </c>
      <c r="D356" s="123">
        <v>0.001986232258991294</v>
      </c>
      <c r="E356" s="123">
        <v>2.2355284469075487</v>
      </c>
      <c r="F356" s="85" t="s">
        <v>2327</v>
      </c>
      <c r="G356" s="85" t="b">
        <v>0</v>
      </c>
      <c r="H356" s="85" t="b">
        <v>0</v>
      </c>
      <c r="I356" s="85" t="b">
        <v>0</v>
      </c>
      <c r="J356" s="85" t="b">
        <v>0</v>
      </c>
      <c r="K356" s="85" t="b">
        <v>0</v>
      </c>
      <c r="L356" s="85" t="b">
        <v>0</v>
      </c>
    </row>
    <row r="357" spans="1:12" ht="15">
      <c r="A357" s="85" t="s">
        <v>2264</v>
      </c>
      <c r="B357" s="85" t="s">
        <v>1683</v>
      </c>
      <c r="C357" s="85">
        <v>2</v>
      </c>
      <c r="D357" s="123">
        <v>0.001986232258991294</v>
      </c>
      <c r="E357" s="123">
        <v>2.059437187851868</v>
      </c>
      <c r="F357" s="85" t="s">
        <v>2327</v>
      </c>
      <c r="G357" s="85" t="b">
        <v>0</v>
      </c>
      <c r="H357" s="85" t="b">
        <v>0</v>
      </c>
      <c r="I357" s="85" t="b">
        <v>0</v>
      </c>
      <c r="J357" s="85" t="b">
        <v>0</v>
      </c>
      <c r="K357" s="85" t="b">
        <v>0</v>
      </c>
      <c r="L357" s="85" t="b">
        <v>0</v>
      </c>
    </row>
    <row r="358" spans="1:12" ht="15">
      <c r="A358" s="85" t="s">
        <v>1684</v>
      </c>
      <c r="B358" s="85" t="s">
        <v>2265</v>
      </c>
      <c r="C358" s="85">
        <v>2</v>
      </c>
      <c r="D358" s="123">
        <v>0.001986232258991294</v>
      </c>
      <c r="E358" s="123">
        <v>2.121585094600712</v>
      </c>
      <c r="F358" s="85" t="s">
        <v>2327</v>
      </c>
      <c r="G358" s="85" t="b">
        <v>0</v>
      </c>
      <c r="H358" s="85" t="b">
        <v>0</v>
      </c>
      <c r="I358" s="85" t="b">
        <v>0</v>
      </c>
      <c r="J358" s="85" t="b">
        <v>1</v>
      </c>
      <c r="K358" s="85" t="b">
        <v>0</v>
      </c>
      <c r="L358" s="85" t="b">
        <v>0</v>
      </c>
    </row>
    <row r="359" spans="1:12" ht="15">
      <c r="A359" s="85" t="s">
        <v>2265</v>
      </c>
      <c r="B359" s="85" t="s">
        <v>492</v>
      </c>
      <c r="C359" s="85">
        <v>2</v>
      </c>
      <c r="D359" s="123">
        <v>0.001986232258991294</v>
      </c>
      <c r="E359" s="123">
        <v>2.121585094600712</v>
      </c>
      <c r="F359" s="85" t="s">
        <v>2327</v>
      </c>
      <c r="G359" s="85" t="b">
        <v>1</v>
      </c>
      <c r="H359" s="85" t="b">
        <v>0</v>
      </c>
      <c r="I359" s="85" t="b">
        <v>0</v>
      </c>
      <c r="J359" s="85" t="b">
        <v>0</v>
      </c>
      <c r="K359" s="85" t="b">
        <v>0</v>
      </c>
      <c r="L359" s="85" t="b">
        <v>0</v>
      </c>
    </row>
    <row r="360" spans="1:12" ht="15">
      <c r="A360" s="85" t="s">
        <v>492</v>
      </c>
      <c r="B360" s="85" t="s">
        <v>1670</v>
      </c>
      <c r="C360" s="85">
        <v>2</v>
      </c>
      <c r="D360" s="123">
        <v>0.001986232258991294</v>
      </c>
      <c r="E360" s="123">
        <v>1.390430406893292</v>
      </c>
      <c r="F360" s="85" t="s">
        <v>2327</v>
      </c>
      <c r="G360" s="85" t="b">
        <v>0</v>
      </c>
      <c r="H360" s="85" t="b">
        <v>0</v>
      </c>
      <c r="I360" s="85" t="b">
        <v>0</v>
      </c>
      <c r="J360" s="85" t="b">
        <v>0</v>
      </c>
      <c r="K360" s="85" t="b">
        <v>0</v>
      </c>
      <c r="L360" s="85" t="b">
        <v>0</v>
      </c>
    </row>
    <row r="361" spans="1:12" ht="15">
      <c r="A361" s="85" t="s">
        <v>1670</v>
      </c>
      <c r="B361" s="85" t="s">
        <v>2266</v>
      </c>
      <c r="C361" s="85">
        <v>2</v>
      </c>
      <c r="D361" s="123">
        <v>0.001986232258991294</v>
      </c>
      <c r="E361" s="123">
        <v>2.194135761749324</v>
      </c>
      <c r="F361" s="85" t="s">
        <v>2327</v>
      </c>
      <c r="G361" s="85" t="b">
        <v>0</v>
      </c>
      <c r="H361" s="85" t="b">
        <v>0</v>
      </c>
      <c r="I361" s="85" t="b">
        <v>0</v>
      </c>
      <c r="J361" s="85" t="b">
        <v>0</v>
      </c>
      <c r="K361" s="85" t="b">
        <v>0</v>
      </c>
      <c r="L361" s="85" t="b">
        <v>0</v>
      </c>
    </row>
    <row r="362" spans="1:12" ht="15">
      <c r="A362" s="85" t="s">
        <v>2266</v>
      </c>
      <c r="B362" s="85" t="s">
        <v>2267</v>
      </c>
      <c r="C362" s="85">
        <v>2</v>
      </c>
      <c r="D362" s="123">
        <v>0.001986232258991294</v>
      </c>
      <c r="E362" s="123">
        <v>2.934498451243568</v>
      </c>
      <c r="F362" s="85" t="s">
        <v>2327</v>
      </c>
      <c r="G362" s="85" t="b">
        <v>0</v>
      </c>
      <c r="H362" s="85" t="b">
        <v>0</v>
      </c>
      <c r="I362" s="85" t="b">
        <v>0</v>
      </c>
      <c r="J362" s="85" t="b">
        <v>0</v>
      </c>
      <c r="K362" s="85" t="b">
        <v>0</v>
      </c>
      <c r="L362" s="85" t="b">
        <v>0</v>
      </c>
    </row>
    <row r="363" spans="1:12" ht="15">
      <c r="A363" s="85" t="s">
        <v>2267</v>
      </c>
      <c r="B363" s="85" t="s">
        <v>1639</v>
      </c>
      <c r="C363" s="85">
        <v>2</v>
      </c>
      <c r="D363" s="123">
        <v>0.001986232258991294</v>
      </c>
      <c r="E363" s="123">
        <v>2.2355284469075487</v>
      </c>
      <c r="F363" s="85" t="s">
        <v>2327</v>
      </c>
      <c r="G363" s="85" t="b">
        <v>0</v>
      </c>
      <c r="H363" s="85" t="b">
        <v>0</v>
      </c>
      <c r="I363" s="85" t="b">
        <v>0</v>
      </c>
      <c r="J363" s="85" t="b">
        <v>0</v>
      </c>
      <c r="K363" s="85" t="b">
        <v>0</v>
      </c>
      <c r="L363" s="85" t="b">
        <v>0</v>
      </c>
    </row>
    <row r="364" spans="1:12" ht="15">
      <c r="A364" s="85" t="s">
        <v>239</v>
      </c>
      <c r="B364" s="85" t="s">
        <v>1677</v>
      </c>
      <c r="C364" s="85">
        <v>2</v>
      </c>
      <c r="D364" s="123">
        <v>0.001986232258991294</v>
      </c>
      <c r="E364" s="123">
        <v>2.582315933132205</v>
      </c>
      <c r="F364" s="85" t="s">
        <v>2327</v>
      </c>
      <c r="G364" s="85" t="b">
        <v>0</v>
      </c>
      <c r="H364" s="85" t="b">
        <v>0</v>
      </c>
      <c r="I364" s="85" t="b">
        <v>0</v>
      </c>
      <c r="J364" s="85" t="b">
        <v>1</v>
      </c>
      <c r="K364" s="85" t="b">
        <v>0</v>
      </c>
      <c r="L364" s="85" t="b">
        <v>0</v>
      </c>
    </row>
    <row r="365" spans="1:12" ht="15">
      <c r="A365" s="85" t="s">
        <v>2131</v>
      </c>
      <c r="B365" s="85" t="s">
        <v>2268</v>
      </c>
      <c r="C365" s="85">
        <v>2</v>
      </c>
      <c r="D365" s="123">
        <v>0.001986232258991294</v>
      </c>
      <c r="E365" s="123">
        <v>2.7584071921878865</v>
      </c>
      <c r="F365" s="85" t="s">
        <v>2327</v>
      </c>
      <c r="G365" s="85" t="b">
        <v>0</v>
      </c>
      <c r="H365" s="85" t="b">
        <v>0</v>
      </c>
      <c r="I365" s="85" t="b">
        <v>0</v>
      </c>
      <c r="J365" s="85" t="b">
        <v>0</v>
      </c>
      <c r="K365" s="85" t="b">
        <v>0</v>
      </c>
      <c r="L365" s="85" t="b">
        <v>0</v>
      </c>
    </row>
    <row r="366" spans="1:12" ht="15">
      <c r="A366" s="85" t="s">
        <v>1712</v>
      </c>
      <c r="B366" s="85" t="s">
        <v>1713</v>
      </c>
      <c r="C366" s="85">
        <v>2</v>
      </c>
      <c r="D366" s="123">
        <v>0.001986232258991294</v>
      </c>
      <c r="E366" s="123">
        <v>2.7584071921878865</v>
      </c>
      <c r="F366" s="85" t="s">
        <v>2327</v>
      </c>
      <c r="G366" s="85" t="b">
        <v>0</v>
      </c>
      <c r="H366" s="85" t="b">
        <v>0</v>
      </c>
      <c r="I366" s="85" t="b">
        <v>0</v>
      </c>
      <c r="J366" s="85" t="b">
        <v>0</v>
      </c>
      <c r="K366" s="85" t="b">
        <v>0</v>
      </c>
      <c r="L366" s="85" t="b">
        <v>0</v>
      </c>
    </row>
    <row r="367" spans="1:12" ht="15">
      <c r="A367" s="85" t="s">
        <v>1713</v>
      </c>
      <c r="B367" s="85" t="s">
        <v>1714</v>
      </c>
      <c r="C367" s="85">
        <v>2</v>
      </c>
      <c r="D367" s="123">
        <v>0.001986232258991294</v>
      </c>
      <c r="E367" s="123">
        <v>2.934498451243568</v>
      </c>
      <c r="F367" s="85" t="s">
        <v>2327</v>
      </c>
      <c r="G367" s="85" t="b">
        <v>0</v>
      </c>
      <c r="H367" s="85" t="b">
        <v>0</v>
      </c>
      <c r="I367" s="85" t="b">
        <v>0</v>
      </c>
      <c r="J367" s="85" t="b">
        <v>0</v>
      </c>
      <c r="K367" s="85" t="b">
        <v>0</v>
      </c>
      <c r="L367" s="85" t="b">
        <v>0</v>
      </c>
    </row>
    <row r="368" spans="1:12" ht="15">
      <c r="A368" s="85" t="s">
        <v>1714</v>
      </c>
      <c r="B368" s="85" t="s">
        <v>1715</v>
      </c>
      <c r="C368" s="85">
        <v>2</v>
      </c>
      <c r="D368" s="123">
        <v>0.001986232258991294</v>
      </c>
      <c r="E368" s="123">
        <v>2.934498451243568</v>
      </c>
      <c r="F368" s="85" t="s">
        <v>2327</v>
      </c>
      <c r="G368" s="85" t="b">
        <v>0</v>
      </c>
      <c r="H368" s="85" t="b">
        <v>0</v>
      </c>
      <c r="I368" s="85" t="b">
        <v>0</v>
      </c>
      <c r="J368" s="85" t="b">
        <v>0</v>
      </c>
      <c r="K368" s="85" t="b">
        <v>0</v>
      </c>
      <c r="L368" s="85" t="b">
        <v>0</v>
      </c>
    </row>
    <row r="369" spans="1:12" ht="15">
      <c r="A369" s="85" t="s">
        <v>1715</v>
      </c>
      <c r="B369" s="85" t="s">
        <v>1716</v>
      </c>
      <c r="C369" s="85">
        <v>2</v>
      </c>
      <c r="D369" s="123">
        <v>0.001986232258991294</v>
      </c>
      <c r="E369" s="123">
        <v>2.934498451243568</v>
      </c>
      <c r="F369" s="85" t="s">
        <v>2327</v>
      </c>
      <c r="G369" s="85" t="b">
        <v>0</v>
      </c>
      <c r="H369" s="85" t="b">
        <v>0</v>
      </c>
      <c r="I369" s="85" t="b">
        <v>0</v>
      </c>
      <c r="J369" s="85" t="b">
        <v>0</v>
      </c>
      <c r="K369" s="85" t="b">
        <v>0</v>
      </c>
      <c r="L369" s="85" t="b">
        <v>0</v>
      </c>
    </row>
    <row r="370" spans="1:12" ht="15">
      <c r="A370" s="85" t="s">
        <v>1716</v>
      </c>
      <c r="B370" s="85" t="s">
        <v>1717</v>
      </c>
      <c r="C370" s="85">
        <v>2</v>
      </c>
      <c r="D370" s="123">
        <v>0.001986232258991294</v>
      </c>
      <c r="E370" s="123">
        <v>2.934498451243568</v>
      </c>
      <c r="F370" s="85" t="s">
        <v>2327</v>
      </c>
      <c r="G370" s="85" t="b">
        <v>0</v>
      </c>
      <c r="H370" s="85" t="b">
        <v>0</v>
      </c>
      <c r="I370" s="85" t="b">
        <v>0</v>
      </c>
      <c r="J370" s="85" t="b">
        <v>1</v>
      </c>
      <c r="K370" s="85" t="b">
        <v>0</v>
      </c>
      <c r="L370" s="85" t="b">
        <v>0</v>
      </c>
    </row>
    <row r="371" spans="1:12" ht="15">
      <c r="A371" s="85" t="s">
        <v>1717</v>
      </c>
      <c r="B371" s="85" t="s">
        <v>1718</v>
      </c>
      <c r="C371" s="85">
        <v>2</v>
      </c>
      <c r="D371" s="123">
        <v>0.001986232258991294</v>
      </c>
      <c r="E371" s="123">
        <v>2.934498451243568</v>
      </c>
      <c r="F371" s="85" t="s">
        <v>2327</v>
      </c>
      <c r="G371" s="85" t="b">
        <v>1</v>
      </c>
      <c r="H371" s="85" t="b">
        <v>0</v>
      </c>
      <c r="I371" s="85" t="b">
        <v>0</v>
      </c>
      <c r="J371" s="85" t="b">
        <v>0</v>
      </c>
      <c r="K371" s="85" t="b">
        <v>0</v>
      </c>
      <c r="L371" s="85" t="b">
        <v>0</v>
      </c>
    </row>
    <row r="372" spans="1:12" ht="15">
      <c r="A372" s="85" t="s">
        <v>1718</v>
      </c>
      <c r="B372" s="85" t="s">
        <v>481</v>
      </c>
      <c r="C372" s="85">
        <v>2</v>
      </c>
      <c r="D372" s="123">
        <v>0.001986232258991294</v>
      </c>
      <c r="E372" s="123">
        <v>2.934498451243568</v>
      </c>
      <c r="F372" s="85" t="s">
        <v>2327</v>
      </c>
      <c r="G372" s="85" t="b">
        <v>0</v>
      </c>
      <c r="H372" s="85" t="b">
        <v>0</v>
      </c>
      <c r="I372" s="85" t="b">
        <v>0</v>
      </c>
      <c r="J372" s="85" t="b">
        <v>0</v>
      </c>
      <c r="K372" s="85" t="b">
        <v>0</v>
      </c>
      <c r="L372" s="85" t="b">
        <v>0</v>
      </c>
    </row>
    <row r="373" spans="1:12" ht="15">
      <c r="A373" s="85" t="s">
        <v>481</v>
      </c>
      <c r="B373" s="85" t="s">
        <v>1719</v>
      </c>
      <c r="C373" s="85">
        <v>2</v>
      </c>
      <c r="D373" s="123">
        <v>0.001986232258991294</v>
      </c>
      <c r="E373" s="123">
        <v>2.6334684555795866</v>
      </c>
      <c r="F373" s="85" t="s">
        <v>2327</v>
      </c>
      <c r="G373" s="85" t="b">
        <v>0</v>
      </c>
      <c r="H373" s="85" t="b">
        <v>0</v>
      </c>
      <c r="I373" s="85" t="b">
        <v>0</v>
      </c>
      <c r="J373" s="85" t="b">
        <v>0</v>
      </c>
      <c r="K373" s="85" t="b">
        <v>0</v>
      </c>
      <c r="L373" s="85" t="b">
        <v>0</v>
      </c>
    </row>
    <row r="374" spans="1:12" ht="15">
      <c r="A374" s="85" t="s">
        <v>1719</v>
      </c>
      <c r="B374" s="85" t="s">
        <v>1720</v>
      </c>
      <c r="C374" s="85">
        <v>2</v>
      </c>
      <c r="D374" s="123">
        <v>0.001986232258991294</v>
      </c>
      <c r="E374" s="123">
        <v>2.6334684555795866</v>
      </c>
      <c r="F374" s="85" t="s">
        <v>2327</v>
      </c>
      <c r="G374" s="85" t="b">
        <v>0</v>
      </c>
      <c r="H374" s="85" t="b">
        <v>0</v>
      </c>
      <c r="I374" s="85" t="b">
        <v>0</v>
      </c>
      <c r="J374" s="85" t="b">
        <v>0</v>
      </c>
      <c r="K374" s="85" t="b">
        <v>0</v>
      </c>
      <c r="L374" s="85" t="b">
        <v>0</v>
      </c>
    </row>
    <row r="375" spans="1:12" ht="15">
      <c r="A375" s="85" t="s">
        <v>237</v>
      </c>
      <c r="B375" s="85" t="s">
        <v>1703</v>
      </c>
      <c r="C375" s="85">
        <v>2</v>
      </c>
      <c r="D375" s="123">
        <v>0.001986232258991294</v>
      </c>
      <c r="E375" s="123">
        <v>2.7584071921878865</v>
      </c>
      <c r="F375" s="85" t="s">
        <v>2327</v>
      </c>
      <c r="G375" s="85" t="b">
        <v>0</v>
      </c>
      <c r="H375" s="85" t="b">
        <v>0</v>
      </c>
      <c r="I375" s="85" t="b">
        <v>0</v>
      </c>
      <c r="J375" s="85" t="b">
        <v>0</v>
      </c>
      <c r="K375" s="85" t="b">
        <v>0</v>
      </c>
      <c r="L375" s="85" t="b">
        <v>0</v>
      </c>
    </row>
    <row r="376" spans="1:12" ht="15">
      <c r="A376" s="85" t="s">
        <v>2139</v>
      </c>
      <c r="B376" s="85" t="s">
        <v>2270</v>
      </c>
      <c r="C376" s="85">
        <v>2</v>
      </c>
      <c r="D376" s="123">
        <v>0.001986232258991294</v>
      </c>
      <c r="E376" s="123">
        <v>2.7584071921878865</v>
      </c>
      <c r="F376" s="85" t="s">
        <v>2327</v>
      </c>
      <c r="G376" s="85" t="b">
        <v>0</v>
      </c>
      <c r="H376" s="85" t="b">
        <v>0</v>
      </c>
      <c r="I376" s="85" t="b">
        <v>0</v>
      </c>
      <c r="J376" s="85" t="b">
        <v>0</v>
      </c>
      <c r="K376" s="85" t="b">
        <v>0</v>
      </c>
      <c r="L376" s="85" t="b">
        <v>0</v>
      </c>
    </row>
    <row r="377" spans="1:12" ht="15">
      <c r="A377" s="85" t="s">
        <v>2049</v>
      </c>
      <c r="B377" s="85" t="s">
        <v>2072</v>
      </c>
      <c r="C377" s="85">
        <v>2</v>
      </c>
      <c r="D377" s="123">
        <v>0.001986232258991294</v>
      </c>
      <c r="E377" s="123">
        <v>2.3324384599156054</v>
      </c>
      <c r="F377" s="85" t="s">
        <v>2327</v>
      </c>
      <c r="G377" s="85" t="b">
        <v>0</v>
      </c>
      <c r="H377" s="85" t="b">
        <v>0</v>
      </c>
      <c r="I377" s="85" t="b">
        <v>0</v>
      </c>
      <c r="J377" s="85" t="b">
        <v>0</v>
      </c>
      <c r="K377" s="85" t="b">
        <v>0</v>
      </c>
      <c r="L377" s="85" t="b">
        <v>0</v>
      </c>
    </row>
    <row r="378" spans="1:12" ht="15">
      <c r="A378" s="85" t="s">
        <v>2072</v>
      </c>
      <c r="B378" s="85" t="s">
        <v>2024</v>
      </c>
      <c r="C378" s="85">
        <v>2</v>
      </c>
      <c r="D378" s="123">
        <v>0.001986232258991294</v>
      </c>
      <c r="E378" s="123">
        <v>2.2355284469075487</v>
      </c>
      <c r="F378" s="85" t="s">
        <v>2327</v>
      </c>
      <c r="G378" s="85" t="b">
        <v>0</v>
      </c>
      <c r="H378" s="85" t="b">
        <v>0</v>
      </c>
      <c r="I378" s="85" t="b">
        <v>0</v>
      </c>
      <c r="J378" s="85" t="b">
        <v>0</v>
      </c>
      <c r="K378" s="85" t="b">
        <v>0</v>
      </c>
      <c r="L378" s="85" t="b">
        <v>0</v>
      </c>
    </row>
    <row r="379" spans="1:12" ht="15">
      <c r="A379" s="85" t="s">
        <v>2024</v>
      </c>
      <c r="B379" s="85" t="s">
        <v>2125</v>
      </c>
      <c r="C379" s="85">
        <v>2</v>
      </c>
      <c r="D379" s="123">
        <v>0.001986232258991294</v>
      </c>
      <c r="E379" s="123">
        <v>2.281285937468224</v>
      </c>
      <c r="F379" s="85" t="s">
        <v>2327</v>
      </c>
      <c r="G379" s="85" t="b">
        <v>0</v>
      </c>
      <c r="H379" s="85" t="b">
        <v>0</v>
      </c>
      <c r="I379" s="85" t="b">
        <v>0</v>
      </c>
      <c r="J379" s="85" t="b">
        <v>1</v>
      </c>
      <c r="K379" s="85" t="b">
        <v>0</v>
      </c>
      <c r="L379" s="85" t="b">
        <v>0</v>
      </c>
    </row>
    <row r="380" spans="1:12" ht="15">
      <c r="A380" s="85" t="s">
        <v>2125</v>
      </c>
      <c r="B380" s="85" t="s">
        <v>496</v>
      </c>
      <c r="C380" s="85">
        <v>2</v>
      </c>
      <c r="D380" s="123">
        <v>0.001986232258991294</v>
      </c>
      <c r="E380" s="123">
        <v>2.4573771965239053</v>
      </c>
      <c r="F380" s="85" t="s">
        <v>2327</v>
      </c>
      <c r="G380" s="85" t="b">
        <v>1</v>
      </c>
      <c r="H380" s="85" t="b">
        <v>0</v>
      </c>
      <c r="I380" s="85" t="b">
        <v>0</v>
      </c>
      <c r="J380" s="85" t="b">
        <v>0</v>
      </c>
      <c r="K380" s="85" t="b">
        <v>0</v>
      </c>
      <c r="L380" s="85" t="b">
        <v>0</v>
      </c>
    </row>
    <row r="381" spans="1:12" ht="15">
      <c r="A381" s="85" t="s">
        <v>2271</v>
      </c>
      <c r="B381" s="85" t="s">
        <v>236</v>
      </c>
      <c r="C381" s="85">
        <v>2</v>
      </c>
      <c r="D381" s="123">
        <v>0.001986232258991294</v>
      </c>
      <c r="E381" s="123">
        <v>1.3547148546267576</v>
      </c>
      <c r="F381" s="85" t="s">
        <v>2327</v>
      </c>
      <c r="G381" s="85" t="b">
        <v>0</v>
      </c>
      <c r="H381" s="85" t="b">
        <v>0</v>
      </c>
      <c r="I381" s="85" t="b">
        <v>0</v>
      </c>
      <c r="J381" s="85" t="b">
        <v>0</v>
      </c>
      <c r="K381" s="85" t="b">
        <v>0</v>
      </c>
      <c r="L381" s="85" t="b">
        <v>0</v>
      </c>
    </row>
    <row r="382" spans="1:12" ht="15">
      <c r="A382" s="85" t="s">
        <v>236</v>
      </c>
      <c r="B382" s="85" t="s">
        <v>1686</v>
      </c>
      <c r="C382" s="85">
        <v>2</v>
      </c>
      <c r="D382" s="123">
        <v>0.001986232258991294</v>
      </c>
      <c r="E382" s="123">
        <v>0.8163991391655733</v>
      </c>
      <c r="F382" s="85" t="s">
        <v>2327</v>
      </c>
      <c r="G382" s="85" t="b">
        <v>0</v>
      </c>
      <c r="H382" s="85" t="b">
        <v>0</v>
      </c>
      <c r="I382" s="85" t="b">
        <v>0</v>
      </c>
      <c r="J382" s="85" t="b">
        <v>1</v>
      </c>
      <c r="K382" s="85" t="b">
        <v>0</v>
      </c>
      <c r="L382" s="85" t="b">
        <v>0</v>
      </c>
    </row>
    <row r="383" spans="1:12" ht="15">
      <c r="A383" s="85" t="s">
        <v>1686</v>
      </c>
      <c r="B383" s="85" t="s">
        <v>2140</v>
      </c>
      <c r="C383" s="85">
        <v>2</v>
      </c>
      <c r="D383" s="123">
        <v>0.001986232258991294</v>
      </c>
      <c r="E383" s="123">
        <v>2.214339147837611</v>
      </c>
      <c r="F383" s="85" t="s">
        <v>2327</v>
      </c>
      <c r="G383" s="85" t="b">
        <v>1</v>
      </c>
      <c r="H383" s="85" t="b">
        <v>0</v>
      </c>
      <c r="I383" s="85" t="b">
        <v>0</v>
      </c>
      <c r="J383" s="85" t="b">
        <v>0</v>
      </c>
      <c r="K383" s="85" t="b">
        <v>0</v>
      </c>
      <c r="L383" s="85" t="b">
        <v>0</v>
      </c>
    </row>
    <row r="384" spans="1:12" ht="15">
      <c r="A384" s="85" t="s">
        <v>2140</v>
      </c>
      <c r="B384" s="85" t="s">
        <v>2272</v>
      </c>
      <c r="C384" s="85">
        <v>2</v>
      </c>
      <c r="D384" s="123">
        <v>0.001986232258991294</v>
      </c>
      <c r="E384" s="123">
        <v>2.7584071921878865</v>
      </c>
      <c r="F384" s="85" t="s">
        <v>2327</v>
      </c>
      <c r="G384" s="85" t="b">
        <v>0</v>
      </c>
      <c r="H384" s="85" t="b">
        <v>0</v>
      </c>
      <c r="I384" s="85" t="b">
        <v>0</v>
      </c>
      <c r="J384" s="85" t="b">
        <v>0</v>
      </c>
      <c r="K384" s="85" t="b">
        <v>0</v>
      </c>
      <c r="L384" s="85" t="b">
        <v>0</v>
      </c>
    </row>
    <row r="385" spans="1:12" ht="15">
      <c r="A385" s="85" t="s">
        <v>2272</v>
      </c>
      <c r="B385" s="85" t="s">
        <v>2273</v>
      </c>
      <c r="C385" s="85">
        <v>2</v>
      </c>
      <c r="D385" s="123">
        <v>0.001986232258991294</v>
      </c>
      <c r="E385" s="123">
        <v>2.934498451243568</v>
      </c>
      <c r="F385" s="85" t="s">
        <v>2327</v>
      </c>
      <c r="G385" s="85" t="b">
        <v>0</v>
      </c>
      <c r="H385" s="85" t="b">
        <v>0</v>
      </c>
      <c r="I385" s="85" t="b">
        <v>0</v>
      </c>
      <c r="J385" s="85" t="b">
        <v>0</v>
      </c>
      <c r="K385" s="85" t="b">
        <v>0</v>
      </c>
      <c r="L385" s="85" t="b">
        <v>0</v>
      </c>
    </row>
    <row r="386" spans="1:12" ht="15">
      <c r="A386" s="85" t="s">
        <v>2273</v>
      </c>
      <c r="B386" s="85" t="s">
        <v>482</v>
      </c>
      <c r="C386" s="85">
        <v>2</v>
      </c>
      <c r="D386" s="123">
        <v>0.001986232258991294</v>
      </c>
      <c r="E386" s="123">
        <v>2.3324384599156054</v>
      </c>
      <c r="F386" s="85" t="s">
        <v>2327</v>
      </c>
      <c r="G386" s="85" t="b">
        <v>0</v>
      </c>
      <c r="H386" s="85" t="b">
        <v>0</v>
      </c>
      <c r="I386" s="85" t="b">
        <v>0</v>
      </c>
      <c r="J386" s="85" t="b">
        <v>0</v>
      </c>
      <c r="K386" s="85" t="b">
        <v>0</v>
      </c>
      <c r="L386" s="85" t="b">
        <v>0</v>
      </c>
    </row>
    <row r="387" spans="1:12" ht="15">
      <c r="A387" s="85" t="s">
        <v>482</v>
      </c>
      <c r="B387" s="85" t="s">
        <v>2012</v>
      </c>
      <c r="C387" s="85">
        <v>2</v>
      </c>
      <c r="D387" s="123">
        <v>0.001986232258991294</v>
      </c>
      <c r="E387" s="123">
        <v>1.7303784685876429</v>
      </c>
      <c r="F387" s="85" t="s">
        <v>2327</v>
      </c>
      <c r="G387" s="85" t="b">
        <v>0</v>
      </c>
      <c r="H387" s="85" t="b">
        <v>0</v>
      </c>
      <c r="I387" s="85" t="b">
        <v>0</v>
      </c>
      <c r="J387" s="85" t="b">
        <v>0</v>
      </c>
      <c r="K387" s="85" t="b">
        <v>0</v>
      </c>
      <c r="L387" s="85" t="b">
        <v>0</v>
      </c>
    </row>
    <row r="388" spans="1:12" ht="15">
      <c r="A388" s="85" t="s">
        <v>2012</v>
      </c>
      <c r="B388" s="85" t="s">
        <v>2274</v>
      </c>
      <c r="C388" s="85">
        <v>2</v>
      </c>
      <c r="D388" s="123">
        <v>0.001986232258991294</v>
      </c>
      <c r="E388" s="123">
        <v>2.3324384599156054</v>
      </c>
      <c r="F388" s="85" t="s">
        <v>2327</v>
      </c>
      <c r="G388" s="85" t="b">
        <v>0</v>
      </c>
      <c r="H388" s="85" t="b">
        <v>0</v>
      </c>
      <c r="I388" s="85" t="b">
        <v>0</v>
      </c>
      <c r="J388" s="85" t="b">
        <v>0</v>
      </c>
      <c r="K388" s="85" t="b">
        <v>0</v>
      </c>
      <c r="L388" s="85" t="b">
        <v>0</v>
      </c>
    </row>
    <row r="389" spans="1:12" ht="15">
      <c r="A389" s="85" t="s">
        <v>2274</v>
      </c>
      <c r="B389" s="85" t="s">
        <v>2275</v>
      </c>
      <c r="C389" s="85">
        <v>2</v>
      </c>
      <c r="D389" s="123">
        <v>0.001986232258991294</v>
      </c>
      <c r="E389" s="123">
        <v>2.934498451243568</v>
      </c>
      <c r="F389" s="85" t="s">
        <v>2327</v>
      </c>
      <c r="G389" s="85" t="b">
        <v>0</v>
      </c>
      <c r="H389" s="85" t="b">
        <v>0</v>
      </c>
      <c r="I389" s="85" t="b">
        <v>0</v>
      </c>
      <c r="J389" s="85" t="b">
        <v>0</v>
      </c>
      <c r="K389" s="85" t="b">
        <v>0</v>
      </c>
      <c r="L389" s="85" t="b">
        <v>0</v>
      </c>
    </row>
    <row r="390" spans="1:12" ht="15">
      <c r="A390" s="85" t="s">
        <v>1688</v>
      </c>
      <c r="B390" s="85" t="s">
        <v>1685</v>
      </c>
      <c r="C390" s="85">
        <v>2</v>
      </c>
      <c r="D390" s="123">
        <v>0.001986232258991294</v>
      </c>
      <c r="E390" s="123">
        <v>2.059437187851868</v>
      </c>
      <c r="F390" s="85" t="s">
        <v>2327</v>
      </c>
      <c r="G390" s="85" t="b">
        <v>0</v>
      </c>
      <c r="H390" s="85" t="b">
        <v>0</v>
      </c>
      <c r="I390" s="85" t="b">
        <v>0</v>
      </c>
      <c r="J390" s="85" t="b">
        <v>0</v>
      </c>
      <c r="K390" s="85" t="b">
        <v>0</v>
      </c>
      <c r="L390" s="85" t="b">
        <v>0</v>
      </c>
    </row>
    <row r="391" spans="1:12" ht="15">
      <c r="A391" s="85" t="s">
        <v>1685</v>
      </c>
      <c r="B391" s="85" t="s">
        <v>2276</v>
      </c>
      <c r="C391" s="85">
        <v>2</v>
      </c>
      <c r="D391" s="123">
        <v>0.001986232258991294</v>
      </c>
      <c r="E391" s="123">
        <v>2.53655844257153</v>
      </c>
      <c r="F391" s="85" t="s">
        <v>2327</v>
      </c>
      <c r="G391" s="85" t="b">
        <v>0</v>
      </c>
      <c r="H391" s="85" t="b">
        <v>0</v>
      </c>
      <c r="I391" s="85" t="b">
        <v>0</v>
      </c>
      <c r="J391" s="85" t="b">
        <v>0</v>
      </c>
      <c r="K391" s="85" t="b">
        <v>0</v>
      </c>
      <c r="L391" s="85" t="b">
        <v>0</v>
      </c>
    </row>
    <row r="392" spans="1:12" ht="15">
      <c r="A392" s="85" t="s">
        <v>2276</v>
      </c>
      <c r="B392" s="85" t="s">
        <v>2127</v>
      </c>
      <c r="C392" s="85">
        <v>2</v>
      </c>
      <c r="D392" s="123">
        <v>0.001986232258991294</v>
      </c>
      <c r="E392" s="123">
        <v>2.7584071921878865</v>
      </c>
      <c r="F392" s="85" t="s">
        <v>2327</v>
      </c>
      <c r="G392" s="85" t="b">
        <v>0</v>
      </c>
      <c r="H392" s="85" t="b">
        <v>0</v>
      </c>
      <c r="I392" s="85" t="b">
        <v>0</v>
      </c>
      <c r="J392" s="85" t="b">
        <v>0</v>
      </c>
      <c r="K392" s="85" t="b">
        <v>0</v>
      </c>
      <c r="L392" s="85" t="b">
        <v>0</v>
      </c>
    </row>
    <row r="393" spans="1:12" ht="15">
      <c r="A393" s="85" t="s">
        <v>2127</v>
      </c>
      <c r="B393" s="85" t="s">
        <v>269</v>
      </c>
      <c r="C393" s="85">
        <v>2</v>
      </c>
      <c r="D393" s="123">
        <v>0.001986232258991294</v>
      </c>
      <c r="E393" s="123">
        <v>2.7584071921878865</v>
      </c>
      <c r="F393" s="85" t="s">
        <v>2327</v>
      </c>
      <c r="G393" s="85" t="b">
        <v>0</v>
      </c>
      <c r="H393" s="85" t="b">
        <v>0</v>
      </c>
      <c r="I393" s="85" t="b">
        <v>0</v>
      </c>
      <c r="J393" s="85" t="b">
        <v>0</v>
      </c>
      <c r="K393" s="85" t="b">
        <v>0</v>
      </c>
      <c r="L393" s="85" t="b">
        <v>0</v>
      </c>
    </row>
    <row r="394" spans="1:12" ht="15">
      <c r="A394" s="85" t="s">
        <v>269</v>
      </c>
      <c r="B394" s="85" t="s">
        <v>2277</v>
      </c>
      <c r="C394" s="85">
        <v>2</v>
      </c>
      <c r="D394" s="123">
        <v>0.001986232258991294</v>
      </c>
      <c r="E394" s="123">
        <v>2.934498451243568</v>
      </c>
      <c r="F394" s="85" t="s">
        <v>2327</v>
      </c>
      <c r="G394" s="85" t="b">
        <v>0</v>
      </c>
      <c r="H394" s="85" t="b">
        <v>0</v>
      </c>
      <c r="I394" s="85" t="b">
        <v>0</v>
      </c>
      <c r="J394" s="85" t="b">
        <v>0</v>
      </c>
      <c r="K394" s="85" t="b">
        <v>0</v>
      </c>
      <c r="L394" s="85" t="b">
        <v>0</v>
      </c>
    </row>
    <row r="395" spans="1:12" ht="15">
      <c r="A395" s="85" t="s">
        <v>2277</v>
      </c>
      <c r="B395" s="85" t="s">
        <v>236</v>
      </c>
      <c r="C395" s="85">
        <v>2</v>
      </c>
      <c r="D395" s="123">
        <v>0.001986232258991294</v>
      </c>
      <c r="E395" s="123">
        <v>1.3547148546267576</v>
      </c>
      <c r="F395" s="85" t="s">
        <v>2327</v>
      </c>
      <c r="G395" s="85" t="b">
        <v>0</v>
      </c>
      <c r="H395" s="85" t="b">
        <v>0</v>
      </c>
      <c r="I395" s="85" t="b">
        <v>0</v>
      </c>
      <c r="J395" s="85" t="b">
        <v>0</v>
      </c>
      <c r="K395" s="85" t="b">
        <v>0</v>
      </c>
      <c r="L395" s="85" t="b">
        <v>0</v>
      </c>
    </row>
    <row r="396" spans="1:12" ht="15">
      <c r="A396" s="85" t="s">
        <v>236</v>
      </c>
      <c r="B396" s="85" t="s">
        <v>1688</v>
      </c>
      <c r="C396" s="85">
        <v>2</v>
      </c>
      <c r="D396" s="123">
        <v>0.001986232258991294</v>
      </c>
      <c r="E396" s="123">
        <v>1.0594371878518676</v>
      </c>
      <c r="F396" s="85" t="s">
        <v>2327</v>
      </c>
      <c r="G396" s="85" t="b">
        <v>0</v>
      </c>
      <c r="H396" s="85" t="b">
        <v>0</v>
      </c>
      <c r="I396" s="85" t="b">
        <v>0</v>
      </c>
      <c r="J396" s="85" t="b">
        <v>0</v>
      </c>
      <c r="K396" s="85" t="b">
        <v>0</v>
      </c>
      <c r="L396" s="85" t="b">
        <v>0</v>
      </c>
    </row>
    <row r="397" spans="1:12" ht="15">
      <c r="A397" s="85" t="s">
        <v>1688</v>
      </c>
      <c r="B397" s="85" t="s">
        <v>2015</v>
      </c>
      <c r="C397" s="85">
        <v>2</v>
      </c>
      <c r="D397" s="123">
        <v>0.001986232258991294</v>
      </c>
      <c r="E397" s="123">
        <v>2.059437187851868</v>
      </c>
      <c r="F397" s="85" t="s">
        <v>2327</v>
      </c>
      <c r="G397" s="85" t="b">
        <v>0</v>
      </c>
      <c r="H397" s="85" t="b">
        <v>0</v>
      </c>
      <c r="I397" s="85" t="b">
        <v>0</v>
      </c>
      <c r="J397" s="85" t="b">
        <v>1</v>
      </c>
      <c r="K397" s="85" t="b">
        <v>0</v>
      </c>
      <c r="L397" s="85" t="b">
        <v>0</v>
      </c>
    </row>
    <row r="398" spans="1:12" ht="15">
      <c r="A398" s="85" t="s">
        <v>2015</v>
      </c>
      <c r="B398" s="85" t="s">
        <v>1685</v>
      </c>
      <c r="C398" s="85">
        <v>2</v>
      </c>
      <c r="D398" s="123">
        <v>0.001986232258991294</v>
      </c>
      <c r="E398" s="123">
        <v>2.059437187851868</v>
      </c>
      <c r="F398" s="85" t="s">
        <v>2327</v>
      </c>
      <c r="G398" s="85" t="b">
        <v>1</v>
      </c>
      <c r="H398" s="85" t="b">
        <v>0</v>
      </c>
      <c r="I398" s="85" t="b">
        <v>0</v>
      </c>
      <c r="J398" s="85" t="b">
        <v>0</v>
      </c>
      <c r="K398" s="85" t="b">
        <v>0</v>
      </c>
      <c r="L398" s="85" t="b">
        <v>0</v>
      </c>
    </row>
    <row r="399" spans="1:12" ht="15">
      <c r="A399" s="85" t="s">
        <v>2020</v>
      </c>
      <c r="B399" s="85" t="s">
        <v>2086</v>
      </c>
      <c r="C399" s="85">
        <v>2</v>
      </c>
      <c r="D399" s="123">
        <v>0.001986232258991294</v>
      </c>
      <c r="E399" s="123">
        <v>2.281285937468224</v>
      </c>
      <c r="F399" s="85" t="s">
        <v>2327</v>
      </c>
      <c r="G399" s="85" t="b">
        <v>1</v>
      </c>
      <c r="H399" s="85" t="b">
        <v>0</v>
      </c>
      <c r="I399" s="85" t="b">
        <v>0</v>
      </c>
      <c r="J399" s="85" t="b">
        <v>0</v>
      </c>
      <c r="K399" s="85" t="b">
        <v>0</v>
      </c>
      <c r="L399" s="85" t="b">
        <v>0</v>
      </c>
    </row>
    <row r="400" spans="1:12" ht="15">
      <c r="A400" s="85" t="s">
        <v>2086</v>
      </c>
      <c r="B400" s="85" t="s">
        <v>236</v>
      </c>
      <c r="C400" s="85">
        <v>2</v>
      </c>
      <c r="D400" s="123">
        <v>0.001986232258991294</v>
      </c>
      <c r="E400" s="123">
        <v>1.1786235955710762</v>
      </c>
      <c r="F400" s="85" t="s">
        <v>2327</v>
      </c>
      <c r="G400" s="85" t="b">
        <v>0</v>
      </c>
      <c r="H400" s="85" t="b">
        <v>0</v>
      </c>
      <c r="I400" s="85" t="b">
        <v>0</v>
      </c>
      <c r="J400" s="85" t="b">
        <v>0</v>
      </c>
      <c r="K400" s="85" t="b">
        <v>0</v>
      </c>
      <c r="L400" s="85" t="b">
        <v>0</v>
      </c>
    </row>
    <row r="401" spans="1:12" ht="15">
      <c r="A401" s="85" t="s">
        <v>236</v>
      </c>
      <c r="B401" s="85" t="s">
        <v>1696</v>
      </c>
      <c r="C401" s="85">
        <v>2</v>
      </c>
      <c r="D401" s="123">
        <v>0.001986232258991294</v>
      </c>
      <c r="E401" s="123">
        <v>0.7584071921878864</v>
      </c>
      <c r="F401" s="85" t="s">
        <v>2327</v>
      </c>
      <c r="G401" s="85" t="b">
        <v>0</v>
      </c>
      <c r="H401" s="85" t="b">
        <v>0</v>
      </c>
      <c r="I401" s="85" t="b">
        <v>0</v>
      </c>
      <c r="J401" s="85" t="b">
        <v>1</v>
      </c>
      <c r="K401" s="85" t="b">
        <v>0</v>
      </c>
      <c r="L401" s="85" t="b">
        <v>0</v>
      </c>
    </row>
    <row r="402" spans="1:12" ht="15">
      <c r="A402" s="85" t="s">
        <v>1696</v>
      </c>
      <c r="B402" s="85" t="s">
        <v>2075</v>
      </c>
      <c r="C402" s="85">
        <v>2</v>
      </c>
      <c r="D402" s="123">
        <v>0.001986232258991294</v>
      </c>
      <c r="E402" s="123">
        <v>2.031408464251624</v>
      </c>
      <c r="F402" s="85" t="s">
        <v>2327</v>
      </c>
      <c r="G402" s="85" t="b">
        <v>1</v>
      </c>
      <c r="H402" s="85" t="b">
        <v>0</v>
      </c>
      <c r="I402" s="85" t="b">
        <v>0</v>
      </c>
      <c r="J402" s="85" t="b">
        <v>0</v>
      </c>
      <c r="K402" s="85" t="b">
        <v>0</v>
      </c>
      <c r="L402" s="85" t="b">
        <v>0</v>
      </c>
    </row>
    <row r="403" spans="1:12" ht="15">
      <c r="A403" s="85" t="s">
        <v>2075</v>
      </c>
      <c r="B403" s="85" t="s">
        <v>2278</v>
      </c>
      <c r="C403" s="85">
        <v>2</v>
      </c>
      <c r="D403" s="123">
        <v>0.001986232258991294</v>
      </c>
      <c r="E403" s="123">
        <v>2.6334684555795866</v>
      </c>
      <c r="F403" s="85" t="s">
        <v>2327</v>
      </c>
      <c r="G403" s="85" t="b">
        <v>0</v>
      </c>
      <c r="H403" s="85" t="b">
        <v>0</v>
      </c>
      <c r="I403" s="85" t="b">
        <v>0</v>
      </c>
      <c r="J403" s="85" t="b">
        <v>0</v>
      </c>
      <c r="K403" s="85" t="b">
        <v>0</v>
      </c>
      <c r="L403" s="85" t="b">
        <v>0</v>
      </c>
    </row>
    <row r="404" spans="1:12" ht="15">
      <c r="A404" s="85" t="s">
        <v>2278</v>
      </c>
      <c r="B404" s="85" t="s">
        <v>480</v>
      </c>
      <c r="C404" s="85">
        <v>2</v>
      </c>
      <c r="D404" s="123">
        <v>0.001986232258991294</v>
      </c>
      <c r="E404" s="123">
        <v>2.4573771965239053</v>
      </c>
      <c r="F404" s="85" t="s">
        <v>2327</v>
      </c>
      <c r="G404" s="85" t="b">
        <v>0</v>
      </c>
      <c r="H404" s="85" t="b">
        <v>0</v>
      </c>
      <c r="I404" s="85" t="b">
        <v>0</v>
      </c>
      <c r="J404" s="85" t="b">
        <v>0</v>
      </c>
      <c r="K404" s="85" t="b">
        <v>0</v>
      </c>
      <c r="L404" s="85" t="b">
        <v>0</v>
      </c>
    </row>
    <row r="405" spans="1:12" ht="15">
      <c r="A405" s="85" t="s">
        <v>2282</v>
      </c>
      <c r="B405" s="85" t="s">
        <v>2025</v>
      </c>
      <c r="C405" s="85">
        <v>2</v>
      </c>
      <c r="D405" s="123">
        <v>0.002309746493987512</v>
      </c>
      <c r="E405" s="123">
        <v>2.4573771965239053</v>
      </c>
      <c r="F405" s="85" t="s">
        <v>2327</v>
      </c>
      <c r="G405" s="85" t="b">
        <v>0</v>
      </c>
      <c r="H405" s="85" t="b">
        <v>0</v>
      </c>
      <c r="I405" s="85" t="b">
        <v>0</v>
      </c>
      <c r="J405" s="85" t="b">
        <v>0</v>
      </c>
      <c r="K405" s="85" t="b">
        <v>0</v>
      </c>
      <c r="L405" s="85" t="b">
        <v>0</v>
      </c>
    </row>
    <row r="406" spans="1:12" ht="15">
      <c r="A406" s="85" t="s">
        <v>2285</v>
      </c>
      <c r="B406" s="85" t="s">
        <v>1700</v>
      </c>
      <c r="C406" s="85">
        <v>2</v>
      </c>
      <c r="D406" s="123">
        <v>0.001986232258991294</v>
      </c>
      <c r="E406" s="123">
        <v>2.3904304068932922</v>
      </c>
      <c r="F406" s="85" t="s">
        <v>2327</v>
      </c>
      <c r="G406" s="85" t="b">
        <v>0</v>
      </c>
      <c r="H406" s="85" t="b">
        <v>0</v>
      </c>
      <c r="I406" s="85" t="b">
        <v>0</v>
      </c>
      <c r="J406" s="85" t="b">
        <v>0</v>
      </c>
      <c r="K406" s="85" t="b">
        <v>0</v>
      </c>
      <c r="L406" s="85" t="b">
        <v>0</v>
      </c>
    </row>
    <row r="407" spans="1:12" ht="15">
      <c r="A407" s="85" t="s">
        <v>1700</v>
      </c>
      <c r="B407" s="85" t="s">
        <v>2286</v>
      </c>
      <c r="C407" s="85">
        <v>2</v>
      </c>
      <c r="D407" s="123">
        <v>0.001986232258991294</v>
      </c>
      <c r="E407" s="123">
        <v>2.3324384599156054</v>
      </c>
      <c r="F407" s="85" t="s">
        <v>2327</v>
      </c>
      <c r="G407" s="85" t="b">
        <v>0</v>
      </c>
      <c r="H407" s="85" t="b">
        <v>0</v>
      </c>
      <c r="I407" s="85" t="b">
        <v>0</v>
      </c>
      <c r="J407" s="85" t="b">
        <v>0</v>
      </c>
      <c r="K407" s="85" t="b">
        <v>0</v>
      </c>
      <c r="L407" s="85" t="b">
        <v>0</v>
      </c>
    </row>
    <row r="408" spans="1:12" ht="15">
      <c r="A408" s="85" t="s">
        <v>2286</v>
      </c>
      <c r="B408" s="85" t="s">
        <v>2287</v>
      </c>
      <c r="C408" s="85">
        <v>2</v>
      </c>
      <c r="D408" s="123">
        <v>0.001986232258991294</v>
      </c>
      <c r="E408" s="123">
        <v>2.934498451243568</v>
      </c>
      <c r="F408" s="85" t="s">
        <v>2327</v>
      </c>
      <c r="G408" s="85" t="b">
        <v>0</v>
      </c>
      <c r="H408" s="85" t="b">
        <v>0</v>
      </c>
      <c r="I408" s="85" t="b">
        <v>0</v>
      </c>
      <c r="J408" s="85" t="b">
        <v>0</v>
      </c>
      <c r="K408" s="85" t="b">
        <v>0</v>
      </c>
      <c r="L408" s="85" t="b">
        <v>0</v>
      </c>
    </row>
    <row r="409" spans="1:12" ht="15">
      <c r="A409" s="85" t="s">
        <v>2287</v>
      </c>
      <c r="B409" s="85" t="s">
        <v>2288</v>
      </c>
      <c r="C409" s="85">
        <v>2</v>
      </c>
      <c r="D409" s="123">
        <v>0.001986232258991294</v>
      </c>
      <c r="E409" s="123">
        <v>2.934498451243568</v>
      </c>
      <c r="F409" s="85" t="s">
        <v>2327</v>
      </c>
      <c r="G409" s="85" t="b">
        <v>0</v>
      </c>
      <c r="H409" s="85" t="b">
        <v>0</v>
      </c>
      <c r="I409" s="85" t="b">
        <v>0</v>
      </c>
      <c r="J409" s="85" t="b">
        <v>0</v>
      </c>
      <c r="K409" s="85" t="b">
        <v>0</v>
      </c>
      <c r="L409" s="85" t="b">
        <v>0</v>
      </c>
    </row>
    <row r="410" spans="1:12" ht="15">
      <c r="A410" s="85" t="s">
        <v>2288</v>
      </c>
      <c r="B410" s="85" t="s">
        <v>2080</v>
      </c>
      <c r="C410" s="85">
        <v>2</v>
      </c>
      <c r="D410" s="123">
        <v>0.001986232258991294</v>
      </c>
      <c r="E410" s="123">
        <v>2.6334684555795866</v>
      </c>
      <c r="F410" s="85" t="s">
        <v>2327</v>
      </c>
      <c r="G410" s="85" t="b">
        <v>0</v>
      </c>
      <c r="H410" s="85" t="b">
        <v>0</v>
      </c>
      <c r="I410" s="85" t="b">
        <v>0</v>
      </c>
      <c r="J410" s="85" t="b">
        <v>0</v>
      </c>
      <c r="K410" s="85" t="b">
        <v>0</v>
      </c>
      <c r="L410" s="85" t="b">
        <v>0</v>
      </c>
    </row>
    <row r="411" spans="1:12" ht="15">
      <c r="A411" s="85" t="s">
        <v>2080</v>
      </c>
      <c r="B411" s="85" t="s">
        <v>2289</v>
      </c>
      <c r="C411" s="85">
        <v>2</v>
      </c>
      <c r="D411" s="123">
        <v>0.001986232258991294</v>
      </c>
      <c r="E411" s="123">
        <v>2.7584071921878865</v>
      </c>
      <c r="F411" s="85" t="s">
        <v>2327</v>
      </c>
      <c r="G411" s="85" t="b">
        <v>0</v>
      </c>
      <c r="H411" s="85" t="b">
        <v>0</v>
      </c>
      <c r="I411" s="85" t="b">
        <v>0</v>
      </c>
      <c r="J411" s="85" t="b">
        <v>0</v>
      </c>
      <c r="K411" s="85" t="b">
        <v>0</v>
      </c>
      <c r="L411" s="85" t="b">
        <v>0</v>
      </c>
    </row>
    <row r="412" spans="1:12" ht="15">
      <c r="A412" s="85" t="s">
        <v>2289</v>
      </c>
      <c r="B412" s="85" t="s">
        <v>2290</v>
      </c>
      <c r="C412" s="85">
        <v>2</v>
      </c>
      <c r="D412" s="123">
        <v>0.001986232258991294</v>
      </c>
      <c r="E412" s="123">
        <v>2.934498451243568</v>
      </c>
      <c r="F412" s="85" t="s">
        <v>2327</v>
      </c>
      <c r="G412" s="85" t="b">
        <v>0</v>
      </c>
      <c r="H412" s="85" t="b">
        <v>0</v>
      </c>
      <c r="I412" s="85" t="b">
        <v>0</v>
      </c>
      <c r="J412" s="85" t="b">
        <v>0</v>
      </c>
      <c r="K412" s="85" t="b">
        <v>0</v>
      </c>
      <c r="L412" s="85" t="b">
        <v>0</v>
      </c>
    </row>
    <row r="413" spans="1:12" ht="15">
      <c r="A413" s="85" t="s">
        <v>2290</v>
      </c>
      <c r="B413" s="85" t="s">
        <v>2291</v>
      </c>
      <c r="C413" s="85">
        <v>2</v>
      </c>
      <c r="D413" s="123">
        <v>0.001986232258991294</v>
      </c>
      <c r="E413" s="123">
        <v>2.934498451243568</v>
      </c>
      <c r="F413" s="85" t="s">
        <v>2327</v>
      </c>
      <c r="G413" s="85" t="b">
        <v>0</v>
      </c>
      <c r="H413" s="85" t="b">
        <v>0</v>
      </c>
      <c r="I413" s="85" t="b">
        <v>0</v>
      </c>
      <c r="J413" s="85" t="b">
        <v>0</v>
      </c>
      <c r="K413" s="85" t="b">
        <v>0</v>
      </c>
      <c r="L413" s="85" t="b">
        <v>0</v>
      </c>
    </row>
    <row r="414" spans="1:12" ht="15">
      <c r="A414" s="85" t="s">
        <v>2291</v>
      </c>
      <c r="B414" s="85" t="s">
        <v>2292</v>
      </c>
      <c r="C414" s="85">
        <v>2</v>
      </c>
      <c r="D414" s="123">
        <v>0.001986232258991294</v>
      </c>
      <c r="E414" s="123">
        <v>2.934498451243568</v>
      </c>
      <c r="F414" s="85" t="s">
        <v>2327</v>
      </c>
      <c r="G414" s="85" t="b">
        <v>0</v>
      </c>
      <c r="H414" s="85" t="b">
        <v>0</v>
      </c>
      <c r="I414" s="85" t="b">
        <v>0</v>
      </c>
      <c r="J414" s="85" t="b">
        <v>0</v>
      </c>
      <c r="K414" s="85" t="b">
        <v>0</v>
      </c>
      <c r="L414" s="85" t="b">
        <v>0</v>
      </c>
    </row>
    <row r="415" spans="1:12" ht="15">
      <c r="A415" s="85" t="s">
        <v>2292</v>
      </c>
      <c r="B415" s="85" t="s">
        <v>2293</v>
      </c>
      <c r="C415" s="85">
        <v>2</v>
      </c>
      <c r="D415" s="123">
        <v>0.001986232258991294</v>
      </c>
      <c r="E415" s="123">
        <v>2.934498451243568</v>
      </c>
      <c r="F415" s="85" t="s">
        <v>2327</v>
      </c>
      <c r="G415" s="85" t="b">
        <v>0</v>
      </c>
      <c r="H415" s="85" t="b">
        <v>0</v>
      </c>
      <c r="I415" s="85" t="b">
        <v>0</v>
      </c>
      <c r="J415" s="85" t="b">
        <v>1</v>
      </c>
      <c r="K415" s="85" t="b">
        <v>0</v>
      </c>
      <c r="L415" s="85" t="b">
        <v>0</v>
      </c>
    </row>
    <row r="416" spans="1:12" ht="15">
      <c r="A416" s="85" t="s">
        <v>2293</v>
      </c>
      <c r="B416" s="85" t="s">
        <v>2294</v>
      </c>
      <c r="C416" s="85">
        <v>2</v>
      </c>
      <c r="D416" s="123">
        <v>0.001986232258991294</v>
      </c>
      <c r="E416" s="123">
        <v>2.934498451243568</v>
      </c>
      <c r="F416" s="85" t="s">
        <v>2327</v>
      </c>
      <c r="G416" s="85" t="b">
        <v>1</v>
      </c>
      <c r="H416" s="85" t="b">
        <v>0</v>
      </c>
      <c r="I416" s="85" t="b">
        <v>0</v>
      </c>
      <c r="J416" s="85" t="b">
        <v>0</v>
      </c>
      <c r="K416" s="85" t="b">
        <v>0</v>
      </c>
      <c r="L416" s="85" t="b">
        <v>0</v>
      </c>
    </row>
    <row r="417" spans="1:12" ht="15">
      <c r="A417" s="85" t="s">
        <v>2294</v>
      </c>
      <c r="B417" s="85" t="s">
        <v>2295</v>
      </c>
      <c r="C417" s="85">
        <v>2</v>
      </c>
      <c r="D417" s="123">
        <v>0.001986232258991294</v>
      </c>
      <c r="E417" s="123">
        <v>2.934498451243568</v>
      </c>
      <c r="F417" s="85" t="s">
        <v>2327</v>
      </c>
      <c r="G417" s="85" t="b">
        <v>0</v>
      </c>
      <c r="H417" s="85" t="b">
        <v>0</v>
      </c>
      <c r="I417" s="85" t="b">
        <v>0</v>
      </c>
      <c r="J417" s="85" t="b">
        <v>0</v>
      </c>
      <c r="K417" s="85" t="b">
        <v>0</v>
      </c>
      <c r="L417" s="85" t="b">
        <v>0</v>
      </c>
    </row>
    <row r="418" spans="1:12" ht="15">
      <c r="A418" s="85" t="s">
        <v>2295</v>
      </c>
      <c r="B418" s="85" t="s">
        <v>1719</v>
      </c>
      <c r="C418" s="85">
        <v>2</v>
      </c>
      <c r="D418" s="123">
        <v>0.001986232258991294</v>
      </c>
      <c r="E418" s="123">
        <v>2.6334684555795866</v>
      </c>
      <c r="F418" s="85" t="s">
        <v>2327</v>
      </c>
      <c r="G418" s="85" t="b">
        <v>0</v>
      </c>
      <c r="H418" s="85" t="b">
        <v>0</v>
      </c>
      <c r="I418" s="85" t="b">
        <v>0</v>
      </c>
      <c r="J418" s="85" t="b">
        <v>0</v>
      </c>
      <c r="K418" s="85" t="b">
        <v>0</v>
      </c>
      <c r="L418" s="85" t="b">
        <v>0</v>
      </c>
    </row>
    <row r="419" spans="1:12" ht="15">
      <c r="A419" s="85" t="s">
        <v>1700</v>
      </c>
      <c r="B419" s="85" t="s">
        <v>2296</v>
      </c>
      <c r="C419" s="85">
        <v>2</v>
      </c>
      <c r="D419" s="123">
        <v>0.001986232258991294</v>
      </c>
      <c r="E419" s="123">
        <v>2.3324384599156054</v>
      </c>
      <c r="F419" s="85" t="s">
        <v>2327</v>
      </c>
      <c r="G419" s="85" t="b">
        <v>0</v>
      </c>
      <c r="H419" s="85" t="b">
        <v>0</v>
      </c>
      <c r="I419" s="85" t="b">
        <v>0</v>
      </c>
      <c r="J419" s="85" t="b">
        <v>0</v>
      </c>
      <c r="K419" s="85" t="b">
        <v>0</v>
      </c>
      <c r="L419" s="85" t="b">
        <v>0</v>
      </c>
    </row>
    <row r="420" spans="1:12" ht="15">
      <c r="A420" s="85" t="s">
        <v>2296</v>
      </c>
      <c r="B420" s="85" t="s">
        <v>2297</v>
      </c>
      <c r="C420" s="85">
        <v>2</v>
      </c>
      <c r="D420" s="123">
        <v>0.001986232258991294</v>
      </c>
      <c r="E420" s="123">
        <v>2.934498451243568</v>
      </c>
      <c r="F420" s="85" t="s">
        <v>2327</v>
      </c>
      <c r="G420" s="85" t="b">
        <v>0</v>
      </c>
      <c r="H420" s="85" t="b">
        <v>0</v>
      </c>
      <c r="I420" s="85" t="b">
        <v>0</v>
      </c>
      <c r="J420" s="85" t="b">
        <v>0</v>
      </c>
      <c r="K420" s="85" t="b">
        <v>0</v>
      </c>
      <c r="L420" s="85" t="b">
        <v>0</v>
      </c>
    </row>
    <row r="421" spans="1:12" ht="15">
      <c r="A421" s="85" t="s">
        <v>2297</v>
      </c>
      <c r="B421" s="85" t="s">
        <v>2298</v>
      </c>
      <c r="C421" s="85">
        <v>2</v>
      </c>
      <c r="D421" s="123">
        <v>0.001986232258991294</v>
      </c>
      <c r="E421" s="123">
        <v>2.934498451243568</v>
      </c>
      <c r="F421" s="85" t="s">
        <v>2327</v>
      </c>
      <c r="G421" s="85" t="b">
        <v>0</v>
      </c>
      <c r="H421" s="85" t="b">
        <v>0</v>
      </c>
      <c r="I421" s="85" t="b">
        <v>0</v>
      </c>
      <c r="J421" s="85" t="b">
        <v>0</v>
      </c>
      <c r="K421" s="85" t="b">
        <v>0</v>
      </c>
      <c r="L421" s="85" t="b">
        <v>0</v>
      </c>
    </row>
    <row r="422" spans="1:12" ht="15">
      <c r="A422" s="85" t="s">
        <v>2298</v>
      </c>
      <c r="B422" s="85" t="s">
        <v>2299</v>
      </c>
      <c r="C422" s="85">
        <v>2</v>
      </c>
      <c r="D422" s="123">
        <v>0.001986232258991294</v>
      </c>
      <c r="E422" s="123">
        <v>2.934498451243568</v>
      </c>
      <c r="F422" s="85" t="s">
        <v>2327</v>
      </c>
      <c r="G422" s="85" t="b">
        <v>0</v>
      </c>
      <c r="H422" s="85" t="b">
        <v>0</v>
      </c>
      <c r="I422" s="85" t="b">
        <v>0</v>
      </c>
      <c r="J422" s="85" t="b">
        <v>0</v>
      </c>
      <c r="K422" s="85" t="b">
        <v>0</v>
      </c>
      <c r="L422" s="85" t="b">
        <v>0</v>
      </c>
    </row>
    <row r="423" spans="1:12" ht="15">
      <c r="A423" s="85" t="s">
        <v>2299</v>
      </c>
      <c r="B423" s="85" t="s">
        <v>1701</v>
      </c>
      <c r="C423" s="85">
        <v>2</v>
      </c>
      <c r="D423" s="123">
        <v>0.001986232258991294</v>
      </c>
      <c r="E423" s="123">
        <v>2.7584071921878865</v>
      </c>
      <c r="F423" s="85" t="s">
        <v>2327</v>
      </c>
      <c r="G423" s="85" t="b">
        <v>0</v>
      </c>
      <c r="H423" s="85" t="b">
        <v>0</v>
      </c>
      <c r="I423" s="85" t="b">
        <v>0</v>
      </c>
      <c r="J423" s="85" t="b">
        <v>0</v>
      </c>
      <c r="K423" s="85" t="b">
        <v>0</v>
      </c>
      <c r="L423" s="85" t="b">
        <v>0</v>
      </c>
    </row>
    <row r="424" spans="1:12" ht="15">
      <c r="A424" s="85" t="s">
        <v>1701</v>
      </c>
      <c r="B424" s="85" t="s">
        <v>2300</v>
      </c>
      <c r="C424" s="85">
        <v>2</v>
      </c>
      <c r="D424" s="123">
        <v>0.001986232258991294</v>
      </c>
      <c r="E424" s="123">
        <v>2.7584071921878865</v>
      </c>
      <c r="F424" s="85" t="s">
        <v>2327</v>
      </c>
      <c r="G424" s="85" t="b">
        <v>0</v>
      </c>
      <c r="H424" s="85" t="b">
        <v>0</v>
      </c>
      <c r="I424" s="85" t="b">
        <v>0</v>
      </c>
      <c r="J424" s="85" t="b">
        <v>0</v>
      </c>
      <c r="K424" s="85" t="b">
        <v>0</v>
      </c>
      <c r="L424" s="85" t="b">
        <v>0</v>
      </c>
    </row>
    <row r="425" spans="1:12" ht="15">
      <c r="A425" s="85" t="s">
        <v>2300</v>
      </c>
      <c r="B425" s="85" t="s">
        <v>2301</v>
      </c>
      <c r="C425" s="85">
        <v>2</v>
      </c>
      <c r="D425" s="123">
        <v>0.001986232258991294</v>
      </c>
      <c r="E425" s="123">
        <v>2.934498451243568</v>
      </c>
      <c r="F425" s="85" t="s">
        <v>2327</v>
      </c>
      <c r="G425" s="85" t="b">
        <v>0</v>
      </c>
      <c r="H425" s="85" t="b">
        <v>0</v>
      </c>
      <c r="I425" s="85" t="b">
        <v>0</v>
      </c>
      <c r="J425" s="85" t="b">
        <v>0</v>
      </c>
      <c r="K425" s="85" t="b">
        <v>0</v>
      </c>
      <c r="L425" s="85" t="b">
        <v>0</v>
      </c>
    </row>
    <row r="426" spans="1:12" ht="15">
      <c r="A426" s="85" t="s">
        <v>2301</v>
      </c>
      <c r="B426" s="85" t="s">
        <v>2302</v>
      </c>
      <c r="C426" s="85">
        <v>2</v>
      </c>
      <c r="D426" s="123">
        <v>0.001986232258991294</v>
      </c>
      <c r="E426" s="123">
        <v>2.934498451243568</v>
      </c>
      <c r="F426" s="85" t="s">
        <v>2327</v>
      </c>
      <c r="G426" s="85" t="b">
        <v>0</v>
      </c>
      <c r="H426" s="85" t="b">
        <v>0</v>
      </c>
      <c r="I426" s="85" t="b">
        <v>0</v>
      </c>
      <c r="J426" s="85" t="b">
        <v>0</v>
      </c>
      <c r="K426" s="85" t="b">
        <v>0</v>
      </c>
      <c r="L426" s="85" t="b">
        <v>0</v>
      </c>
    </row>
    <row r="427" spans="1:12" ht="15">
      <c r="A427" s="85" t="s">
        <v>2302</v>
      </c>
      <c r="B427" s="85" t="s">
        <v>2303</v>
      </c>
      <c r="C427" s="85">
        <v>2</v>
      </c>
      <c r="D427" s="123">
        <v>0.001986232258991294</v>
      </c>
      <c r="E427" s="123">
        <v>2.934498451243568</v>
      </c>
      <c r="F427" s="85" t="s">
        <v>2327</v>
      </c>
      <c r="G427" s="85" t="b">
        <v>0</v>
      </c>
      <c r="H427" s="85" t="b">
        <v>0</v>
      </c>
      <c r="I427" s="85" t="b">
        <v>0</v>
      </c>
      <c r="J427" s="85" t="b">
        <v>0</v>
      </c>
      <c r="K427" s="85" t="b">
        <v>0</v>
      </c>
      <c r="L427" s="85" t="b">
        <v>0</v>
      </c>
    </row>
    <row r="428" spans="1:12" ht="15">
      <c r="A428" s="85" t="s">
        <v>2303</v>
      </c>
      <c r="B428" s="85" t="s">
        <v>2304</v>
      </c>
      <c r="C428" s="85">
        <v>2</v>
      </c>
      <c r="D428" s="123">
        <v>0.001986232258991294</v>
      </c>
      <c r="E428" s="123">
        <v>2.934498451243568</v>
      </c>
      <c r="F428" s="85" t="s">
        <v>2327</v>
      </c>
      <c r="G428" s="85" t="b">
        <v>0</v>
      </c>
      <c r="H428" s="85" t="b">
        <v>0</v>
      </c>
      <c r="I428" s="85" t="b">
        <v>0</v>
      </c>
      <c r="J428" s="85" t="b">
        <v>0</v>
      </c>
      <c r="K428" s="85" t="b">
        <v>0</v>
      </c>
      <c r="L428" s="85" t="b">
        <v>0</v>
      </c>
    </row>
    <row r="429" spans="1:12" ht="15">
      <c r="A429" s="85" t="s">
        <v>2304</v>
      </c>
      <c r="B429" s="85" t="s">
        <v>2305</v>
      </c>
      <c r="C429" s="85">
        <v>2</v>
      </c>
      <c r="D429" s="123">
        <v>0.001986232258991294</v>
      </c>
      <c r="E429" s="123">
        <v>2.934498451243568</v>
      </c>
      <c r="F429" s="85" t="s">
        <v>2327</v>
      </c>
      <c r="G429" s="85" t="b">
        <v>0</v>
      </c>
      <c r="H429" s="85" t="b">
        <v>0</v>
      </c>
      <c r="I429" s="85" t="b">
        <v>0</v>
      </c>
      <c r="J429" s="85" t="b">
        <v>0</v>
      </c>
      <c r="K429" s="85" t="b">
        <v>1</v>
      </c>
      <c r="L429" s="85" t="b">
        <v>0</v>
      </c>
    </row>
    <row r="430" spans="1:12" ht="15">
      <c r="A430" s="85" t="s">
        <v>2305</v>
      </c>
      <c r="B430" s="85" t="s">
        <v>2306</v>
      </c>
      <c r="C430" s="85">
        <v>2</v>
      </c>
      <c r="D430" s="123">
        <v>0.001986232258991294</v>
      </c>
      <c r="E430" s="123">
        <v>2.934498451243568</v>
      </c>
      <c r="F430" s="85" t="s">
        <v>2327</v>
      </c>
      <c r="G430" s="85" t="b">
        <v>0</v>
      </c>
      <c r="H430" s="85" t="b">
        <v>1</v>
      </c>
      <c r="I430" s="85" t="b">
        <v>0</v>
      </c>
      <c r="J430" s="85" t="b">
        <v>0</v>
      </c>
      <c r="K430" s="85" t="b">
        <v>0</v>
      </c>
      <c r="L430" s="85" t="b">
        <v>0</v>
      </c>
    </row>
    <row r="431" spans="1:12" ht="15">
      <c r="A431" s="85" t="s">
        <v>492</v>
      </c>
      <c r="B431" s="85" t="s">
        <v>2307</v>
      </c>
      <c r="C431" s="85">
        <v>2</v>
      </c>
      <c r="D431" s="123">
        <v>0.001986232258991294</v>
      </c>
      <c r="E431" s="123">
        <v>2.089400411229311</v>
      </c>
      <c r="F431" s="85" t="s">
        <v>2327</v>
      </c>
      <c r="G431" s="85" t="b">
        <v>0</v>
      </c>
      <c r="H431" s="85" t="b">
        <v>0</v>
      </c>
      <c r="I431" s="85" t="b">
        <v>0</v>
      </c>
      <c r="J431" s="85" t="b">
        <v>0</v>
      </c>
      <c r="K431" s="85" t="b">
        <v>0</v>
      </c>
      <c r="L431" s="85" t="b">
        <v>0</v>
      </c>
    </row>
    <row r="432" spans="1:12" ht="15">
      <c r="A432" s="85" t="s">
        <v>2307</v>
      </c>
      <c r="B432" s="85" t="s">
        <v>2308</v>
      </c>
      <c r="C432" s="85">
        <v>2</v>
      </c>
      <c r="D432" s="123">
        <v>0.001986232258991294</v>
      </c>
      <c r="E432" s="123">
        <v>2.934498451243568</v>
      </c>
      <c r="F432" s="85" t="s">
        <v>2327</v>
      </c>
      <c r="G432" s="85" t="b">
        <v>0</v>
      </c>
      <c r="H432" s="85" t="b">
        <v>0</v>
      </c>
      <c r="I432" s="85" t="b">
        <v>0</v>
      </c>
      <c r="J432" s="85" t="b">
        <v>1</v>
      </c>
      <c r="K432" s="85" t="b">
        <v>0</v>
      </c>
      <c r="L432" s="85" t="b">
        <v>0</v>
      </c>
    </row>
    <row r="433" spans="1:12" ht="15">
      <c r="A433" s="85" t="s">
        <v>2308</v>
      </c>
      <c r="B433" s="85" t="s">
        <v>2309</v>
      </c>
      <c r="C433" s="85">
        <v>2</v>
      </c>
      <c r="D433" s="123">
        <v>0.001986232258991294</v>
      </c>
      <c r="E433" s="123">
        <v>2.934498451243568</v>
      </c>
      <c r="F433" s="85" t="s">
        <v>2327</v>
      </c>
      <c r="G433" s="85" t="b">
        <v>1</v>
      </c>
      <c r="H433" s="85" t="b">
        <v>0</v>
      </c>
      <c r="I433" s="85" t="b">
        <v>0</v>
      </c>
      <c r="J433" s="85" t="b">
        <v>0</v>
      </c>
      <c r="K433" s="85" t="b">
        <v>0</v>
      </c>
      <c r="L433" s="85" t="b">
        <v>0</v>
      </c>
    </row>
    <row r="434" spans="1:12" ht="15">
      <c r="A434" s="85" t="s">
        <v>2309</v>
      </c>
      <c r="B434" s="85" t="s">
        <v>2310</v>
      </c>
      <c r="C434" s="85">
        <v>2</v>
      </c>
      <c r="D434" s="123">
        <v>0.001986232258991294</v>
      </c>
      <c r="E434" s="123">
        <v>2.934498451243568</v>
      </c>
      <c r="F434" s="85" t="s">
        <v>2327</v>
      </c>
      <c r="G434" s="85" t="b">
        <v>0</v>
      </c>
      <c r="H434" s="85" t="b">
        <v>0</v>
      </c>
      <c r="I434" s="85" t="b">
        <v>0</v>
      </c>
      <c r="J434" s="85" t="b">
        <v>0</v>
      </c>
      <c r="K434" s="85" t="b">
        <v>0</v>
      </c>
      <c r="L434" s="85" t="b">
        <v>0</v>
      </c>
    </row>
    <row r="435" spans="1:12" ht="15">
      <c r="A435" s="85" t="s">
        <v>2310</v>
      </c>
      <c r="B435" s="85" t="s">
        <v>2311</v>
      </c>
      <c r="C435" s="85">
        <v>2</v>
      </c>
      <c r="D435" s="123">
        <v>0.001986232258991294</v>
      </c>
      <c r="E435" s="123">
        <v>2.934498451243568</v>
      </c>
      <c r="F435" s="85" t="s">
        <v>2327</v>
      </c>
      <c r="G435" s="85" t="b">
        <v>0</v>
      </c>
      <c r="H435" s="85" t="b">
        <v>0</v>
      </c>
      <c r="I435" s="85" t="b">
        <v>0</v>
      </c>
      <c r="J435" s="85" t="b">
        <v>0</v>
      </c>
      <c r="K435" s="85" t="b">
        <v>0</v>
      </c>
      <c r="L435" s="85" t="b">
        <v>0</v>
      </c>
    </row>
    <row r="436" spans="1:12" ht="15">
      <c r="A436" s="85" t="s">
        <v>2311</v>
      </c>
      <c r="B436" s="85" t="s">
        <v>2312</v>
      </c>
      <c r="C436" s="85">
        <v>2</v>
      </c>
      <c r="D436" s="123">
        <v>0.001986232258991294</v>
      </c>
      <c r="E436" s="123">
        <v>2.934498451243568</v>
      </c>
      <c r="F436" s="85" t="s">
        <v>2327</v>
      </c>
      <c r="G436" s="85" t="b">
        <v>0</v>
      </c>
      <c r="H436" s="85" t="b">
        <v>0</v>
      </c>
      <c r="I436" s="85" t="b">
        <v>0</v>
      </c>
      <c r="J436" s="85" t="b">
        <v>0</v>
      </c>
      <c r="K436" s="85" t="b">
        <v>0</v>
      </c>
      <c r="L436" s="85" t="b">
        <v>0</v>
      </c>
    </row>
    <row r="437" spans="1:12" ht="15">
      <c r="A437" s="85" t="s">
        <v>2312</v>
      </c>
      <c r="B437" s="85" t="s">
        <v>2313</v>
      </c>
      <c r="C437" s="85">
        <v>2</v>
      </c>
      <c r="D437" s="123">
        <v>0.001986232258991294</v>
      </c>
      <c r="E437" s="123">
        <v>2.934498451243568</v>
      </c>
      <c r="F437" s="85" t="s">
        <v>2327</v>
      </c>
      <c r="G437" s="85" t="b">
        <v>0</v>
      </c>
      <c r="H437" s="85" t="b">
        <v>0</v>
      </c>
      <c r="I437" s="85" t="b">
        <v>0</v>
      </c>
      <c r="J437" s="85" t="b">
        <v>0</v>
      </c>
      <c r="K437" s="85" t="b">
        <v>0</v>
      </c>
      <c r="L437" s="85" t="b">
        <v>0</v>
      </c>
    </row>
    <row r="438" spans="1:12" ht="15">
      <c r="A438" s="85" t="s">
        <v>2313</v>
      </c>
      <c r="B438" s="85" t="s">
        <v>2314</v>
      </c>
      <c r="C438" s="85">
        <v>2</v>
      </c>
      <c r="D438" s="123">
        <v>0.001986232258991294</v>
      </c>
      <c r="E438" s="123">
        <v>2.934498451243568</v>
      </c>
      <c r="F438" s="85" t="s">
        <v>2327</v>
      </c>
      <c r="G438" s="85" t="b">
        <v>0</v>
      </c>
      <c r="H438" s="85" t="b">
        <v>0</v>
      </c>
      <c r="I438" s="85" t="b">
        <v>0</v>
      </c>
      <c r="J438" s="85" t="b">
        <v>0</v>
      </c>
      <c r="K438" s="85" t="b">
        <v>0</v>
      </c>
      <c r="L438" s="85" t="b">
        <v>0</v>
      </c>
    </row>
    <row r="439" spans="1:12" ht="15">
      <c r="A439" s="85" t="s">
        <v>2314</v>
      </c>
      <c r="B439" s="85" t="s">
        <v>2315</v>
      </c>
      <c r="C439" s="85">
        <v>2</v>
      </c>
      <c r="D439" s="123">
        <v>0.001986232258991294</v>
      </c>
      <c r="E439" s="123">
        <v>2.934498451243568</v>
      </c>
      <c r="F439" s="85" t="s">
        <v>2327</v>
      </c>
      <c r="G439" s="85" t="b">
        <v>0</v>
      </c>
      <c r="H439" s="85" t="b">
        <v>0</v>
      </c>
      <c r="I439" s="85" t="b">
        <v>0</v>
      </c>
      <c r="J439" s="85" t="b">
        <v>0</v>
      </c>
      <c r="K439" s="85" t="b">
        <v>0</v>
      </c>
      <c r="L439" s="85" t="b">
        <v>0</v>
      </c>
    </row>
    <row r="440" spans="1:12" ht="15">
      <c r="A440" s="85" t="s">
        <v>1665</v>
      </c>
      <c r="B440" s="85" t="s">
        <v>1706</v>
      </c>
      <c r="C440" s="85">
        <v>2</v>
      </c>
      <c r="D440" s="123">
        <v>0.001986232258991294</v>
      </c>
      <c r="E440" s="123">
        <v>1.7883704155653297</v>
      </c>
      <c r="F440" s="85" t="s">
        <v>2327</v>
      </c>
      <c r="G440" s="85" t="b">
        <v>0</v>
      </c>
      <c r="H440" s="85" t="b">
        <v>0</v>
      </c>
      <c r="I440" s="85" t="b">
        <v>0</v>
      </c>
      <c r="J440" s="85" t="b">
        <v>0</v>
      </c>
      <c r="K440" s="85" t="b">
        <v>0</v>
      </c>
      <c r="L440" s="85" t="b">
        <v>0</v>
      </c>
    </row>
    <row r="441" spans="1:12" ht="15">
      <c r="A441" s="85" t="s">
        <v>1705</v>
      </c>
      <c r="B441" s="85" t="s">
        <v>2316</v>
      </c>
      <c r="C441" s="85">
        <v>2</v>
      </c>
      <c r="D441" s="123">
        <v>0.001986232258991294</v>
      </c>
      <c r="E441" s="123">
        <v>2.3324384599156054</v>
      </c>
      <c r="F441" s="85" t="s">
        <v>2327</v>
      </c>
      <c r="G441" s="85" t="b">
        <v>0</v>
      </c>
      <c r="H441" s="85" t="b">
        <v>0</v>
      </c>
      <c r="I441" s="85" t="b">
        <v>0</v>
      </c>
      <c r="J441" s="85" t="b">
        <v>0</v>
      </c>
      <c r="K441" s="85" t="b">
        <v>0</v>
      </c>
      <c r="L441" s="85" t="b">
        <v>0</v>
      </c>
    </row>
    <row r="442" spans="1:12" ht="15">
      <c r="A442" s="85" t="s">
        <v>2316</v>
      </c>
      <c r="B442" s="85" t="s">
        <v>2317</v>
      </c>
      <c r="C442" s="85">
        <v>2</v>
      </c>
      <c r="D442" s="123">
        <v>0.001986232258991294</v>
      </c>
      <c r="E442" s="123">
        <v>2.934498451243568</v>
      </c>
      <c r="F442" s="85" t="s">
        <v>2327</v>
      </c>
      <c r="G442" s="85" t="b">
        <v>0</v>
      </c>
      <c r="H442" s="85" t="b">
        <v>0</v>
      </c>
      <c r="I442" s="85" t="b">
        <v>0</v>
      </c>
      <c r="J442" s="85" t="b">
        <v>0</v>
      </c>
      <c r="K442" s="85" t="b">
        <v>0</v>
      </c>
      <c r="L442" s="85" t="b">
        <v>0</v>
      </c>
    </row>
    <row r="443" spans="1:12" ht="15">
      <c r="A443" s="85" t="s">
        <v>2317</v>
      </c>
      <c r="B443" s="85" t="s">
        <v>2318</v>
      </c>
      <c r="C443" s="85">
        <v>2</v>
      </c>
      <c r="D443" s="123">
        <v>0.001986232258991294</v>
      </c>
      <c r="E443" s="123">
        <v>2.934498451243568</v>
      </c>
      <c r="F443" s="85" t="s">
        <v>2327</v>
      </c>
      <c r="G443" s="85" t="b">
        <v>0</v>
      </c>
      <c r="H443" s="85" t="b">
        <v>0</v>
      </c>
      <c r="I443" s="85" t="b">
        <v>0</v>
      </c>
      <c r="J443" s="85" t="b">
        <v>1</v>
      </c>
      <c r="K443" s="85" t="b">
        <v>0</v>
      </c>
      <c r="L443" s="85" t="b">
        <v>0</v>
      </c>
    </row>
    <row r="444" spans="1:12" ht="15">
      <c r="A444" s="85" t="s">
        <v>2318</v>
      </c>
      <c r="B444" s="85" t="s">
        <v>2018</v>
      </c>
      <c r="C444" s="85">
        <v>2</v>
      </c>
      <c r="D444" s="123">
        <v>0.001986232258991294</v>
      </c>
      <c r="E444" s="123">
        <v>2.3904304068932922</v>
      </c>
      <c r="F444" s="85" t="s">
        <v>2327</v>
      </c>
      <c r="G444" s="85" t="b">
        <v>1</v>
      </c>
      <c r="H444" s="85" t="b">
        <v>0</v>
      </c>
      <c r="I444" s="85" t="b">
        <v>0</v>
      </c>
      <c r="J444" s="85" t="b">
        <v>0</v>
      </c>
      <c r="K444" s="85" t="b">
        <v>0</v>
      </c>
      <c r="L444" s="85" t="b">
        <v>0</v>
      </c>
    </row>
    <row r="445" spans="1:12" ht="15">
      <c r="A445" s="85" t="s">
        <v>2010</v>
      </c>
      <c r="B445" s="85" t="s">
        <v>2319</v>
      </c>
      <c r="C445" s="85">
        <v>2</v>
      </c>
      <c r="D445" s="123">
        <v>0.001986232258991294</v>
      </c>
      <c r="E445" s="123">
        <v>2.281285937468224</v>
      </c>
      <c r="F445" s="85" t="s">
        <v>2327</v>
      </c>
      <c r="G445" s="85" t="b">
        <v>0</v>
      </c>
      <c r="H445" s="85" t="b">
        <v>0</v>
      </c>
      <c r="I445" s="85" t="b">
        <v>0</v>
      </c>
      <c r="J445" s="85" t="b">
        <v>0</v>
      </c>
      <c r="K445" s="85" t="b">
        <v>0</v>
      </c>
      <c r="L445" s="85" t="b">
        <v>0</v>
      </c>
    </row>
    <row r="446" spans="1:12" ht="15">
      <c r="A446" s="85" t="s">
        <v>2319</v>
      </c>
      <c r="B446" s="85" t="s">
        <v>2320</v>
      </c>
      <c r="C446" s="85">
        <v>2</v>
      </c>
      <c r="D446" s="123">
        <v>0.001986232258991294</v>
      </c>
      <c r="E446" s="123">
        <v>2.934498451243568</v>
      </c>
      <c r="F446" s="85" t="s">
        <v>2327</v>
      </c>
      <c r="G446" s="85" t="b">
        <v>0</v>
      </c>
      <c r="H446" s="85" t="b">
        <v>0</v>
      </c>
      <c r="I446" s="85" t="b">
        <v>0</v>
      </c>
      <c r="J446" s="85" t="b">
        <v>0</v>
      </c>
      <c r="K446" s="85" t="b">
        <v>0</v>
      </c>
      <c r="L446" s="85" t="b">
        <v>0</v>
      </c>
    </row>
    <row r="447" spans="1:12" ht="15">
      <c r="A447" s="85" t="s">
        <v>2321</v>
      </c>
      <c r="B447" s="85" t="s">
        <v>1706</v>
      </c>
      <c r="C447" s="85">
        <v>2</v>
      </c>
      <c r="D447" s="123">
        <v>0.001986232258991294</v>
      </c>
      <c r="E447" s="123">
        <v>2.6334684555795866</v>
      </c>
      <c r="F447" s="85" t="s">
        <v>2327</v>
      </c>
      <c r="G447" s="85" t="b">
        <v>0</v>
      </c>
      <c r="H447" s="85" t="b">
        <v>0</v>
      </c>
      <c r="I447" s="85" t="b">
        <v>0</v>
      </c>
      <c r="J447" s="85" t="b">
        <v>0</v>
      </c>
      <c r="K447" s="85" t="b">
        <v>0</v>
      </c>
      <c r="L447" s="85" t="b">
        <v>0</v>
      </c>
    </row>
    <row r="448" spans="1:12" ht="15">
      <c r="A448" s="85" t="s">
        <v>1705</v>
      </c>
      <c r="B448" s="85" t="s">
        <v>2141</v>
      </c>
      <c r="C448" s="85">
        <v>2</v>
      </c>
      <c r="D448" s="123">
        <v>0.001986232258991294</v>
      </c>
      <c r="E448" s="123">
        <v>2.3324384599156054</v>
      </c>
      <c r="F448" s="85" t="s">
        <v>2327</v>
      </c>
      <c r="G448" s="85" t="b">
        <v>0</v>
      </c>
      <c r="H448" s="85" t="b">
        <v>0</v>
      </c>
      <c r="I448" s="85" t="b">
        <v>0</v>
      </c>
      <c r="J448" s="85" t="b">
        <v>0</v>
      </c>
      <c r="K448" s="85" t="b">
        <v>0</v>
      </c>
      <c r="L448" s="85" t="b">
        <v>0</v>
      </c>
    </row>
    <row r="449" spans="1:12" ht="15">
      <c r="A449" s="85" t="s">
        <v>2141</v>
      </c>
      <c r="B449" s="85" t="s">
        <v>2322</v>
      </c>
      <c r="C449" s="85">
        <v>2</v>
      </c>
      <c r="D449" s="123">
        <v>0.001986232258991294</v>
      </c>
      <c r="E449" s="123">
        <v>2.7584071921878865</v>
      </c>
      <c r="F449" s="85" t="s">
        <v>2327</v>
      </c>
      <c r="G449" s="85" t="b">
        <v>0</v>
      </c>
      <c r="H449" s="85" t="b">
        <v>0</v>
      </c>
      <c r="I449" s="85" t="b">
        <v>0</v>
      </c>
      <c r="J449" s="85" t="b">
        <v>1</v>
      </c>
      <c r="K449" s="85" t="b">
        <v>0</v>
      </c>
      <c r="L449" s="85" t="b">
        <v>0</v>
      </c>
    </row>
    <row r="450" spans="1:12" ht="15">
      <c r="A450" s="85" t="s">
        <v>2322</v>
      </c>
      <c r="B450" s="85" t="s">
        <v>2323</v>
      </c>
      <c r="C450" s="85">
        <v>2</v>
      </c>
      <c r="D450" s="123">
        <v>0.001986232258991294</v>
      </c>
      <c r="E450" s="123">
        <v>2.934498451243568</v>
      </c>
      <c r="F450" s="85" t="s">
        <v>2327</v>
      </c>
      <c r="G450" s="85" t="b">
        <v>1</v>
      </c>
      <c r="H450" s="85" t="b">
        <v>0</v>
      </c>
      <c r="I450" s="85" t="b">
        <v>0</v>
      </c>
      <c r="J450" s="85" t="b">
        <v>0</v>
      </c>
      <c r="K450" s="85" t="b">
        <v>0</v>
      </c>
      <c r="L450" s="85" t="b">
        <v>0</v>
      </c>
    </row>
    <row r="451" spans="1:12" ht="15">
      <c r="A451" s="85" t="s">
        <v>2323</v>
      </c>
      <c r="B451" s="85" t="s">
        <v>2324</v>
      </c>
      <c r="C451" s="85">
        <v>2</v>
      </c>
      <c r="D451" s="123">
        <v>0.001986232258991294</v>
      </c>
      <c r="E451" s="123">
        <v>2.934498451243568</v>
      </c>
      <c r="F451" s="85" t="s">
        <v>2327</v>
      </c>
      <c r="G451" s="85" t="b">
        <v>0</v>
      </c>
      <c r="H451" s="85" t="b">
        <v>0</v>
      </c>
      <c r="I451" s="85" t="b">
        <v>0</v>
      </c>
      <c r="J451" s="85" t="b">
        <v>0</v>
      </c>
      <c r="K451" s="85" t="b">
        <v>0</v>
      </c>
      <c r="L451" s="85" t="b">
        <v>0</v>
      </c>
    </row>
    <row r="452" spans="1:12" ht="15">
      <c r="A452" s="85" t="s">
        <v>263</v>
      </c>
      <c r="B452" s="85" t="s">
        <v>262</v>
      </c>
      <c r="C452" s="85">
        <v>2</v>
      </c>
      <c r="D452" s="123">
        <v>0.001986232258991294</v>
      </c>
      <c r="E452" s="123">
        <v>2.934498451243568</v>
      </c>
      <c r="F452" s="85" t="s">
        <v>2327</v>
      </c>
      <c r="G452" s="85" t="b">
        <v>0</v>
      </c>
      <c r="H452" s="85" t="b">
        <v>0</v>
      </c>
      <c r="I452" s="85" t="b">
        <v>0</v>
      </c>
      <c r="J452" s="85" t="b">
        <v>0</v>
      </c>
      <c r="K452" s="85" t="b">
        <v>0</v>
      </c>
      <c r="L452" s="85" t="b">
        <v>0</v>
      </c>
    </row>
    <row r="453" spans="1:12" ht="15">
      <c r="A453" s="85" t="s">
        <v>262</v>
      </c>
      <c r="B453" s="85" t="s">
        <v>261</v>
      </c>
      <c r="C453" s="85">
        <v>2</v>
      </c>
      <c r="D453" s="123">
        <v>0.001986232258991294</v>
      </c>
      <c r="E453" s="123">
        <v>2.934498451243568</v>
      </c>
      <c r="F453" s="85" t="s">
        <v>2327</v>
      </c>
      <c r="G453" s="85" t="b">
        <v>0</v>
      </c>
      <c r="H453" s="85" t="b">
        <v>0</v>
      </c>
      <c r="I453" s="85" t="b">
        <v>0</v>
      </c>
      <c r="J453" s="85" t="b">
        <v>0</v>
      </c>
      <c r="K453" s="85" t="b">
        <v>0</v>
      </c>
      <c r="L453" s="85" t="b">
        <v>0</v>
      </c>
    </row>
    <row r="454" spans="1:12" ht="15">
      <c r="A454" s="85" t="s">
        <v>236</v>
      </c>
      <c r="B454" s="85" t="s">
        <v>1666</v>
      </c>
      <c r="C454" s="85">
        <v>4</v>
      </c>
      <c r="D454" s="123">
        <v>0.005287648066723728</v>
      </c>
      <c r="E454" s="123">
        <v>1.1048687538329658</v>
      </c>
      <c r="F454" s="85" t="s">
        <v>1570</v>
      </c>
      <c r="G454" s="85" t="b">
        <v>0</v>
      </c>
      <c r="H454" s="85" t="b">
        <v>0</v>
      </c>
      <c r="I454" s="85" t="b">
        <v>0</v>
      </c>
      <c r="J454" s="85" t="b">
        <v>0</v>
      </c>
      <c r="K454" s="85" t="b">
        <v>0</v>
      </c>
      <c r="L454" s="85" t="b">
        <v>0</v>
      </c>
    </row>
    <row r="455" spans="1:12" ht="15">
      <c r="A455" s="85" t="s">
        <v>1683</v>
      </c>
      <c r="B455" s="85" t="s">
        <v>1684</v>
      </c>
      <c r="C455" s="85">
        <v>4</v>
      </c>
      <c r="D455" s="123">
        <v>0.005806604397391641</v>
      </c>
      <c r="E455" s="123">
        <v>1.9272236667086629</v>
      </c>
      <c r="F455" s="85" t="s">
        <v>1570</v>
      </c>
      <c r="G455" s="85" t="b">
        <v>0</v>
      </c>
      <c r="H455" s="85" t="b">
        <v>0</v>
      </c>
      <c r="I455" s="85" t="b">
        <v>0</v>
      </c>
      <c r="J455" s="85" t="b">
        <v>0</v>
      </c>
      <c r="K455" s="85" t="b">
        <v>0</v>
      </c>
      <c r="L455" s="85" t="b">
        <v>0</v>
      </c>
    </row>
    <row r="456" spans="1:12" ht="15">
      <c r="A456" s="85" t="s">
        <v>1664</v>
      </c>
      <c r="B456" s="85" t="s">
        <v>2023</v>
      </c>
      <c r="C456" s="85">
        <v>4</v>
      </c>
      <c r="D456" s="123">
        <v>0.005287648066723728</v>
      </c>
      <c r="E456" s="123">
        <v>1.9941704563392761</v>
      </c>
      <c r="F456" s="85" t="s">
        <v>1570</v>
      </c>
      <c r="G456" s="85" t="b">
        <v>1</v>
      </c>
      <c r="H456" s="85" t="b">
        <v>0</v>
      </c>
      <c r="I456" s="85" t="b">
        <v>0</v>
      </c>
      <c r="J456" s="85" t="b">
        <v>1</v>
      </c>
      <c r="K456" s="85" t="b">
        <v>0</v>
      </c>
      <c r="L456" s="85" t="b">
        <v>0</v>
      </c>
    </row>
    <row r="457" spans="1:12" ht="15">
      <c r="A457" s="85" t="s">
        <v>2023</v>
      </c>
      <c r="B457" s="85" t="s">
        <v>236</v>
      </c>
      <c r="C457" s="85">
        <v>4</v>
      </c>
      <c r="D457" s="123">
        <v>0.005287648066723728</v>
      </c>
      <c r="E457" s="123">
        <v>1.4712917110589385</v>
      </c>
      <c r="F457" s="85" t="s">
        <v>1570</v>
      </c>
      <c r="G457" s="85" t="b">
        <v>1</v>
      </c>
      <c r="H457" s="85" t="b">
        <v>0</v>
      </c>
      <c r="I457" s="85" t="b">
        <v>0</v>
      </c>
      <c r="J457" s="85" t="b">
        <v>0</v>
      </c>
      <c r="K457" s="85" t="b">
        <v>0</v>
      </c>
      <c r="L457" s="85" t="b">
        <v>0</v>
      </c>
    </row>
    <row r="458" spans="1:12" ht="15">
      <c r="A458" s="85" t="s">
        <v>2059</v>
      </c>
      <c r="B458" s="85" t="s">
        <v>2060</v>
      </c>
      <c r="C458" s="85">
        <v>4</v>
      </c>
      <c r="D458" s="123">
        <v>0.005287648066723728</v>
      </c>
      <c r="E458" s="123">
        <v>2.346352974450639</v>
      </c>
      <c r="F458" s="85" t="s">
        <v>1570</v>
      </c>
      <c r="G458" s="85" t="b">
        <v>0</v>
      </c>
      <c r="H458" s="85" t="b">
        <v>0</v>
      </c>
      <c r="I458" s="85" t="b">
        <v>0</v>
      </c>
      <c r="J458" s="85" t="b">
        <v>0</v>
      </c>
      <c r="K458" s="85" t="b">
        <v>0</v>
      </c>
      <c r="L458" s="85" t="b">
        <v>0</v>
      </c>
    </row>
    <row r="459" spans="1:12" ht="15">
      <c r="A459" s="85" t="s">
        <v>2060</v>
      </c>
      <c r="B459" s="85" t="s">
        <v>1669</v>
      </c>
      <c r="C459" s="85">
        <v>4</v>
      </c>
      <c r="D459" s="123">
        <v>0.005287648066723728</v>
      </c>
      <c r="E459" s="123">
        <v>2.0453229787866576</v>
      </c>
      <c r="F459" s="85" t="s">
        <v>1570</v>
      </c>
      <c r="G459" s="85" t="b">
        <v>0</v>
      </c>
      <c r="H459" s="85" t="b">
        <v>0</v>
      </c>
      <c r="I459" s="85" t="b">
        <v>0</v>
      </c>
      <c r="J459" s="85" t="b">
        <v>0</v>
      </c>
      <c r="K459" s="85" t="b">
        <v>0</v>
      </c>
      <c r="L459" s="85" t="b">
        <v>0</v>
      </c>
    </row>
    <row r="460" spans="1:12" ht="15">
      <c r="A460" s="85" t="s">
        <v>1669</v>
      </c>
      <c r="B460" s="85" t="s">
        <v>2061</v>
      </c>
      <c r="C460" s="85">
        <v>4</v>
      </c>
      <c r="D460" s="123">
        <v>0.005287648066723728</v>
      </c>
      <c r="E460" s="123">
        <v>2.0453229787866576</v>
      </c>
      <c r="F460" s="85" t="s">
        <v>1570</v>
      </c>
      <c r="G460" s="85" t="b">
        <v>0</v>
      </c>
      <c r="H460" s="85" t="b">
        <v>0</v>
      </c>
      <c r="I460" s="85" t="b">
        <v>0</v>
      </c>
      <c r="J460" s="85" t="b">
        <v>0</v>
      </c>
      <c r="K460" s="85" t="b">
        <v>0</v>
      </c>
      <c r="L460" s="85" t="b">
        <v>0</v>
      </c>
    </row>
    <row r="461" spans="1:12" ht="15">
      <c r="A461" s="85" t="s">
        <v>2061</v>
      </c>
      <c r="B461" s="85" t="s">
        <v>2062</v>
      </c>
      <c r="C461" s="85">
        <v>4</v>
      </c>
      <c r="D461" s="123">
        <v>0.005287648066723728</v>
      </c>
      <c r="E461" s="123">
        <v>2.346352974450639</v>
      </c>
      <c r="F461" s="85" t="s">
        <v>1570</v>
      </c>
      <c r="G461" s="85" t="b">
        <v>0</v>
      </c>
      <c r="H461" s="85" t="b">
        <v>0</v>
      </c>
      <c r="I461" s="85" t="b">
        <v>0</v>
      </c>
      <c r="J461" s="85" t="b">
        <v>1</v>
      </c>
      <c r="K461" s="85" t="b">
        <v>0</v>
      </c>
      <c r="L461" s="85" t="b">
        <v>0</v>
      </c>
    </row>
    <row r="462" spans="1:12" ht="15">
      <c r="A462" s="85" t="s">
        <v>2062</v>
      </c>
      <c r="B462" s="85" t="s">
        <v>2063</v>
      </c>
      <c r="C462" s="85">
        <v>4</v>
      </c>
      <c r="D462" s="123">
        <v>0.005287648066723728</v>
      </c>
      <c r="E462" s="123">
        <v>2.346352974450639</v>
      </c>
      <c r="F462" s="85" t="s">
        <v>1570</v>
      </c>
      <c r="G462" s="85" t="b">
        <v>1</v>
      </c>
      <c r="H462" s="85" t="b">
        <v>0</v>
      </c>
      <c r="I462" s="85" t="b">
        <v>0</v>
      </c>
      <c r="J462" s="85" t="b">
        <v>0</v>
      </c>
      <c r="K462" s="85" t="b">
        <v>0</v>
      </c>
      <c r="L462" s="85" t="b">
        <v>0</v>
      </c>
    </row>
    <row r="463" spans="1:12" ht="15">
      <c r="A463" s="85" t="s">
        <v>2038</v>
      </c>
      <c r="B463" s="85" t="s">
        <v>2011</v>
      </c>
      <c r="C463" s="85">
        <v>3</v>
      </c>
      <c r="D463" s="123">
        <v>0.004354953298043731</v>
      </c>
      <c r="E463" s="123">
        <v>2.1702617153949575</v>
      </c>
      <c r="F463" s="85" t="s">
        <v>1570</v>
      </c>
      <c r="G463" s="85" t="b">
        <v>0</v>
      </c>
      <c r="H463" s="85" t="b">
        <v>0</v>
      </c>
      <c r="I463" s="85" t="b">
        <v>0</v>
      </c>
      <c r="J463" s="85" t="b">
        <v>0</v>
      </c>
      <c r="K463" s="85" t="b">
        <v>0</v>
      </c>
      <c r="L463" s="85" t="b">
        <v>0</v>
      </c>
    </row>
    <row r="464" spans="1:12" ht="15">
      <c r="A464" s="85" t="s">
        <v>2011</v>
      </c>
      <c r="B464" s="85" t="s">
        <v>2010</v>
      </c>
      <c r="C464" s="85">
        <v>3</v>
      </c>
      <c r="D464" s="123">
        <v>0.004354953298043731</v>
      </c>
      <c r="E464" s="123">
        <v>1.869231719730976</v>
      </c>
      <c r="F464" s="85" t="s">
        <v>1570</v>
      </c>
      <c r="G464" s="85" t="b">
        <v>0</v>
      </c>
      <c r="H464" s="85" t="b">
        <v>0</v>
      </c>
      <c r="I464" s="85" t="b">
        <v>0</v>
      </c>
      <c r="J464" s="85" t="b">
        <v>0</v>
      </c>
      <c r="K464" s="85" t="b">
        <v>0</v>
      </c>
      <c r="L464" s="85" t="b">
        <v>0</v>
      </c>
    </row>
    <row r="465" spans="1:12" ht="15">
      <c r="A465" s="85" t="s">
        <v>1666</v>
      </c>
      <c r="B465" s="85" t="s">
        <v>2134</v>
      </c>
      <c r="C465" s="85">
        <v>3</v>
      </c>
      <c r="D465" s="123">
        <v>0.004354953298043731</v>
      </c>
      <c r="E465" s="123">
        <v>1.9941704563392761</v>
      </c>
      <c r="F465" s="85" t="s">
        <v>1570</v>
      </c>
      <c r="G465" s="85" t="b">
        <v>0</v>
      </c>
      <c r="H465" s="85" t="b">
        <v>0</v>
      </c>
      <c r="I465" s="85" t="b">
        <v>0</v>
      </c>
      <c r="J465" s="85" t="b">
        <v>0</v>
      </c>
      <c r="K465" s="85" t="b">
        <v>0</v>
      </c>
      <c r="L465" s="85" t="b">
        <v>0</v>
      </c>
    </row>
    <row r="466" spans="1:12" ht="15">
      <c r="A466" s="85" t="s">
        <v>2134</v>
      </c>
      <c r="B466" s="85" t="s">
        <v>2043</v>
      </c>
      <c r="C466" s="85">
        <v>3</v>
      </c>
      <c r="D466" s="123">
        <v>0.004354953298043731</v>
      </c>
      <c r="E466" s="123">
        <v>2.4712917110589383</v>
      </c>
      <c r="F466" s="85" t="s">
        <v>1570</v>
      </c>
      <c r="G466" s="85" t="b">
        <v>0</v>
      </c>
      <c r="H466" s="85" t="b">
        <v>0</v>
      </c>
      <c r="I466" s="85" t="b">
        <v>0</v>
      </c>
      <c r="J466" s="85" t="b">
        <v>0</v>
      </c>
      <c r="K466" s="85" t="b">
        <v>0</v>
      </c>
      <c r="L466" s="85" t="b">
        <v>0</v>
      </c>
    </row>
    <row r="467" spans="1:12" ht="15">
      <c r="A467" s="85" t="s">
        <v>2043</v>
      </c>
      <c r="B467" s="85" t="s">
        <v>1669</v>
      </c>
      <c r="C467" s="85">
        <v>3</v>
      </c>
      <c r="D467" s="123">
        <v>0.004354953298043731</v>
      </c>
      <c r="E467" s="123">
        <v>1.9203842421783575</v>
      </c>
      <c r="F467" s="85" t="s">
        <v>1570</v>
      </c>
      <c r="G467" s="85" t="b">
        <v>0</v>
      </c>
      <c r="H467" s="85" t="b">
        <v>0</v>
      </c>
      <c r="I467" s="85" t="b">
        <v>0</v>
      </c>
      <c r="J467" s="85" t="b">
        <v>0</v>
      </c>
      <c r="K467" s="85" t="b">
        <v>0</v>
      </c>
      <c r="L467" s="85" t="b">
        <v>0</v>
      </c>
    </row>
    <row r="468" spans="1:12" ht="15">
      <c r="A468" s="85" t="s">
        <v>1669</v>
      </c>
      <c r="B468" s="85" t="s">
        <v>2135</v>
      </c>
      <c r="C468" s="85">
        <v>3</v>
      </c>
      <c r="D468" s="123">
        <v>0.004354953298043731</v>
      </c>
      <c r="E468" s="123">
        <v>2.0453229787866576</v>
      </c>
      <c r="F468" s="85" t="s">
        <v>1570</v>
      </c>
      <c r="G468" s="85" t="b">
        <v>0</v>
      </c>
      <c r="H468" s="85" t="b">
        <v>0</v>
      </c>
      <c r="I468" s="85" t="b">
        <v>0</v>
      </c>
      <c r="J468" s="85" t="b">
        <v>0</v>
      </c>
      <c r="K468" s="85" t="b">
        <v>0</v>
      </c>
      <c r="L468" s="85" t="b">
        <v>0</v>
      </c>
    </row>
    <row r="469" spans="1:12" ht="15">
      <c r="A469" s="85" t="s">
        <v>2135</v>
      </c>
      <c r="B469" s="85" t="s">
        <v>2030</v>
      </c>
      <c r="C469" s="85">
        <v>3</v>
      </c>
      <c r="D469" s="123">
        <v>0.004354953298043731</v>
      </c>
      <c r="E469" s="123">
        <v>2.4712917110589383</v>
      </c>
      <c r="F469" s="85" t="s">
        <v>1570</v>
      </c>
      <c r="G469" s="85" t="b">
        <v>0</v>
      </c>
      <c r="H469" s="85" t="b">
        <v>0</v>
      </c>
      <c r="I469" s="85" t="b">
        <v>0</v>
      </c>
      <c r="J469" s="85" t="b">
        <v>0</v>
      </c>
      <c r="K469" s="85" t="b">
        <v>0</v>
      </c>
      <c r="L469" s="85" t="b">
        <v>0</v>
      </c>
    </row>
    <row r="470" spans="1:12" ht="15">
      <c r="A470" s="85" t="s">
        <v>2030</v>
      </c>
      <c r="B470" s="85" t="s">
        <v>2136</v>
      </c>
      <c r="C470" s="85">
        <v>3</v>
      </c>
      <c r="D470" s="123">
        <v>0.004354953298043731</v>
      </c>
      <c r="E470" s="123">
        <v>2.4712917110589383</v>
      </c>
      <c r="F470" s="85" t="s">
        <v>1570</v>
      </c>
      <c r="G470" s="85" t="b">
        <v>0</v>
      </c>
      <c r="H470" s="85" t="b">
        <v>0</v>
      </c>
      <c r="I470" s="85" t="b">
        <v>0</v>
      </c>
      <c r="J470" s="85" t="b">
        <v>0</v>
      </c>
      <c r="K470" s="85" t="b">
        <v>0</v>
      </c>
      <c r="L470" s="85" t="b">
        <v>0</v>
      </c>
    </row>
    <row r="471" spans="1:12" ht="15">
      <c r="A471" s="85" t="s">
        <v>2136</v>
      </c>
      <c r="B471" s="85" t="s">
        <v>2036</v>
      </c>
      <c r="C471" s="85">
        <v>3</v>
      </c>
      <c r="D471" s="123">
        <v>0.004354953298043731</v>
      </c>
      <c r="E471" s="123">
        <v>2.249442961442582</v>
      </c>
      <c r="F471" s="85" t="s">
        <v>1570</v>
      </c>
      <c r="G471" s="85" t="b">
        <v>0</v>
      </c>
      <c r="H471" s="85" t="b">
        <v>0</v>
      </c>
      <c r="I471" s="85" t="b">
        <v>0</v>
      </c>
      <c r="J471" s="85" t="b">
        <v>0</v>
      </c>
      <c r="K471" s="85" t="b">
        <v>0</v>
      </c>
      <c r="L471" s="85" t="b">
        <v>0</v>
      </c>
    </row>
    <row r="472" spans="1:12" ht="15">
      <c r="A472" s="85" t="s">
        <v>2036</v>
      </c>
      <c r="B472" s="85" t="s">
        <v>2137</v>
      </c>
      <c r="C472" s="85">
        <v>3</v>
      </c>
      <c r="D472" s="123">
        <v>0.004354953298043731</v>
      </c>
      <c r="E472" s="123">
        <v>2.249442961442582</v>
      </c>
      <c r="F472" s="85" t="s">
        <v>1570</v>
      </c>
      <c r="G472" s="85" t="b">
        <v>0</v>
      </c>
      <c r="H472" s="85" t="b">
        <v>0</v>
      </c>
      <c r="I472" s="85" t="b">
        <v>0</v>
      </c>
      <c r="J472" s="85" t="b">
        <v>0</v>
      </c>
      <c r="K472" s="85" t="b">
        <v>0</v>
      </c>
      <c r="L472" s="85" t="b">
        <v>0</v>
      </c>
    </row>
    <row r="473" spans="1:12" ht="15">
      <c r="A473" s="85" t="s">
        <v>2137</v>
      </c>
      <c r="B473" s="85" t="s">
        <v>2138</v>
      </c>
      <c r="C473" s="85">
        <v>3</v>
      </c>
      <c r="D473" s="123">
        <v>0.004354953298043731</v>
      </c>
      <c r="E473" s="123">
        <v>2.4712917110589383</v>
      </c>
      <c r="F473" s="85" t="s">
        <v>1570</v>
      </c>
      <c r="G473" s="85" t="b">
        <v>0</v>
      </c>
      <c r="H473" s="85" t="b">
        <v>0</v>
      </c>
      <c r="I473" s="85" t="b">
        <v>0</v>
      </c>
      <c r="J473" s="85" t="b">
        <v>0</v>
      </c>
      <c r="K473" s="85" t="b">
        <v>0</v>
      </c>
      <c r="L473" s="85" t="b">
        <v>0</v>
      </c>
    </row>
    <row r="474" spans="1:12" ht="15">
      <c r="A474" s="85" t="s">
        <v>2138</v>
      </c>
      <c r="B474" s="85" t="s">
        <v>1692</v>
      </c>
      <c r="C474" s="85">
        <v>3</v>
      </c>
      <c r="D474" s="123">
        <v>0.004354953298043731</v>
      </c>
      <c r="E474" s="123">
        <v>2.346352974450639</v>
      </c>
      <c r="F474" s="85" t="s">
        <v>1570</v>
      </c>
      <c r="G474" s="85" t="b">
        <v>0</v>
      </c>
      <c r="H474" s="85" t="b">
        <v>0</v>
      </c>
      <c r="I474" s="85" t="b">
        <v>0</v>
      </c>
      <c r="J474" s="85" t="b">
        <v>0</v>
      </c>
      <c r="K474" s="85" t="b">
        <v>0</v>
      </c>
      <c r="L474" s="85" t="b">
        <v>0</v>
      </c>
    </row>
    <row r="475" spans="1:12" ht="15">
      <c r="A475" s="85" t="s">
        <v>1692</v>
      </c>
      <c r="B475" s="85" t="s">
        <v>2139</v>
      </c>
      <c r="C475" s="85">
        <v>3</v>
      </c>
      <c r="D475" s="123">
        <v>0.004354953298043731</v>
      </c>
      <c r="E475" s="123">
        <v>2.346352974450639</v>
      </c>
      <c r="F475" s="85" t="s">
        <v>1570</v>
      </c>
      <c r="G475" s="85" t="b">
        <v>0</v>
      </c>
      <c r="H475" s="85" t="b">
        <v>0</v>
      </c>
      <c r="I475" s="85" t="b">
        <v>0</v>
      </c>
      <c r="J475" s="85" t="b">
        <v>0</v>
      </c>
      <c r="K475" s="85" t="b">
        <v>0</v>
      </c>
      <c r="L475" s="85" t="b">
        <v>0</v>
      </c>
    </row>
    <row r="476" spans="1:12" ht="15">
      <c r="A476" s="85" t="s">
        <v>2019</v>
      </c>
      <c r="B476" s="85" t="s">
        <v>1683</v>
      </c>
      <c r="C476" s="85">
        <v>3</v>
      </c>
      <c r="D476" s="123">
        <v>0.004903524198528719</v>
      </c>
      <c r="E476" s="123">
        <v>2.1033149257643444</v>
      </c>
      <c r="F476" s="85" t="s">
        <v>1570</v>
      </c>
      <c r="G476" s="85" t="b">
        <v>0</v>
      </c>
      <c r="H476" s="85" t="b">
        <v>0</v>
      </c>
      <c r="I476" s="85" t="b">
        <v>0</v>
      </c>
      <c r="J476" s="85" t="b">
        <v>0</v>
      </c>
      <c r="K476" s="85" t="b">
        <v>0</v>
      </c>
      <c r="L476" s="85" t="b">
        <v>0</v>
      </c>
    </row>
    <row r="477" spans="1:12" ht="15">
      <c r="A477" s="85" t="s">
        <v>1684</v>
      </c>
      <c r="B477" s="85" t="s">
        <v>1687</v>
      </c>
      <c r="C477" s="85">
        <v>3</v>
      </c>
      <c r="D477" s="123">
        <v>0.004903524198528719</v>
      </c>
      <c r="E477" s="123">
        <v>2.0453229787866576</v>
      </c>
      <c r="F477" s="85" t="s">
        <v>1570</v>
      </c>
      <c r="G477" s="85" t="b">
        <v>0</v>
      </c>
      <c r="H477" s="85" t="b">
        <v>0</v>
      </c>
      <c r="I477" s="85" t="b">
        <v>0</v>
      </c>
      <c r="J477" s="85" t="b">
        <v>0</v>
      </c>
      <c r="K477" s="85" t="b">
        <v>0</v>
      </c>
      <c r="L477" s="85" t="b">
        <v>0</v>
      </c>
    </row>
    <row r="478" spans="1:12" ht="15">
      <c r="A478" s="85" t="s">
        <v>492</v>
      </c>
      <c r="B478" s="85" t="s">
        <v>1639</v>
      </c>
      <c r="C478" s="85">
        <v>3</v>
      </c>
      <c r="D478" s="123">
        <v>0.004354953298043731</v>
      </c>
      <c r="E478" s="123">
        <v>1.8234742291703012</v>
      </c>
      <c r="F478" s="85" t="s">
        <v>1570</v>
      </c>
      <c r="G478" s="85" t="b">
        <v>0</v>
      </c>
      <c r="H478" s="85" t="b">
        <v>0</v>
      </c>
      <c r="I478" s="85" t="b">
        <v>0</v>
      </c>
      <c r="J478" s="85" t="b">
        <v>0</v>
      </c>
      <c r="K478" s="85" t="b">
        <v>0</v>
      </c>
      <c r="L478" s="85" t="b">
        <v>0</v>
      </c>
    </row>
    <row r="479" spans="1:12" ht="15">
      <c r="A479" s="85" t="s">
        <v>247</v>
      </c>
      <c r="B479" s="85" t="s">
        <v>233</v>
      </c>
      <c r="C479" s="85">
        <v>3</v>
      </c>
      <c r="D479" s="123">
        <v>0.004354953298043731</v>
      </c>
      <c r="E479" s="123">
        <v>1.9783761891560443</v>
      </c>
      <c r="F479" s="85" t="s">
        <v>1570</v>
      </c>
      <c r="G479" s="85" t="b">
        <v>0</v>
      </c>
      <c r="H479" s="85" t="b">
        <v>0</v>
      </c>
      <c r="I479" s="85" t="b">
        <v>0</v>
      </c>
      <c r="J479" s="85" t="b">
        <v>0</v>
      </c>
      <c r="K479" s="85" t="b">
        <v>0</v>
      </c>
      <c r="L479" s="85" t="b">
        <v>0</v>
      </c>
    </row>
    <row r="480" spans="1:12" ht="15">
      <c r="A480" s="85" t="s">
        <v>233</v>
      </c>
      <c r="B480" s="85" t="s">
        <v>236</v>
      </c>
      <c r="C480" s="85">
        <v>3</v>
      </c>
      <c r="D480" s="123">
        <v>0.004354953298043731</v>
      </c>
      <c r="E480" s="123">
        <v>1.1033149257643442</v>
      </c>
      <c r="F480" s="85" t="s">
        <v>1570</v>
      </c>
      <c r="G480" s="85" t="b">
        <v>0</v>
      </c>
      <c r="H480" s="85" t="b">
        <v>0</v>
      </c>
      <c r="I480" s="85" t="b">
        <v>0</v>
      </c>
      <c r="J480" s="85" t="b">
        <v>0</v>
      </c>
      <c r="K480" s="85" t="b">
        <v>0</v>
      </c>
      <c r="L480" s="85" t="b">
        <v>0</v>
      </c>
    </row>
    <row r="481" spans="1:12" ht="15">
      <c r="A481" s="85" t="s">
        <v>2107</v>
      </c>
      <c r="B481" s="85" t="s">
        <v>2073</v>
      </c>
      <c r="C481" s="85">
        <v>3</v>
      </c>
      <c r="D481" s="123">
        <v>0.004354953298043731</v>
      </c>
      <c r="E481" s="123">
        <v>2.4712917110589383</v>
      </c>
      <c r="F481" s="85" t="s">
        <v>1570</v>
      </c>
      <c r="G481" s="85" t="b">
        <v>0</v>
      </c>
      <c r="H481" s="85" t="b">
        <v>0</v>
      </c>
      <c r="I481" s="85" t="b">
        <v>0</v>
      </c>
      <c r="J481" s="85" t="b">
        <v>0</v>
      </c>
      <c r="K481" s="85" t="b">
        <v>0</v>
      </c>
      <c r="L481" s="85" t="b">
        <v>0</v>
      </c>
    </row>
    <row r="482" spans="1:12" ht="15">
      <c r="A482" s="85" t="s">
        <v>2073</v>
      </c>
      <c r="B482" s="85" t="s">
        <v>2108</v>
      </c>
      <c r="C482" s="85">
        <v>3</v>
      </c>
      <c r="D482" s="123">
        <v>0.004354953298043731</v>
      </c>
      <c r="E482" s="123">
        <v>2.4712917110589383</v>
      </c>
      <c r="F482" s="85" t="s">
        <v>1570</v>
      </c>
      <c r="G482" s="85" t="b">
        <v>0</v>
      </c>
      <c r="H482" s="85" t="b">
        <v>0</v>
      </c>
      <c r="I482" s="85" t="b">
        <v>0</v>
      </c>
      <c r="J482" s="85" t="b">
        <v>0</v>
      </c>
      <c r="K482" s="85" t="b">
        <v>1</v>
      </c>
      <c r="L482" s="85" t="b">
        <v>0</v>
      </c>
    </row>
    <row r="483" spans="1:12" ht="15">
      <c r="A483" s="85" t="s">
        <v>2108</v>
      </c>
      <c r="B483" s="85" t="s">
        <v>2074</v>
      </c>
      <c r="C483" s="85">
        <v>3</v>
      </c>
      <c r="D483" s="123">
        <v>0.004354953298043731</v>
      </c>
      <c r="E483" s="123">
        <v>2.346352974450639</v>
      </c>
      <c r="F483" s="85" t="s">
        <v>1570</v>
      </c>
      <c r="G483" s="85" t="b">
        <v>0</v>
      </c>
      <c r="H483" s="85" t="b">
        <v>1</v>
      </c>
      <c r="I483" s="85" t="b">
        <v>0</v>
      </c>
      <c r="J483" s="85" t="b">
        <v>0</v>
      </c>
      <c r="K483" s="85" t="b">
        <v>0</v>
      </c>
      <c r="L483" s="85" t="b">
        <v>0</v>
      </c>
    </row>
    <row r="484" spans="1:12" ht="15">
      <c r="A484" s="85" t="s">
        <v>2074</v>
      </c>
      <c r="B484" s="85" t="s">
        <v>2109</v>
      </c>
      <c r="C484" s="85">
        <v>3</v>
      </c>
      <c r="D484" s="123">
        <v>0.004354953298043731</v>
      </c>
      <c r="E484" s="123">
        <v>2.346352974450639</v>
      </c>
      <c r="F484" s="85" t="s">
        <v>1570</v>
      </c>
      <c r="G484" s="85" t="b">
        <v>0</v>
      </c>
      <c r="H484" s="85" t="b">
        <v>0</v>
      </c>
      <c r="I484" s="85" t="b">
        <v>0</v>
      </c>
      <c r="J484" s="85" t="b">
        <v>0</v>
      </c>
      <c r="K484" s="85" t="b">
        <v>0</v>
      </c>
      <c r="L484" s="85" t="b">
        <v>0</v>
      </c>
    </row>
    <row r="485" spans="1:12" ht="15">
      <c r="A485" s="85" t="s">
        <v>2109</v>
      </c>
      <c r="B485" s="85" t="s">
        <v>2013</v>
      </c>
      <c r="C485" s="85">
        <v>3</v>
      </c>
      <c r="D485" s="123">
        <v>0.004354953298043731</v>
      </c>
      <c r="E485" s="123">
        <v>2.249442961442582</v>
      </c>
      <c r="F485" s="85" t="s">
        <v>1570</v>
      </c>
      <c r="G485" s="85" t="b">
        <v>0</v>
      </c>
      <c r="H485" s="85" t="b">
        <v>0</v>
      </c>
      <c r="I485" s="85" t="b">
        <v>0</v>
      </c>
      <c r="J485" s="85" t="b">
        <v>0</v>
      </c>
      <c r="K485" s="85" t="b">
        <v>0</v>
      </c>
      <c r="L485" s="85" t="b">
        <v>0</v>
      </c>
    </row>
    <row r="486" spans="1:12" ht="15">
      <c r="A486" s="85" t="s">
        <v>2013</v>
      </c>
      <c r="B486" s="85" t="s">
        <v>2110</v>
      </c>
      <c r="C486" s="85">
        <v>3</v>
      </c>
      <c r="D486" s="123">
        <v>0.004354953298043731</v>
      </c>
      <c r="E486" s="123">
        <v>2.249442961442582</v>
      </c>
      <c r="F486" s="85" t="s">
        <v>1570</v>
      </c>
      <c r="G486" s="85" t="b">
        <v>0</v>
      </c>
      <c r="H486" s="85" t="b">
        <v>0</v>
      </c>
      <c r="I486" s="85" t="b">
        <v>0</v>
      </c>
      <c r="J486" s="85" t="b">
        <v>0</v>
      </c>
      <c r="K486" s="85" t="b">
        <v>0</v>
      </c>
      <c r="L486" s="85" t="b">
        <v>0</v>
      </c>
    </row>
    <row r="487" spans="1:12" ht="15">
      <c r="A487" s="85" t="s">
        <v>2110</v>
      </c>
      <c r="B487" s="85" t="s">
        <v>2111</v>
      </c>
      <c r="C487" s="85">
        <v>3</v>
      </c>
      <c r="D487" s="123">
        <v>0.004354953298043731</v>
      </c>
      <c r="E487" s="123">
        <v>2.4712917110589383</v>
      </c>
      <c r="F487" s="85" t="s">
        <v>1570</v>
      </c>
      <c r="G487" s="85" t="b">
        <v>0</v>
      </c>
      <c r="H487" s="85" t="b">
        <v>0</v>
      </c>
      <c r="I487" s="85" t="b">
        <v>0</v>
      </c>
      <c r="J487" s="85" t="b">
        <v>0</v>
      </c>
      <c r="K487" s="85" t="b">
        <v>0</v>
      </c>
      <c r="L487" s="85" t="b">
        <v>0</v>
      </c>
    </row>
    <row r="488" spans="1:12" ht="15">
      <c r="A488" s="85" t="s">
        <v>2111</v>
      </c>
      <c r="B488" s="85" t="s">
        <v>2112</v>
      </c>
      <c r="C488" s="85">
        <v>3</v>
      </c>
      <c r="D488" s="123">
        <v>0.004354953298043731</v>
      </c>
      <c r="E488" s="123">
        <v>2.4712917110589383</v>
      </c>
      <c r="F488" s="85" t="s">
        <v>1570</v>
      </c>
      <c r="G488" s="85" t="b">
        <v>0</v>
      </c>
      <c r="H488" s="85" t="b">
        <v>0</v>
      </c>
      <c r="I488" s="85" t="b">
        <v>0</v>
      </c>
      <c r="J488" s="85" t="b">
        <v>0</v>
      </c>
      <c r="K488" s="85" t="b">
        <v>0</v>
      </c>
      <c r="L488" s="85" t="b">
        <v>0</v>
      </c>
    </row>
    <row r="489" spans="1:12" ht="15">
      <c r="A489" s="85" t="s">
        <v>2112</v>
      </c>
      <c r="B489" s="85" t="s">
        <v>2113</v>
      </c>
      <c r="C489" s="85">
        <v>3</v>
      </c>
      <c r="D489" s="123">
        <v>0.004354953298043731</v>
      </c>
      <c r="E489" s="123">
        <v>2.4712917110589383</v>
      </c>
      <c r="F489" s="85" t="s">
        <v>1570</v>
      </c>
      <c r="G489" s="85" t="b">
        <v>0</v>
      </c>
      <c r="H489" s="85" t="b">
        <v>0</v>
      </c>
      <c r="I489" s="85" t="b">
        <v>0</v>
      </c>
      <c r="J489" s="85" t="b">
        <v>0</v>
      </c>
      <c r="K489" s="85" t="b">
        <v>0</v>
      </c>
      <c r="L489" s="85" t="b">
        <v>0</v>
      </c>
    </row>
    <row r="490" spans="1:12" ht="15">
      <c r="A490" s="85" t="s">
        <v>2113</v>
      </c>
      <c r="B490" s="85" t="s">
        <v>283</v>
      </c>
      <c r="C490" s="85">
        <v>3</v>
      </c>
      <c r="D490" s="123">
        <v>0.004354953298043731</v>
      </c>
      <c r="E490" s="123">
        <v>2.4712917110589383</v>
      </c>
      <c r="F490" s="85" t="s">
        <v>1570</v>
      </c>
      <c r="G490" s="85" t="b">
        <v>0</v>
      </c>
      <c r="H490" s="85" t="b">
        <v>0</v>
      </c>
      <c r="I490" s="85" t="b">
        <v>0</v>
      </c>
      <c r="J490" s="85" t="b">
        <v>0</v>
      </c>
      <c r="K490" s="85" t="b">
        <v>0</v>
      </c>
      <c r="L490" s="85" t="b">
        <v>0</v>
      </c>
    </row>
    <row r="491" spans="1:12" ht="15">
      <c r="A491" s="85" t="s">
        <v>283</v>
      </c>
      <c r="B491" s="85" t="s">
        <v>2114</v>
      </c>
      <c r="C491" s="85">
        <v>3</v>
      </c>
      <c r="D491" s="123">
        <v>0.004354953298043731</v>
      </c>
      <c r="E491" s="123">
        <v>2.4712917110589383</v>
      </c>
      <c r="F491" s="85" t="s">
        <v>1570</v>
      </c>
      <c r="G491" s="85" t="b">
        <v>0</v>
      </c>
      <c r="H491" s="85" t="b">
        <v>0</v>
      </c>
      <c r="I491" s="85" t="b">
        <v>0</v>
      </c>
      <c r="J491" s="85" t="b">
        <v>0</v>
      </c>
      <c r="K491" s="85" t="b">
        <v>0</v>
      </c>
      <c r="L491" s="85" t="b">
        <v>0</v>
      </c>
    </row>
    <row r="492" spans="1:12" ht="15">
      <c r="A492" s="85" t="s">
        <v>2114</v>
      </c>
      <c r="B492" s="85" t="s">
        <v>2115</v>
      </c>
      <c r="C492" s="85">
        <v>3</v>
      </c>
      <c r="D492" s="123">
        <v>0.004354953298043731</v>
      </c>
      <c r="E492" s="123">
        <v>2.4712917110589383</v>
      </c>
      <c r="F492" s="85" t="s">
        <v>1570</v>
      </c>
      <c r="G492" s="85" t="b">
        <v>0</v>
      </c>
      <c r="H492" s="85" t="b">
        <v>0</v>
      </c>
      <c r="I492" s="85" t="b">
        <v>0</v>
      </c>
      <c r="J492" s="85" t="b">
        <v>0</v>
      </c>
      <c r="K492" s="85" t="b">
        <v>0</v>
      </c>
      <c r="L492" s="85" t="b">
        <v>0</v>
      </c>
    </row>
    <row r="493" spans="1:12" ht="15">
      <c r="A493" s="85" t="s">
        <v>2115</v>
      </c>
      <c r="B493" s="85" t="s">
        <v>2028</v>
      </c>
      <c r="C493" s="85">
        <v>3</v>
      </c>
      <c r="D493" s="123">
        <v>0.004354953298043731</v>
      </c>
      <c r="E493" s="123">
        <v>2.346352974450639</v>
      </c>
      <c r="F493" s="85" t="s">
        <v>1570</v>
      </c>
      <c r="G493" s="85" t="b">
        <v>0</v>
      </c>
      <c r="H493" s="85" t="b">
        <v>0</v>
      </c>
      <c r="I493" s="85" t="b">
        <v>0</v>
      </c>
      <c r="J493" s="85" t="b">
        <v>0</v>
      </c>
      <c r="K493" s="85" t="b">
        <v>0</v>
      </c>
      <c r="L493" s="85" t="b">
        <v>0</v>
      </c>
    </row>
    <row r="494" spans="1:12" ht="15">
      <c r="A494" s="85" t="s">
        <v>2028</v>
      </c>
      <c r="B494" s="85" t="s">
        <v>2116</v>
      </c>
      <c r="C494" s="85">
        <v>3</v>
      </c>
      <c r="D494" s="123">
        <v>0.004354953298043731</v>
      </c>
      <c r="E494" s="123">
        <v>2.346352974450639</v>
      </c>
      <c r="F494" s="85" t="s">
        <v>1570</v>
      </c>
      <c r="G494" s="85" t="b">
        <v>0</v>
      </c>
      <c r="H494" s="85" t="b">
        <v>0</v>
      </c>
      <c r="I494" s="85" t="b">
        <v>0</v>
      </c>
      <c r="J494" s="85" t="b">
        <v>0</v>
      </c>
      <c r="K494" s="85" t="b">
        <v>0</v>
      </c>
      <c r="L494" s="85" t="b">
        <v>0</v>
      </c>
    </row>
    <row r="495" spans="1:12" ht="15">
      <c r="A495" s="85" t="s">
        <v>2116</v>
      </c>
      <c r="B495" s="85" t="s">
        <v>2117</v>
      </c>
      <c r="C495" s="85">
        <v>3</v>
      </c>
      <c r="D495" s="123">
        <v>0.004354953298043731</v>
      </c>
      <c r="E495" s="123">
        <v>2.4712917110589383</v>
      </c>
      <c r="F495" s="85" t="s">
        <v>1570</v>
      </c>
      <c r="G495" s="85" t="b">
        <v>0</v>
      </c>
      <c r="H495" s="85" t="b">
        <v>0</v>
      </c>
      <c r="I495" s="85" t="b">
        <v>0</v>
      </c>
      <c r="J495" s="85" t="b">
        <v>0</v>
      </c>
      <c r="K495" s="85" t="b">
        <v>0</v>
      </c>
      <c r="L495" s="85" t="b">
        <v>0</v>
      </c>
    </row>
    <row r="496" spans="1:12" ht="15">
      <c r="A496" s="85" t="s">
        <v>2117</v>
      </c>
      <c r="B496" s="85" t="s">
        <v>2118</v>
      </c>
      <c r="C496" s="85">
        <v>3</v>
      </c>
      <c r="D496" s="123">
        <v>0.004354953298043731</v>
      </c>
      <c r="E496" s="123">
        <v>2.4712917110589383</v>
      </c>
      <c r="F496" s="85" t="s">
        <v>1570</v>
      </c>
      <c r="G496" s="85" t="b">
        <v>0</v>
      </c>
      <c r="H496" s="85" t="b">
        <v>0</v>
      </c>
      <c r="I496" s="85" t="b">
        <v>0</v>
      </c>
      <c r="J496" s="85" t="b">
        <v>0</v>
      </c>
      <c r="K496" s="85" t="b">
        <v>0</v>
      </c>
      <c r="L496" s="85" t="b">
        <v>0</v>
      </c>
    </row>
    <row r="497" spans="1:12" ht="15">
      <c r="A497" s="85" t="s">
        <v>2118</v>
      </c>
      <c r="B497" s="85" t="s">
        <v>282</v>
      </c>
      <c r="C497" s="85">
        <v>3</v>
      </c>
      <c r="D497" s="123">
        <v>0.004354953298043731</v>
      </c>
      <c r="E497" s="123">
        <v>2.4712917110589383</v>
      </c>
      <c r="F497" s="85" t="s">
        <v>1570</v>
      </c>
      <c r="G497" s="85" t="b">
        <v>0</v>
      </c>
      <c r="H497" s="85" t="b">
        <v>0</v>
      </c>
      <c r="I497" s="85" t="b">
        <v>0</v>
      </c>
      <c r="J497" s="85" t="b">
        <v>0</v>
      </c>
      <c r="K497" s="85" t="b">
        <v>0</v>
      </c>
      <c r="L497" s="85" t="b">
        <v>0</v>
      </c>
    </row>
    <row r="498" spans="1:12" ht="15">
      <c r="A498" s="85" t="s">
        <v>282</v>
      </c>
      <c r="B498" s="85" t="s">
        <v>2119</v>
      </c>
      <c r="C498" s="85">
        <v>3</v>
      </c>
      <c r="D498" s="123">
        <v>0.004354953298043731</v>
      </c>
      <c r="E498" s="123">
        <v>2.4712917110589383</v>
      </c>
      <c r="F498" s="85" t="s">
        <v>1570</v>
      </c>
      <c r="G498" s="85" t="b">
        <v>0</v>
      </c>
      <c r="H498" s="85" t="b">
        <v>0</v>
      </c>
      <c r="I498" s="85" t="b">
        <v>0</v>
      </c>
      <c r="J498" s="85" t="b">
        <v>0</v>
      </c>
      <c r="K498" s="85" t="b">
        <v>0</v>
      </c>
      <c r="L498" s="85" t="b">
        <v>0</v>
      </c>
    </row>
    <row r="499" spans="1:12" ht="15">
      <c r="A499" s="85" t="s">
        <v>2119</v>
      </c>
      <c r="B499" s="85" t="s">
        <v>1668</v>
      </c>
      <c r="C499" s="85">
        <v>3</v>
      </c>
      <c r="D499" s="123">
        <v>0.004354953298043731</v>
      </c>
      <c r="E499" s="123">
        <v>2.0453229787866576</v>
      </c>
      <c r="F499" s="85" t="s">
        <v>1570</v>
      </c>
      <c r="G499" s="85" t="b">
        <v>0</v>
      </c>
      <c r="H499" s="85" t="b">
        <v>0</v>
      </c>
      <c r="I499" s="85" t="b">
        <v>0</v>
      </c>
      <c r="J499" s="85" t="b">
        <v>0</v>
      </c>
      <c r="K499" s="85" t="b">
        <v>0</v>
      </c>
      <c r="L499" s="85" t="b">
        <v>0</v>
      </c>
    </row>
    <row r="500" spans="1:12" ht="15">
      <c r="A500" s="85" t="s">
        <v>2063</v>
      </c>
      <c r="B500" s="85" t="s">
        <v>2096</v>
      </c>
      <c r="C500" s="85">
        <v>3</v>
      </c>
      <c r="D500" s="123">
        <v>0.004354953298043731</v>
      </c>
      <c r="E500" s="123">
        <v>2.346352974450639</v>
      </c>
      <c r="F500" s="85" t="s">
        <v>1570</v>
      </c>
      <c r="G500" s="85" t="b">
        <v>0</v>
      </c>
      <c r="H500" s="85" t="b">
        <v>0</v>
      </c>
      <c r="I500" s="85" t="b">
        <v>0</v>
      </c>
      <c r="J500" s="85" t="b">
        <v>0</v>
      </c>
      <c r="K500" s="85" t="b">
        <v>0</v>
      </c>
      <c r="L500" s="85" t="b">
        <v>0</v>
      </c>
    </row>
    <row r="501" spans="1:12" ht="15">
      <c r="A501" s="85" t="s">
        <v>2096</v>
      </c>
      <c r="B501" s="85" t="s">
        <v>1705</v>
      </c>
      <c r="C501" s="85">
        <v>3</v>
      </c>
      <c r="D501" s="123">
        <v>0.004354953298043731</v>
      </c>
      <c r="E501" s="123">
        <v>2.249442961442582</v>
      </c>
      <c r="F501" s="85" t="s">
        <v>1570</v>
      </c>
      <c r="G501" s="85" t="b">
        <v>0</v>
      </c>
      <c r="H501" s="85" t="b">
        <v>0</v>
      </c>
      <c r="I501" s="85" t="b">
        <v>0</v>
      </c>
      <c r="J501" s="85" t="b">
        <v>0</v>
      </c>
      <c r="K501" s="85" t="b">
        <v>0</v>
      </c>
      <c r="L501" s="85" t="b">
        <v>0</v>
      </c>
    </row>
    <row r="502" spans="1:12" ht="15">
      <c r="A502" s="85" t="s">
        <v>1705</v>
      </c>
      <c r="B502" s="85" t="s">
        <v>2026</v>
      </c>
      <c r="C502" s="85">
        <v>3</v>
      </c>
      <c r="D502" s="123">
        <v>0.004354953298043731</v>
      </c>
      <c r="E502" s="123">
        <v>2.027594211826226</v>
      </c>
      <c r="F502" s="85" t="s">
        <v>1570</v>
      </c>
      <c r="G502" s="85" t="b">
        <v>0</v>
      </c>
      <c r="H502" s="85" t="b">
        <v>0</v>
      </c>
      <c r="I502" s="85" t="b">
        <v>0</v>
      </c>
      <c r="J502" s="85" t="b">
        <v>0</v>
      </c>
      <c r="K502" s="85" t="b">
        <v>0</v>
      </c>
      <c r="L502" s="85" t="b">
        <v>0</v>
      </c>
    </row>
    <row r="503" spans="1:12" ht="15">
      <c r="A503" s="85" t="s">
        <v>2026</v>
      </c>
      <c r="B503" s="85" t="s">
        <v>1668</v>
      </c>
      <c r="C503" s="85">
        <v>3</v>
      </c>
      <c r="D503" s="123">
        <v>0.004354953298043731</v>
      </c>
      <c r="E503" s="123">
        <v>1.7442929831226763</v>
      </c>
      <c r="F503" s="85" t="s">
        <v>1570</v>
      </c>
      <c r="G503" s="85" t="b">
        <v>0</v>
      </c>
      <c r="H503" s="85" t="b">
        <v>0</v>
      </c>
      <c r="I503" s="85" t="b">
        <v>0</v>
      </c>
      <c r="J503" s="85" t="b">
        <v>0</v>
      </c>
      <c r="K503" s="85" t="b">
        <v>0</v>
      </c>
      <c r="L503" s="85" t="b">
        <v>0</v>
      </c>
    </row>
    <row r="504" spans="1:12" ht="15">
      <c r="A504" s="85" t="s">
        <v>1668</v>
      </c>
      <c r="B504" s="85" t="s">
        <v>1665</v>
      </c>
      <c r="C504" s="85">
        <v>3</v>
      </c>
      <c r="D504" s="123">
        <v>0.004354953298043731</v>
      </c>
      <c r="E504" s="123">
        <v>2.1033149257643444</v>
      </c>
      <c r="F504" s="85" t="s">
        <v>1570</v>
      </c>
      <c r="G504" s="85" t="b">
        <v>0</v>
      </c>
      <c r="H504" s="85" t="b">
        <v>0</v>
      </c>
      <c r="I504" s="85" t="b">
        <v>0</v>
      </c>
      <c r="J504" s="85" t="b">
        <v>0</v>
      </c>
      <c r="K504" s="85" t="b">
        <v>0</v>
      </c>
      <c r="L504" s="85" t="b">
        <v>0</v>
      </c>
    </row>
    <row r="505" spans="1:12" ht="15">
      <c r="A505" s="85" t="s">
        <v>299</v>
      </c>
      <c r="B505" s="85" t="s">
        <v>1670</v>
      </c>
      <c r="C505" s="85">
        <v>3</v>
      </c>
      <c r="D505" s="123">
        <v>0.004354953298043731</v>
      </c>
      <c r="E505" s="123">
        <v>2.1033149257643444</v>
      </c>
      <c r="F505" s="85" t="s">
        <v>1570</v>
      </c>
      <c r="G505" s="85" t="b">
        <v>0</v>
      </c>
      <c r="H505" s="85" t="b">
        <v>0</v>
      </c>
      <c r="I505" s="85" t="b">
        <v>0</v>
      </c>
      <c r="J505" s="85" t="b">
        <v>0</v>
      </c>
      <c r="K505" s="85" t="b">
        <v>0</v>
      </c>
      <c r="L505" s="85" t="b">
        <v>0</v>
      </c>
    </row>
    <row r="506" spans="1:12" ht="15">
      <c r="A506" s="85" t="s">
        <v>2044</v>
      </c>
      <c r="B506" s="85" t="s">
        <v>2143</v>
      </c>
      <c r="C506" s="85">
        <v>2</v>
      </c>
      <c r="D506" s="123">
        <v>0.0032690161323524793</v>
      </c>
      <c r="E506" s="123">
        <v>2.4712917110589383</v>
      </c>
      <c r="F506" s="85" t="s">
        <v>1570</v>
      </c>
      <c r="G506" s="85" t="b">
        <v>1</v>
      </c>
      <c r="H506" s="85" t="b">
        <v>0</v>
      </c>
      <c r="I506" s="85" t="b">
        <v>0</v>
      </c>
      <c r="J506" s="85" t="b">
        <v>0</v>
      </c>
      <c r="K506" s="85" t="b">
        <v>0</v>
      </c>
      <c r="L506" s="85" t="b">
        <v>0</v>
      </c>
    </row>
    <row r="507" spans="1:12" ht="15">
      <c r="A507" s="85" t="s">
        <v>2143</v>
      </c>
      <c r="B507" s="85" t="s">
        <v>2144</v>
      </c>
      <c r="C507" s="85">
        <v>2</v>
      </c>
      <c r="D507" s="123">
        <v>0.0032690161323524793</v>
      </c>
      <c r="E507" s="123">
        <v>2.6473829701146196</v>
      </c>
      <c r="F507" s="85" t="s">
        <v>1570</v>
      </c>
      <c r="G507" s="85" t="b">
        <v>0</v>
      </c>
      <c r="H507" s="85" t="b">
        <v>0</v>
      </c>
      <c r="I507" s="85" t="b">
        <v>0</v>
      </c>
      <c r="J507" s="85" t="b">
        <v>0</v>
      </c>
      <c r="K507" s="85" t="b">
        <v>0</v>
      </c>
      <c r="L507" s="85" t="b">
        <v>0</v>
      </c>
    </row>
    <row r="508" spans="1:12" ht="15">
      <c r="A508" s="85" t="s">
        <v>2144</v>
      </c>
      <c r="B508" s="85" t="s">
        <v>1678</v>
      </c>
      <c r="C508" s="85">
        <v>2</v>
      </c>
      <c r="D508" s="123">
        <v>0.0032690161323524793</v>
      </c>
      <c r="E508" s="123">
        <v>2.346352974450639</v>
      </c>
      <c r="F508" s="85" t="s">
        <v>1570</v>
      </c>
      <c r="G508" s="85" t="b">
        <v>0</v>
      </c>
      <c r="H508" s="85" t="b">
        <v>0</v>
      </c>
      <c r="I508" s="85" t="b">
        <v>0</v>
      </c>
      <c r="J508" s="85" t="b">
        <v>0</v>
      </c>
      <c r="K508" s="85" t="b">
        <v>0</v>
      </c>
      <c r="L508" s="85" t="b">
        <v>0</v>
      </c>
    </row>
    <row r="509" spans="1:12" ht="15">
      <c r="A509" s="85" t="s">
        <v>1678</v>
      </c>
      <c r="B509" s="85" t="s">
        <v>2145</v>
      </c>
      <c r="C509" s="85">
        <v>2</v>
      </c>
      <c r="D509" s="123">
        <v>0.0032690161323524793</v>
      </c>
      <c r="E509" s="123">
        <v>2.346352974450639</v>
      </c>
      <c r="F509" s="85" t="s">
        <v>1570</v>
      </c>
      <c r="G509" s="85" t="b">
        <v>0</v>
      </c>
      <c r="H509" s="85" t="b">
        <v>0</v>
      </c>
      <c r="I509" s="85" t="b">
        <v>0</v>
      </c>
      <c r="J509" s="85" t="b">
        <v>0</v>
      </c>
      <c r="K509" s="85" t="b">
        <v>0</v>
      </c>
      <c r="L509" s="85" t="b">
        <v>0</v>
      </c>
    </row>
    <row r="510" spans="1:12" ht="15">
      <c r="A510" s="85" t="s">
        <v>2145</v>
      </c>
      <c r="B510" s="85" t="s">
        <v>2146</v>
      </c>
      <c r="C510" s="85">
        <v>2</v>
      </c>
      <c r="D510" s="123">
        <v>0.0032690161323524793</v>
      </c>
      <c r="E510" s="123">
        <v>2.6473829701146196</v>
      </c>
      <c r="F510" s="85" t="s">
        <v>1570</v>
      </c>
      <c r="G510" s="85" t="b">
        <v>0</v>
      </c>
      <c r="H510" s="85" t="b">
        <v>0</v>
      </c>
      <c r="I510" s="85" t="b">
        <v>0</v>
      </c>
      <c r="J510" s="85" t="b">
        <v>0</v>
      </c>
      <c r="K510" s="85" t="b">
        <v>0</v>
      </c>
      <c r="L510" s="85" t="b">
        <v>0</v>
      </c>
    </row>
    <row r="511" spans="1:12" ht="15">
      <c r="A511" s="85" t="s">
        <v>2146</v>
      </c>
      <c r="B511" s="85" t="s">
        <v>2045</v>
      </c>
      <c r="C511" s="85">
        <v>2</v>
      </c>
      <c r="D511" s="123">
        <v>0.0032690161323524793</v>
      </c>
      <c r="E511" s="123">
        <v>2.4712917110589383</v>
      </c>
      <c r="F511" s="85" t="s">
        <v>1570</v>
      </c>
      <c r="G511" s="85" t="b">
        <v>0</v>
      </c>
      <c r="H511" s="85" t="b">
        <v>0</v>
      </c>
      <c r="I511" s="85" t="b">
        <v>0</v>
      </c>
      <c r="J511" s="85" t="b">
        <v>1</v>
      </c>
      <c r="K511" s="85" t="b">
        <v>0</v>
      </c>
      <c r="L511" s="85" t="b">
        <v>0</v>
      </c>
    </row>
    <row r="512" spans="1:12" ht="15">
      <c r="A512" s="85" t="s">
        <v>2045</v>
      </c>
      <c r="B512" s="85" t="s">
        <v>2147</v>
      </c>
      <c r="C512" s="85">
        <v>2</v>
      </c>
      <c r="D512" s="123">
        <v>0.0032690161323524793</v>
      </c>
      <c r="E512" s="123">
        <v>2.4712917110589383</v>
      </c>
      <c r="F512" s="85" t="s">
        <v>1570</v>
      </c>
      <c r="G512" s="85" t="b">
        <v>1</v>
      </c>
      <c r="H512" s="85" t="b">
        <v>0</v>
      </c>
      <c r="I512" s="85" t="b">
        <v>0</v>
      </c>
      <c r="J512" s="85" t="b">
        <v>0</v>
      </c>
      <c r="K512" s="85" t="b">
        <v>0</v>
      </c>
      <c r="L512" s="85" t="b">
        <v>0</v>
      </c>
    </row>
    <row r="513" spans="1:12" ht="15">
      <c r="A513" s="85" t="s">
        <v>2147</v>
      </c>
      <c r="B513" s="85" t="s">
        <v>2148</v>
      </c>
      <c r="C513" s="85">
        <v>2</v>
      </c>
      <c r="D513" s="123">
        <v>0.0032690161323524793</v>
      </c>
      <c r="E513" s="123">
        <v>2.6473829701146196</v>
      </c>
      <c r="F513" s="85" t="s">
        <v>1570</v>
      </c>
      <c r="G513" s="85" t="b">
        <v>0</v>
      </c>
      <c r="H513" s="85" t="b">
        <v>0</v>
      </c>
      <c r="I513" s="85" t="b">
        <v>0</v>
      </c>
      <c r="J513" s="85" t="b">
        <v>0</v>
      </c>
      <c r="K513" s="85" t="b">
        <v>0</v>
      </c>
      <c r="L513" s="85" t="b">
        <v>0</v>
      </c>
    </row>
    <row r="514" spans="1:12" ht="15">
      <c r="A514" s="85" t="s">
        <v>2148</v>
      </c>
      <c r="B514" s="85" t="s">
        <v>2149</v>
      </c>
      <c r="C514" s="85">
        <v>2</v>
      </c>
      <c r="D514" s="123">
        <v>0.0032690161323524793</v>
      </c>
      <c r="E514" s="123">
        <v>2.6473829701146196</v>
      </c>
      <c r="F514" s="85" t="s">
        <v>1570</v>
      </c>
      <c r="G514" s="85" t="b">
        <v>0</v>
      </c>
      <c r="H514" s="85" t="b">
        <v>0</v>
      </c>
      <c r="I514" s="85" t="b">
        <v>0</v>
      </c>
      <c r="J514" s="85" t="b">
        <v>0</v>
      </c>
      <c r="K514" s="85" t="b">
        <v>0</v>
      </c>
      <c r="L514" s="85" t="b">
        <v>0</v>
      </c>
    </row>
    <row r="515" spans="1:12" ht="15">
      <c r="A515" s="85" t="s">
        <v>2149</v>
      </c>
      <c r="B515" s="85" t="s">
        <v>236</v>
      </c>
      <c r="C515" s="85">
        <v>2</v>
      </c>
      <c r="D515" s="123">
        <v>0.0032690161323524793</v>
      </c>
      <c r="E515" s="123">
        <v>1.4712917110589385</v>
      </c>
      <c r="F515" s="85" t="s">
        <v>1570</v>
      </c>
      <c r="G515" s="85" t="b">
        <v>0</v>
      </c>
      <c r="H515" s="85" t="b">
        <v>0</v>
      </c>
      <c r="I515" s="85" t="b">
        <v>0</v>
      </c>
      <c r="J515" s="85" t="b">
        <v>0</v>
      </c>
      <c r="K515" s="85" t="b">
        <v>0</v>
      </c>
      <c r="L515" s="85" t="b">
        <v>0</v>
      </c>
    </row>
    <row r="516" spans="1:12" ht="15">
      <c r="A516" s="85" t="s">
        <v>1706</v>
      </c>
      <c r="B516" s="85" t="s">
        <v>1707</v>
      </c>
      <c r="C516" s="85">
        <v>2</v>
      </c>
      <c r="D516" s="123">
        <v>0.0032690161323524793</v>
      </c>
      <c r="E516" s="123">
        <v>2.6473829701146196</v>
      </c>
      <c r="F516" s="85" t="s">
        <v>1570</v>
      </c>
      <c r="G516" s="85" t="b">
        <v>0</v>
      </c>
      <c r="H516" s="85" t="b">
        <v>0</v>
      </c>
      <c r="I516" s="85" t="b">
        <v>0</v>
      </c>
      <c r="J516" s="85" t="b">
        <v>0</v>
      </c>
      <c r="K516" s="85" t="b">
        <v>0</v>
      </c>
      <c r="L516" s="85" t="b">
        <v>0</v>
      </c>
    </row>
    <row r="517" spans="1:12" ht="15">
      <c r="A517" s="85" t="s">
        <v>1707</v>
      </c>
      <c r="B517" s="85" t="s">
        <v>1708</v>
      </c>
      <c r="C517" s="85">
        <v>2</v>
      </c>
      <c r="D517" s="123">
        <v>0.0032690161323524793</v>
      </c>
      <c r="E517" s="123">
        <v>2.6473829701146196</v>
      </c>
      <c r="F517" s="85" t="s">
        <v>1570</v>
      </c>
      <c r="G517" s="85" t="b">
        <v>0</v>
      </c>
      <c r="H517" s="85" t="b">
        <v>0</v>
      </c>
      <c r="I517" s="85" t="b">
        <v>0</v>
      </c>
      <c r="J517" s="85" t="b">
        <v>0</v>
      </c>
      <c r="K517" s="85" t="b">
        <v>0</v>
      </c>
      <c r="L517" s="85" t="b">
        <v>0</v>
      </c>
    </row>
    <row r="518" spans="1:12" ht="15">
      <c r="A518" s="85" t="s">
        <v>1708</v>
      </c>
      <c r="B518" s="85" t="s">
        <v>1705</v>
      </c>
      <c r="C518" s="85">
        <v>2</v>
      </c>
      <c r="D518" s="123">
        <v>0.0032690161323524793</v>
      </c>
      <c r="E518" s="123">
        <v>2.249442961442582</v>
      </c>
      <c r="F518" s="85" t="s">
        <v>1570</v>
      </c>
      <c r="G518" s="85" t="b">
        <v>0</v>
      </c>
      <c r="H518" s="85" t="b">
        <v>0</v>
      </c>
      <c r="I518" s="85" t="b">
        <v>0</v>
      </c>
      <c r="J518" s="85" t="b">
        <v>0</v>
      </c>
      <c r="K518" s="85" t="b">
        <v>0</v>
      </c>
      <c r="L518" s="85" t="b">
        <v>0</v>
      </c>
    </row>
    <row r="519" spans="1:12" ht="15">
      <c r="A519" s="85" t="s">
        <v>2018</v>
      </c>
      <c r="B519" s="85" t="s">
        <v>2010</v>
      </c>
      <c r="C519" s="85">
        <v>2</v>
      </c>
      <c r="D519" s="123">
        <v>0.0032690161323524793</v>
      </c>
      <c r="E519" s="123">
        <v>2.1702617153949575</v>
      </c>
      <c r="F519" s="85" t="s">
        <v>1570</v>
      </c>
      <c r="G519" s="85" t="b">
        <v>0</v>
      </c>
      <c r="H519" s="85" t="b">
        <v>0</v>
      </c>
      <c r="I519" s="85" t="b">
        <v>0</v>
      </c>
      <c r="J519" s="85" t="b">
        <v>0</v>
      </c>
      <c r="K519" s="85" t="b">
        <v>0</v>
      </c>
      <c r="L519" s="85" t="b">
        <v>0</v>
      </c>
    </row>
    <row r="520" spans="1:12" ht="15">
      <c r="A520" s="85" t="s">
        <v>2017</v>
      </c>
      <c r="B520" s="85" t="s">
        <v>2121</v>
      </c>
      <c r="C520" s="85">
        <v>2</v>
      </c>
      <c r="D520" s="123">
        <v>0.0032690161323524793</v>
      </c>
      <c r="E520" s="123">
        <v>1.9941704563392761</v>
      </c>
      <c r="F520" s="85" t="s">
        <v>1570</v>
      </c>
      <c r="G520" s="85" t="b">
        <v>0</v>
      </c>
      <c r="H520" s="85" t="b">
        <v>0</v>
      </c>
      <c r="I520" s="85" t="b">
        <v>0</v>
      </c>
      <c r="J520" s="85" t="b">
        <v>0</v>
      </c>
      <c r="K520" s="85" t="b">
        <v>0</v>
      </c>
      <c r="L520" s="85" t="b">
        <v>0</v>
      </c>
    </row>
    <row r="521" spans="1:12" ht="15">
      <c r="A521" s="85" t="s">
        <v>2282</v>
      </c>
      <c r="B521" s="85" t="s">
        <v>2025</v>
      </c>
      <c r="C521" s="85">
        <v>2</v>
      </c>
      <c r="D521" s="123">
        <v>0.0038942082313430946</v>
      </c>
      <c r="E521" s="123">
        <v>2.346352974450639</v>
      </c>
      <c r="F521" s="85" t="s">
        <v>1570</v>
      </c>
      <c r="G521" s="85" t="b">
        <v>0</v>
      </c>
      <c r="H521" s="85" t="b">
        <v>0</v>
      </c>
      <c r="I521" s="85" t="b">
        <v>0</v>
      </c>
      <c r="J521" s="85" t="b">
        <v>0</v>
      </c>
      <c r="K521" s="85" t="b">
        <v>0</v>
      </c>
      <c r="L521" s="85" t="b">
        <v>0</v>
      </c>
    </row>
    <row r="522" spans="1:12" ht="15">
      <c r="A522" s="85" t="s">
        <v>1683</v>
      </c>
      <c r="B522" s="85" t="s">
        <v>2017</v>
      </c>
      <c r="C522" s="85">
        <v>2</v>
      </c>
      <c r="D522" s="123">
        <v>0.0032690161323524793</v>
      </c>
      <c r="E522" s="123">
        <v>1.6261936710446818</v>
      </c>
      <c r="F522" s="85" t="s">
        <v>1570</v>
      </c>
      <c r="G522" s="85" t="b">
        <v>0</v>
      </c>
      <c r="H522" s="85" t="b">
        <v>0</v>
      </c>
      <c r="I522" s="85" t="b">
        <v>0</v>
      </c>
      <c r="J522" s="85" t="b">
        <v>0</v>
      </c>
      <c r="K522" s="85" t="b">
        <v>0</v>
      </c>
      <c r="L522" s="85" t="b">
        <v>0</v>
      </c>
    </row>
    <row r="523" spans="1:12" ht="15">
      <c r="A523" s="85" t="s">
        <v>2017</v>
      </c>
      <c r="B523" s="85" t="s">
        <v>1684</v>
      </c>
      <c r="C523" s="85">
        <v>2</v>
      </c>
      <c r="D523" s="123">
        <v>0.0032690161323524793</v>
      </c>
      <c r="E523" s="123">
        <v>1.693140460675295</v>
      </c>
      <c r="F523" s="85" t="s">
        <v>1570</v>
      </c>
      <c r="G523" s="85" t="b">
        <v>0</v>
      </c>
      <c r="H523" s="85" t="b">
        <v>0</v>
      </c>
      <c r="I523" s="85" t="b">
        <v>0</v>
      </c>
      <c r="J523" s="85" t="b">
        <v>0</v>
      </c>
      <c r="K523" s="85" t="b">
        <v>0</v>
      </c>
      <c r="L523" s="85" t="b">
        <v>0</v>
      </c>
    </row>
    <row r="524" spans="1:12" ht="15">
      <c r="A524" s="85" t="s">
        <v>236</v>
      </c>
      <c r="B524" s="85" t="s">
        <v>278</v>
      </c>
      <c r="C524" s="85">
        <v>2</v>
      </c>
      <c r="D524" s="123">
        <v>0.0032690161323524793</v>
      </c>
      <c r="E524" s="123">
        <v>1.0591112632722908</v>
      </c>
      <c r="F524" s="85" t="s">
        <v>1570</v>
      </c>
      <c r="G524" s="85" t="b">
        <v>0</v>
      </c>
      <c r="H524" s="85" t="b">
        <v>0</v>
      </c>
      <c r="I524" s="85" t="b">
        <v>0</v>
      </c>
      <c r="J524" s="85" t="b">
        <v>0</v>
      </c>
      <c r="K524" s="85" t="b">
        <v>0</v>
      </c>
      <c r="L524" s="85" t="b">
        <v>0</v>
      </c>
    </row>
    <row r="525" spans="1:12" ht="15">
      <c r="A525" s="85" t="s">
        <v>278</v>
      </c>
      <c r="B525" s="85" t="s">
        <v>1664</v>
      </c>
      <c r="C525" s="85">
        <v>2</v>
      </c>
      <c r="D525" s="123">
        <v>0.0032690161323524793</v>
      </c>
      <c r="E525" s="123">
        <v>1.6473829701146199</v>
      </c>
      <c r="F525" s="85" t="s">
        <v>1570</v>
      </c>
      <c r="G525" s="85" t="b">
        <v>0</v>
      </c>
      <c r="H525" s="85" t="b">
        <v>0</v>
      </c>
      <c r="I525" s="85" t="b">
        <v>0</v>
      </c>
      <c r="J525" s="85" t="b">
        <v>1</v>
      </c>
      <c r="K525" s="85" t="b">
        <v>0</v>
      </c>
      <c r="L525" s="85" t="b">
        <v>0</v>
      </c>
    </row>
    <row r="526" spans="1:12" ht="15">
      <c r="A526" s="85" t="s">
        <v>236</v>
      </c>
      <c r="B526" s="85" t="s">
        <v>480</v>
      </c>
      <c r="C526" s="85">
        <v>2</v>
      </c>
      <c r="D526" s="123">
        <v>0.0032690161323524793</v>
      </c>
      <c r="E526" s="123">
        <v>0.9799300172246659</v>
      </c>
      <c r="F526" s="85" t="s">
        <v>1570</v>
      </c>
      <c r="G526" s="85" t="b">
        <v>0</v>
      </c>
      <c r="H526" s="85" t="b">
        <v>0</v>
      </c>
      <c r="I526" s="85" t="b">
        <v>0</v>
      </c>
      <c r="J526" s="85" t="b">
        <v>0</v>
      </c>
      <c r="K526" s="85" t="b">
        <v>0</v>
      </c>
      <c r="L526" s="85" t="b">
        <v>0</v>
      </c>
    </row>
    <row r="527" spans="1:12" ht="15">
      <c r="A527" s="85" t="s">
        <v>236</v>
      </c>
      <c r="B527" s="85" t="s">
        <v>2232</v>
      </c>
      <c r="C527" s="85">
        <v>2</v>
      </c>
      <c r="D527" s="123">
        <v>0.0032690161323524793</v>
      </c>
      <c r="E527" s="123">
        <v>1.4570512719443285</v>
      </c>
      <c r="F527" s="85" t="s">
        <v>1570</v>
      </c>
      <c r="G527" s="85" t="b">
        <v>0</v>
      </c>
      <c r="H527" s="85" t="b">
        <v>0</v>
      </c>
      <c r="I527" s="85" t="b">
        <v>0</v>
      </c>
      <c r="J527" s="85" t="b">
        <v>0</v>
      </c>
      <c r="K527" s="85" t="b">
        <v>0</v>
      </c>
      <c r="L527" s="85" t="b">
        <v>0</v>
      </c>
    </row>
    <row r="528" spans="1:12" ht="15">
      <c r="A528" s="85" t="s">
        <v>2232</v>
      </c>
      <c r="B528" s="85" t="s">
        <v>278</v>
      </c>
      <c r="C528" s="85">
        <v>2</v>
      </c>
      <c r="D528" s="123">
        <v>0.0032690161323524793</v>
      </c>
      <c r="E528" s="123">
        <v>2.249442961442582</v>
      </c>
      <c r="F528" s="85" t="s">
        <v>1570</v>
      </c>
      <c r="G528" s="85" t="b">
        <v>0</v>
      </c>
      <c r="H528" s="85" t="b">
        <v>0</v>
      </c>
      <c r="I528" s="85" t="b">
        <v>0</v>
      </c>
      <c r="J528" s="85" t="b">
        <v>0</v>
      </c>
      <c r="K528" s="85" t="b">
        <v>0</v>
      </c>
      <c r="L528" s="85" t="b">
        <v>0</v>
      </c>
    </row>
    <row r="529" spans="1:12" ht="15">
      <c r="A529" s="85" t="s">
        <v>278</v>
      </c>
      <c r="B529" s="85" t="s">
        <v>480</v>
      </c>
      <c r="C529" s="85">
        <v>2</v>
      </c>
      <c r="D529" s="123">
        <v>0.0032690161323524793</v>
      </c>
      <c r="E529" s="123">
        <v>1.7723217067229198</v>
      </c>
      <c r="F529" s="85" t="s">
        <v>1570</v>
      </c>
      <c r="G529" s="85" t="b">
        <v>0</v>
      </c>
      <c r="H529" s="85" t="b">
        <v>0</v>
      </c>
      <c r="I529" s="85" t="b">
        <v>0</v>
      </c>
      <c r="J529" s="85" t="b">
        <v>0</v>
      </c>
      <c r="K529" s="85" t="b">
        <v>0</v>
      </c>
      <c r="L529" s="85" t="b">
        <v>0</v>
      </c>
    </row>
    <row r="530" spans="1:12" ht="15">
      <c r="A530" s="85" t="s">
        <v>1670</v>
      </c>
      <c r="B530" s="85" t="s">
        <v>2225</v>
      </c>
      <c r="C530" s="85">
        <v>2</v>
      </c>
      <c r="D530" s="123">
        <v>0.0032690161323524793</v>
      </c>
      <c r="E530" s="123">
        <v>2.0453229787866576</v>
      </c>
      <c r="F530" s="85" t="s">
        <v>1570</v>
      </c>
      <c r="G530" s="85" t="b">
        <v>0</v>
      </c>
      <c r="H530" s="85" t="b">
        <v>0</v>
      </c>
      <c r="I530" s="85" t="b">
        <v>0</v>
      </c>
      <c r="J530" s="85" t="b">
        <v>0</v>
      </c>
      <c r="K530" s="85" t="b">
        <v>0</v>
      </c>
      <c r="L530" s="85" t="b">
        <v>0</v>
      </c>
    </row>
    <row r="531" spans="1:12" ht="15">
      <c r="A531" s="85" t="s">
        <v>2225</v>
      </c>
      <c r="B531" s="85" t="s">
        <v>2226</v>
      </c>
      <c r="C531" s="85">
        <v>2</v>
      </c>
      <c r="D531" s="123">
        <v>0.0032690161323524793</v>
      </c>
      <c r="E531" s="123">
        <v>2.6473829701146196</v>
      </c>
      <c r="F531" s="85" t="s">
        <v>1570</v>
      </c>
      <c r="G531" s="85" t="b">
        <v>0</v>
      </c>
      <c r="H531" s="85" t="b">
        <v>0</v>
      </c>
      <c r="I531" s="85" t="b">
        <v>0</v>
      </c>
      <c r="J531" s="85" t="b">
        <v>0</v>
      </c>
      <c r="K531" s="85" t="b">
        <v>0</v>
      </c>
      <c r="L531" s="85" t="b">
        <v>0</v>
      </c>
    </row>
    <row r="532" spans="1:12" ht="15">
      <c r="A532" s="85" t="s">
        <v>2226</v>
      </c>
      <c r="B532" s="85" t="s">
        <v>2227</v>
      </c>
      <c r="C532" s="85">
        <v>2</v>
      </c>
      <c r="D532" s="123">
        <v>0.0032690161323524793</v>
      </c>
      <c r="E532" s="123">
        <v>2.6473829701146196</v>
      </c>
      <c r="F532" s="85" t="s">
        <v>1570</v>
      </c>
      <c r="G532" s="85" t="b">
        <v>0</v>
      </c>
      <c r="H532" s="85" t="b">
        <v>0</v>
      </c>
      <c r="I532" s="85" t="b">
        <v>0</v>
      </c>
      <c r="J532" s="85" t="b">
        <v>0</v>
      </c>
      <c r="K532" s="85" t="b">
        <v>0</v>
      </c>
      <c r="L532" s="85" t="b">
        <v>0</v>
      </c>
    </row>
    <row r="533" spans="1:12" ht="15">
      <c r="A533" s="85" t="s">
        <v>2227</v>
      </c>
      <c r="B533" s="85" t="s">
        <v>2101</v>
      </c>
      <c r="C533" s="85">
        <v>2</v>
      </c>
      <c r="D533" s="123">
        <v>0.0032690161323524793</v>
      </c>
      <c r="E533" s="123">
        <v>2.6473829701146196</v>
      </c>
      <c r="F533" s="85" t="s">
        <v>1570</v>
      </c>
      <c r="G533" s="85" t="b">
        <v>0</v>
      </c>
      <c r="H533" s="85" t="b">
        <v>0</v>
      </c>
      <c r="I533" s="85" t="b">
        <v>0</v>
      </c>
      <c r="J533" s="85" t="b">
        <v>0</v>
      </c>
      <c r="K533" s="85" t="b">
        <v>0</v>
      </c>
      <c r="L533" s="85" t="b">
        <v>0</v>
      </c>
    </row>
    <row r="534" spans="1:12" ht="15">
      <c r="A534" s="85" t="s">
        <v>2101</v>
      </c>
      <c r="B534" s="85" t="s">
        <v>2035</v>
      </c>
      <c r="C534" s="85">
        <v>2</v>
      </c>
      <c r="D534" s="123">
        <v>0.0032690161323524793</v>
      </c>
      <c r="E534" s="123">
        <v>2.4712917110589383</v>
      </c>
      <c r="F534" s="85" t="s">
        <v>1570</v>
      </c>
      <c r="G534" s="85" t="b">
        <v>0</v>
      </c>
      <c r="H534" s="85" t="b">
        <v>0</v>
      </c>
      <c r="I534" s="85" t="b">
        <v>0</v>
      </c>
      <c r="J534" s="85" t="b">
        <v>1</v>
      </c>
      <c r="K534" s="85" t="b">
        <v>0</v>
      </c>
      <c r="L534" s="85" t="b">
        <v>0</v>
      </c>
    </row>
    <row r="535" spans="1:12" ht="15">
      <c r="A535" s="85" t="s">
        <v>2035</v>
      </c>
      <c r="B535" s="85" t="s">
        <v>2228</v>
      </c>
      <c r="C535" s="85">
        <v>2</v>
      </c>
      <c r="D535" s="123">
        <v>0.0032690161323524793</v>
      </c>
      <c r="E535" s="123">
        <v>2.4712917110589383</v>
      </c>
      <c r="F535" s="85" t="s">
        <v>1570</v>
      </c>
      <c r="G535" s="85" t="b">
        <v>1</v>
      </c>
      <c r="H535" s="85" t="b">
        <v>0</v>
      </c>
      <c r="I535" s="85" t="b">
        <v>0</v>
      </c>
      <c r="J535" s="85" t="b">
        <v>0</v>
      </c>
      <c r="K535" s="85" t="b">
        <v>0</v>
      </c>
      <c r="L535" s="85" t="b">
        <v>0</v>
      </c>
    </row>
    <row r="536" spans="1:12" ht="15">
      <c r="A536" s="85" t="s">
        <v>2228</v>
      </c>
      <c r="B536" s="85" t="s">
        <v>2229</v>
      </c>
      <c r="C536" s="85">
        <v>2</v>
      </c>
      <c r="D536" s="123">
        <v>0.0032690161323524793</v>
      </c>
      <c r="E536" s="123">
        <v>2.6473829701146196</v>
      </c>
      <c r="F536" s="85" t="s">
        <v>1570</v>
      </c>
      <c r="G536" s="85" t="b">
        <v>0</v>
      </c>
      <c r="H536" s="85" t="b">
        <v>0</v>
      </c>
      <c r="I536" s="85" t="b">
        <v>0</v>
      </c>
      <c r="J536" s="85" t="b">
        <v>0</v>
      </c>
      <c r="K536" s="85" t="b">
        <v>0</v>
      </c>
      <c r="L536" s="85" t="b">
        <v>0</v>
      </c>
    </row>
    <row r="537" spans="1:12" ht="15">
      <c r="A537" s="85" t="s">
        <v>2229</v>
      </c>
      <c r="B537" s="85" t="s">
        <v>2230</v>
      </c>
      <c r="C537" s="85">
        <v>2</v>
      </c>
      <c r="D537" s="123">
        <v>0.0032690161323524793</v>
      </c>
      <c r="E537" s="123">
        <v>2.6473829701146196</v>
      </c>
      <c r="F537" s="85" t="s">
        <v>1570</v>
      </c>
      <c r="G537" s="85" t="b">
        <v>0</v>
      </c>
      <c r="H537" s="85" t="b">
        <v>0</v>
      </c>
      <c r="I537" s="85" t="b">
        <v>0</v>
      </c>
      <c r="J537" s="85" t="b">
        <v>0</v>
      </c>
      <c r="K537" s="85" t="b">
        <v>0</v>
      </c>
      <c r="L537" s="85" t="b">
        <v>0</v>
      </c>
    </row>
    <row r="538" spans="1:12" ht="15">
      <c r="A538" s="85" t="s">
        <v>2215</v>
      </c>
      <c r="B538" s="85" t="s">
        <v>2216</v>
      </c>
      <c r="C538" s="85">
        <v>2</v>
      </c>
      <c r="D538" s="123">
        <v>0.0032690161323524793</v>
      </c>
      <c r="E538" s="123">
        <v>2.6473829701146196</v>
      </c>
      <c r="F538" s="85" t="s">
        <v>1570</v>
      </c>
      <c r="G538" s="85" t="b">
        <v>0</v>
      </c>
      <c r="H538" s="85" t="b">
        <v>0</v>
      </c>
      <c r="I538" s="85" t="b">
        <v>0</v>
      </c>
      <c r="J538" s="85" t="b">
        <v>0</v>
      </c>
      <c r="K538" s="85" t="b">
        <v>0</v>
      </c>
      <c r="L538" s="85" t="b">
        <v>0</v>
      </c>
    </row>
    <row r="539" spans="1:12" ht="15">
      <c r="A539" s="85" t="s">
        <v>2216</v>
      </c>
      <c r="B539" s="85" t="s">
        <v>2217</v>
      </c>
      <c r="C539" s="85">
        <v>2</v>
      </c>
      <c r="D539" s="123">
        <v>0.0032690161323524793</v>
      </c>
      <c r="E539" s="123">
        <v>2.6473829701146196</v>
      </c>
      <c r="F539" s="85" t="s">
        <v>1570</v>
      </c>
      <c r="G539" s="85" t="b">
        <v>0</v>
      </c>
      <c r="H539" s="85" t="b">
        <v>0</v>
      </c>
      <c r="I539" s="85" t="b">
        <v>0</v>
      </c>
      <c r="J539" s="85" t="b">
        <v>0</v>
      </c>
      <c r="K539" s="85" t="b">
        <v>0</v>
      </c>
      <c r="L539" s="85" t="b">
        <v>0</v>
      </c>
    </row>
    <row r="540" spans="1:12" ht="15">
      <c r="A540" s="85" t="s">
        <v>2217</v>
      </c>
      <c r="B540" s="85" t="s">
        <v>2032</v>
      </c>
      <c r="C540" s="85">
        <v>2</v>
      </c>
      <c r="D540" s="123">
        <v>0.0032690161323524793</v>
      </c>
      <c r="E540" s="123">
        <v>2.6473829701146196</v>
      </c>
      <c r="F540" s="85" t="s">
        <v>1570</v>
      </c>
      <c r="G540" s="85" t="b">
        <v>0</v>
      </c>
      <c r="H540" s="85" t="b">
        <v>0</v>
      </c>
      <c r="I540" s="85" t="b">
        <v>0</v>
      </c>
      <c r="J540" s="85" t="b">
        <v>0</v>
      </c>
      <c r="K540" s="85" t="b">
        <v>0</v>
      </c>
      <c r="L540" s="85" t="b">
        <v>0</v>
      </c>
    </row>
    <row r="541" spans="1:12" ht="15">
      <c r="A541" s="85" t="s">
        <v>2032</v>
      </c>
      <c r="B541" s="85" t="s">
        <v>236</v>
      </c>
      <c r="C541" s="85">
        <v>2</v>
      </c>
      <c r="D541" s="123">
        <v>0.0032690161323524793</v>
      </c>
      <c r="E541" s="123">
        <v>1.2952004520032572</v>
      </c>
      <c r="F541" s="85" t="s">
        <v>1570</v>
      </c>
      <c r="G541" s="85" t="b">
        <v>0</v>
      </c>
      <c r="H541" s="85" t="b">
        <v>0</v>
      </c>
      <c r="I541" s="85" t="b">
        <v>0</v>
      </c>
      <c r="J541" s="85" t="b">
        <v>0</v>
      </c>
      <c r="K541" s="85" t="b">
        <v>0</v>
      </c>
      <c r="L541" s="85" t="b">
        <v>0</v>
      </c>
    </row>
    <row r="542" spans="1:12" ht="15">
      <c r="A542" s="85" t="s">
        <v>236</v>
      </c>
      <c r="B542" s="85" t="s">
        <v>281</v>
      </c>
      <c r="C542" s="85">
        <v>2</v>
      </c>
      <c r="D542" s="123">
        <v>0.0032690161323524793</v>
      </c>
      <c r="E542" s="123">
        <v>1.4570512719443285</v>
      </c>
      <c r="F542" s="85" t="s">
        <v>1570</v>
      </c>
      <c r="G542" s="85" t="b">
        <v>0</v>
      </c>
      <c r="H542" s="85" t="b">
        <v>0</v>
      </c>
      <c r="I542" s="85" t="b">
        <v>0</v>
      </c>
      <c r="J542" s="85" t="b">
        <v>0</v>
      </c>
      <c r="K542" s="85" t="b">
        <v>0</v>
      </c>
      <c r="L542" s="85" t="b">
        <v>0</v>
      </c>
    </row>
    <row r="543" spans="1:12" ht="15">
      <c r="A543" s="85" t="s">
        <v>281</v>
      </c>
      <c r="B543" s="85" t="s">
        <v>280</v>
      </c>
      <c r="C543" s="85">
        <v>2</v>
      </c>
      <c r="D543" s="123">
        <v>0.0032690161323524793</v>
      </c>
      <c r="E543" s="123">
        <v>2.6473829701146196</v>
      </c>
      <c r="F543" s="85" t="s">
        <v>1570</v>
      </c>
      <c r="G543" s="85" t="b">
        <v>0</v>
      </c>
      <c r="H543" s="85" t="b">
        <v>0</v>
      </c>
      <c r="I543" s="85" t="b">
        <v>0</v>
      </c>
      <c r="J543" s="85" t="b">
        <v>0</v>
      </c>
      <c r="K543" s="85" t="b">
        <v>0</v>
      </c>
      <c r="L543" s="85" t="b">
        <v>0</v>
      </c>
    </row>
    <row r="544" spans="1:12" ht="15">
      <c r="A544" s="85" t="s">
        <v>280</v>
      </c>
      <c r="B544" s="85" t="s">
        <v>489</v>
      </c>
      <c r="C544" s="85">
        <v>2</v>
      </c>
      <c r="D544" s="123">
        <v>0.0032690161323524793</v>
      </c>
      <c r="E544" s="123">
        <v>2.6473829701146196</v>
      </c>
      <c r="F544" s="85" t="s">
        <v>1570</v>
      </c>
      <c r="G544" s="85" t="b">
        <v>0</v>
      </c>
      <c r="H544" s="85" t="b">
        <v>0</v>
      </c>
      <c r="I544" s="85" t="b">
        <v>0</v>
      </c>
      <c r="J544" s="85" t="b">
        <v>0</v>
      </c>
      <c r="K544" s="85" t="b">
        <v>0</v>
      </c>
      <c r="L544" s="85" t="b">
        <v>0</v>
      </c>
    </row>
    <row r="545" spans="1:12" ht="15">
      <c r="A545" s="85" t="s">
        <v>2208</v>
      </c>
      <c r="B545" s="85" t="s">
        <v>2209</v>
      </c>
      <c r="C545" s="85">
        <v>2</v>
      </c>
      <c r="D545" s="123">
        <v>0.0032690161323524793</v>
      </c>
      <c r="E545" s="123">
        <v>2.6473829701146196</v>
      </c>
      <c r="F545" s="85" t="s">
        <v>1570</v>
      </c>
      <c r="G545" s="85" t="b">
        <v>0</v>
      </c>
      <c r="H545" s="85" t="b">
        <v>0</v>
      </c>
      <c r="I545" s="85" t="b">
        <v>0</v>
      </c>
      <c r="J545" s="85" t="b">
        <v>0</v>
      </c>
      <c r="K545" s="85" t="b">
        <v>0</v>
      </c>
      <c r="L545" s="85" t="b">
        <v>0</v>
      </c>
    </row>
    <row r="546" spans="1:12" ht="15">
      <c r="A546" s="85" t="s">
        <v>2209</v>
      </c>
      <c r="B546" s="85" t="s">
        <v>888</v>
      </c>
      <c r="C546" s="85">
        <v>2</v>
      </c>
      <c r="D546" s="123">
        <v>0.0032690161323524793</v>
      </c>
      <c r="E546" s="123">
        <v>2.249442961442582</v>
      </c>
      <c r="F546" s="85" t="s">
        <v>1570</v>
      </c>
      <c r="G546" s="85" t="b">
        <v>0</v>
      </c>
      <c r="H546" s="85" t="b">
        <v>0</v>
      </c>
      <c r="I546" s="85" t="b">
        <v>0</v>
      </c>
      <c r="J546" s="85" t="b">
        <v>0</v>
      </c>
      <c r="K546" s="85" t="b">
        <v>0</v>
      </c>
      <c r="L546" s="85" t="b">
        <v>0</v>
      </c>
    </row>
    <row r="547" spans="1:12" ht="15">
      <c r="A547" s="85" t="s">
        <v>888</v>
      </c>
      <c r="B547" s="85" t="s">
        <v>2105</v>
      </c>
      <c r="C547" s="85">
        <v>2</v>
      </c>
      <c r="D547" s="123">
        <v>0.0032690161323524793</v>
      </c>
      <c r="E547" s="123">
        <v>2.346352974450639</v>
      </c>
      <c r="F547" s="85" t="s">
        <v>1570</v>
      </c>
      <c r="G547" s="85" t="b">
        <v>0</v>
      </c>
      <c r="H547" s="85" t="b">
        <v>0</v>
      </c>
      <c r="I547" s="85" t="b">
        <v>0</v>
      </c>
      <c r="J547" s="85" t="b">
        <v>0</v>
      </c>
      <c r="K547" s="85" t="b">
        <v>0</v>
      </c>
      <c r="L547" s="85" t="b">
        <v>0</v>
      </c>
    </row>
    <row r="548" spans="1:12" ht="15">
      <c r="A548" s="85" t="s">
        <v>2105</v>
      </c>
      <c r="B548" s="85" t="s">
        <v>2210</v>
      </c>
      <c r="C548" s="85">
        <v>2</v>
      </c>
      <c r="D548" s="123">
        <v>0.0032690161323524793</v>
      </c>
      <c r="E548" s="123">
        <v>2.6473829701146196</v>
      </c>
      <c r="F548" s="85" t="s">
        <v>1570</v>
      </c>
      <c r="G548" s="85" t="b">
        <v>0</v>
      </c>
      <c r="H548" s="85" t="b">
        <v>0</v>
      </c>
      <c r="I548" s="85" t="b">
        <v>0</v>
      </c>
      <c r="J548" s="85" t="b">
        <v>1</v>
      </c>
      <c r="K548" s="85" t="b">
        <v>0</v>
      </c>
      <c r="L548" s="85" t="b">
        <v>0</v>
      </c>
    </row>
    <row r="549" spans="1:12" ht="15">
      <c r="A549" s="85" t="s">
        <v>2210</v>
      </c>
      <c r="B549" s="85" t="s">
        <v>2211</v>
      </c>
      <c r="C549" s="85">
        <v>2</v>
      </c>
      <c r="D549" s="123">
        <v>0.0032690161323524793</v>
      </c>
      <c r="E549" s="123">
        <v>2.6473829701146196</v>
      </c>
      <c r="F549" s="85" t="s">
        <v>1570</v>
      </c>
      <c r="G549" s="85" t="b">
        <v>1</v>
      </c>
      <c r="H549" s="85" t="b">
        <v>0</v>
      </c>
      <c r="I549" s="85" t="b">
        <v>0</v>
      </c>
      <c r="J549" s="85" t="b">
        <v>1</v>
      </c>
      <c r="K549" s="85" t="b">
        <v>0</v>
      </c>
      <c r="L549" s="85" t="b">
        <v>0</v>
      </c>
    </row>
    <row r="550" spans="1:12" ht="15">
      <c r="A550" s="85" t="s">
        <v>2211</v>
      </c>
      <c r="B550" s="85" t="s">
        <v>2212</v>
      </c>
      <c r="C550" s="85">
        <v>2</v>
      </c>
      <c r="D550" s="123">
        <v>0.0032690161323524793</v>
      </c>
      <c r="E550" s="123">
        <v>2.6473829701146196</v>
      </c>
      <c r="F550" s="85" t="s">
        <v>1570</v>
      </c>
      <c r="G550" s="85" t="b">
        <v>1</v>
      </c>
      <c r="H550" s="85" t="b">
        <v>0</v>
      </c>
      <c r="I550" s="85" t="b">
        <v>0</v>
      </c>
      <c r="J550" s="85" t="b">
        <v>1</v>
      </c>
      <c r="K550" s="85" t="b">
        <v>0</v>
      </c>
      <c r="L550" s="85" t="b">
        <v>0</v>
      </c>
    </row>
    <row r="551" spans="1:12" ht="15">
      <c r="A551" s="85" t="s">
        <v>2212</v>
      </c>
      <c r="B551" s="85" t="s">
        <v>2213</v>
      </c>
      <c r="C551" s="85">
        <v>2</v>
      </c>
      <c r="D551" s="123">
        <v>0.0032690161323524793</v>
      </c>
      <c r="E551" s="123">
        <v>2.6473829701146196</v>
      </c>
      <c r="F551" s="85" t="s">
        <v>1570</v>
      </c>
      <c r="G551" s="85" t="b">
        <v>1</v>
      </c>
      <c r="H551" s="85" t="b">
        <v>0</v>
      </c>
      <c r="I551" s="85" t="b">
        <v>0</v>
      </c>
      <c r="J551" s="85" t="b">
        <v>0</v>
      </c>
      <c r="K551" s="85" t="b">
        <v>0</v>
      </c>
      <c r="L551" s="85" t="b">
        <v>0</v>
      </c>
    </row>
    <row r="552" spans="1:12" ht="15">
      <c r="A552" s="85" t="s">
        <v>2213</v>
      </c>
      <c r="B552" s="85" t="s">
        <v>888</v>
      </c>
      <c r="C552" s="85">
        <v>2</v>
      </c>
      <c r="D552" s="123">
        <v>0.0032690161323524793</v>
      </c>
      <c r="E552" s="123">
        <v>2.249442961442582</v>
      </c>
      <c r="F552" s="85" t="s">
        <v>1570</v>
      </c>
      <c r="G552" s="85" t="b">
        <v>0</v>
      </c>
      <c r="H552" s="85" t="b">
        <v>0</v>
      </c>
      <c r="I552" s="85" t="b">
        <v>0</v>
      </c>
      <c r="J552" s="85" t="b">
        <v>0</v>
      </c>
      <c r="K552" s="85" t="b">
        <v>0</v>
      </c>
      <c r="L552" s="85" t="b">
        <v>0</v>
      </c>
    </row>
    <row r="553" spans="1:12" ht="15">
      <c r="A553" s="85" t="s">
        <v>490</v>
      </c>
      <c r="B553" s="85" t="s">
        <v>2200</v>
      </c>
      <c r="C553" s="85">
        <v>2</v>
      </c>
      <c r="D553" s="123">
        <v>0.0032690161323524793</v>
      </c>
      <c r="E553" s="123">
        <v>2.4712917110589383</v>
      </c>
      <c r="F553" s="85" t="s">
        <v>1570</v>
      </c>
      <c r="G553" s="85" t="b">
        <v>0</v>
      </c>
      <c r="H553" s="85" t="b">
        <v>0</v>
      </c>
      <c r="I553" s="85" t="b">
        <v>0</v>
      </c>
      <c r="J553" s="85" t="b">
        <v>0</v>
      </c>
      <c r="K553" s="85" t="b">
        <v>0</v>
      </c>
      <c r="L553" s="85" t="b">
        <v>0</v>
      </c>
    </row>
    <row r="554" spans="1:12" ht="15">
      <c r="A554" s="85" t="s">
        <v>2200</v>
      </c>
      <c r="B554" s="85" t="s">
        <v>2201</v>
      </c>
      <c r="C554" s="85">
        <v>2</v>
      </c>
      <c r="D554" s="123">
        <v>0.0032690161323524793</v>
      </c>
      <c r="E554" s="123">
        <v>2.6473829701146196</v>
      </c>
      <c r="F554" s="85" t="s">
        <v>1570</v>
      </c>
      <c r="G554" s="85" t="b">
        <v>0</v>
      </c>
      <c r="H554" s="85" t="b">
        <v>0</v>
      </c>
      <c r="I554" s="85" t="b">
        <v>0</v>
      </c>
      <c r="J554" s="85" t="b">
        <v>0</v>
      </c>
      <c r="K554" s="85" t="b">
        <v>0</v>
      </c>
      <c r="L554" s="85" t="b">
        <v>0</v>
      </c>
    </row>
    <row r="555" spans="1:12" ht="15">
      <c r="A555" s="85" t="s">
        <v>2201</v>
      </c>
      <c r="B555" s="85" t="s">
        <v>2099</v>
      </c>
      <c r="C555" s="85">
        <v>2</v>
      </c>
      <c r="D555" s="123">
        <v>0.0032690161323524793</v>
      </c>
      <c r="E555" s="123">
        <v>2.6473829701146196</v>
      </c>
      <c r="F555" s="85" t="s">
        <v>1570</v>
      </c>
      <c r="G555" s="85" t="b">
        <v>0</v>
      </c>
      <c r="H555" s="85" t="b">
        <v>0</v>
      </c>
      <c r="I555" s="85" t="b">
        <v>0</v>
      </c>
      <c r="J555" s="85" t="b">
        <v>0</v>
      </c>
      <c r="K555" s="85" t="b">
        <v>0</v>
      </c>
      <c r="L555" s="85" t="b">
        <v>0</v>
      </c>
    </row>
    <row r="556" spans="1:12" ht="15">
      <c r="A556" s="85" t="s">
        <v>2099</v>
      </c>
      <c r="B556" s="85" t="s">
        <v>2071</v>
      </c>
      <c r="C556" s="85">
        <v>2</v>
      </c>
      <c r="D556" s="123">
        <v>0.0032690161323524793</v>
      </c>
      <c r="E556" s="123">
        <v>2.4712917110589383</v>
      </c>
      <c r="F556" s="85" t="s">
        <v>1570</v>
      </c>
      <c r="G556" s="85" t="b">
        <v>0</v>
      </c>
      <c r="H556" s="85" t="b">
        <v>0</v>
      </c>
      <c r="I556" s="85" t="b">
        <v>0</v>
      </c>
      <c r="J556" s="85" t="b">
        <v>0</v>
      </c>
      <c r="K556" s="85" t="b">
        <v>0</v>
      </c>
      <c r="L556" s="85" t="b">
        <v>0</v>
      </c>
    </row>
    <row r="557" spans="1:12" ht="15">
      <c r="A557" s="85" t="s">
        <v>2071</v>
      </c>
      <c r="B557" s="85" t="s">
        <v>2202</v>
      </c>
      <c r="C557" s="85">
        <v>2</v>
      </c>
      <c r="D557" s="123">
        <v>0.0032690161323524793</v>
      </c>
      <c r="E557" s="123">
        <v>2.6473829701146196</v>
      </c>
      <c r="F557" s="85" t="s">
        <v>1570</v>
      </c>
      <c r="G557" s="85" t="b">
        <v>0</v>
      </c>
      <c r="H557" s="85" t="b">
        <v>0</v>
      </c>
      <c r="I557" s="85" t="b">
        <v>0</v>
      </c>
      <c r="J557" s="85" t="b">
        <v>0</v>
      </c>
      <c r="K557" s="85" t="b">
        <v>0</v>
      </c>
      <c r="L557" s="85" t="b">
        <v>0</v>
      </c>
    </row>
    <row r="558" spans="1:12" ht="15">
      <c r="A558" s="85" t="s">
        <v>2202</v>
      </c>
      <c r="B558" s="85" t="s">
        <v>286</v>
      </c>
      <c r="C558" s="85">
        <v>2</v>
      </c>
      <c r="D558" s="123">
        <v>0.0032690161323524793</v>
      </c>
      <c r="E558" s="123">
        <v>2.6473829701146196</v>
      </c>
      <c r="F558" s="85" t="s">
        <v>1570</v>
      </c>
      <c r="G558" s="85" t="b">
        <v>0</v>
      </c>
      <c r="H558" s="85" t="b">
        <v>0</v>
      </c>
      <c r="I558" s="85" t="b">
        <v>0</v>
      </c>
      <c r="J558" s="85" t="b">
        <v>0</v>
      </c>
      <c r="K558" s="85" t="b">
        <v>0</v>
      </c>
      <c r="L558" s="85" t="b">
        <v>0</v>
      </c>
    </row>
    <row r="559" spans="1:12" ht="15">
      <c r="A559" s="85" t="s">
        <v>286</v>
      </c>
      <c r="B559" s="85" t="s">
        <v>285</v>
      </c>
      <c r="C559" s="85">
        <v>2</v>
      </c>
      <c r="D559" s="123">
        <v>0.0032690161323524793</v>
      </c>
      <c r="E559" s="123">
        <v>2.6473829701146196</v>
      </c>
      <c r="F559" s="85" t="s">
        <v>1570</v>
      </c>
      <c r="G559" s="85" t="b">
        <v>0</v>
      </c>
      <c r="H559" s="85" t="b">
        <v>0</v>
      </c>
      <c r="I559" s="85" t="b">
        <v>0</v>
      </c>
      <c r="J559" s="85" t="b">
        <v>0</v>
      </c>
      <c r="K559" s="85" t="b">
        <v>0</v>
      </c>
      <c r="L559" s="85" t="b">
        <v>0</v>
      </c>
    </row>
    <row r="560" spans="1:12" ht="15">
      <c r="A560" s="85" t="s">
        <v>285</v>
      </c>
      <c r="B560" s="85" t="s">
        <v>2072</v>
      </c>
      <c r="C560" s="85">
        <v>2</v>
      </c>
      <c r="D560" s="123">
        <v>0.0032690161323524793</v>
      </c>
      <c r="E560" s="123">
        <v>2.4712917110589383</v>
      </c>
      <c r="F560" s="85" t="s">
        <v>1570</v>
      </c>
      <c r="G560" s="85" t="b">
        <v>0</v>
      </c>
      <c r="H560" s="85" t="b">
        <v>0</v>
      </c>
      <c r="I560" s="85" t="b">
        <v>0</v>
      </c>
      <c r="J560" s="85" t="b">
        <v>0</v>
      </c>
      <c r="K560" s="85" t="b">
        <v>0</v>
      </c>
      <c r="L560" s="85" t="b">
        <v>0</v>
      </c>
    </row>
    <row r="561" spans="1:12" ht="15">
      <c r="A561" s="85" t="s">
        <v>2072</v>
      </c>
      <c r="B561" s="85" t="s">
        <v>2203</v>
      </c>
      <c r="C561" s="85">
        <v>2</v>
      </c>
      <c r="D561" s="123">
        <v>0.0032690161323524793</v>
      </c>
      <c r="E561" s="123">
        <v>2.4712917110589383</v>
      </c>
      <c r="F561" s="85" t="s">
        <v>1570</v>
      </c>
      <c r="G561" s="85" t="b">
        <v>0</v>
      </c>
      <c r="H561" s="85" t="b">
        <v>0</v>
      </c>
      <c r="I561" s="85" t="b">
        <v>0</v>
      </c>
      <c r="J561" s="85" t="b">
        <v>0</v>
      </c>
      <c r="K561" s="85" t="b">
        <v>0</v>
      </c>
      <c r="L561" s="85" t="b">
        <v>0</v>
      </c>
    </row>
    <row r="562" spans="1:12" ht="15">
      <c r="A562" s="85" t="s">
        <v>2203</v>
      </c>
      <c r="B562" s="85" t="s">
        <v>2088</v>
      </c>
      <c r="C562" s="85">
        <v>2</v>
      </c>
      <c r="D562" s="123">
        <v>0.0032690161323524793</v>
      </c>
      <c r="E562" s="123">
        <v>2.6473829701146196</v>
      </c>
      <c r="F562" s="85" t="s">
        <v>1570</v>
      </c>
      <c r="G562" s="85" t="b">
        <v>0</v>
      </c>
      <c r="H562" s="85" t="b">
        <v>0</v>
      </c>
      <c r="I562" s="85" t="b">
        <v>0</v>
      </c>
      <c r="J562" s="85" t="b">
        <v>0</v>
      </c>
      <c r="K562" s="85" t="b">
        <v>0</v>
      </c>
      <c r="L562" s="85" t="b">
        <v>0</v>
      </c>
    </row>
    <row r="563" spans="1:12" ht="15">
      <c r="A563" s="85" t="s">
        <v>2065</v>
      </c>
      <c r="B563" s="85" t="s">
        <v>2012</v>
      </c>
      <c r="C563" s="85">
        <v>2</v>
      </c>
      <c r="D563" s="123">
        <v>0.0032690161323524793</v>
      </c>
      <c r="E563" s="123">
        <v>1.9484129657786011</v>
      </c>
      <c r="F563" s="85" t="s">
        <v>1570</v>
      </c>
      <c r="G563" s="85" t="b">
        <v>0</v>
      </c>
      <c r="H563" s="85" t="b">
        <v>0</v>
      </c>
      <c r="I563" s="85" t="b">
        <v>0</v>
      </c>
      <c r="J563" s="85" t="b">
        <v>0</v>
      </c>
      <c r="K563" s="85" t="b">
        <v>0</v>
      </c>
      <c r="L563" s="85" t="b">
        <v>0</v>
      </c>
    </row>
    <row r="564" spans="1:12" ht="15">
      <c r="A564" s="85" t="s">
        <v>2012</v>
      </c>
      <c r="B564" s="85" t="s">
        <v>2059</v>
      </c>
      <c r="C564" s="85">
        <v>2</v>
      </c>
      <c r="D564" s="123">
        <v>0.0032690161323524793</v>
      </c>
      <c r="E564" s="123">
        <v>1.9484129657786011</v>
      </c>
      <c r="F564" s="85" t="s">
        <v>1570</v>
      </c>
      <c r="G564" s="85" t="b">
        <v>0</v>
      </c>
      <c r="H564" s="85" t="b">
        <v>0</v>
      </c>
      <c r="I564" s="85" t="b">
        <v>0</v>
      </c>
      <c r="J564" s="85" t="b">
        <v>0</v>
      </c>
      <c r="K564" s="85" t="b">
        <v>0</v>
      </c>
      <c r="L564" s="85" t="b">
        <v>0</v>
      </c>
    </row>
    <row r="565" spans="1:12" ht="15">
      <c r="A565" s="85" t="s">
        <v>2026</v>
      </c>
      <c r="B565" s="85" t="s">
        <v>2012</v>
      </c>
      <c r="C565" s="85">
        <v>2</v>
      </c>
      <c r="D565" s="123">
        <v>0.0032690161323524793</v>
      </c>
      <c r="E565" s="123">
        <v>1.7723217067229198</v>
      </c>
      <c r="F565" s="85" t="s">
        <v>1570</v>
      </c>
      <c r="G565" s="85" t="b">
        <v>0</v>
      </c>
      <c r="H565" s="85" t="b">
        <v>0</v>
      </c>
      <c r="I565" s="85" t="b">
        <v>0</v>
      </c>
      <c r="J565" s="85" t="b">
        <v>0</v>
      </c>
      <c r="K565" s="85" t="b">
        <v>0</v>
      </c>
      <c r="L565" s="85" t="b">
        <v>0</v>
      </c>
    </row>
    <row r="566" spans="1:12" ht="15">
      <c r="A566" s="85" t="s">
        <v>2012</v>
      </c>
      <c r="B566" s="85" t="s">
        <v>295</v>
      </c>
      <c r="C566" s="85">
        <v>2</v>
      </c>
      <c r="D566" s="123">
        <v>0.0032690161323524793</v>
      </c>
      <c r="E566" s="123">
        <v>2.249442961442582</v>
      </c>
      <c r="F566" s="85" t="s">
        <v>1570</v>
      </c>
      <c r="G566" s="85" t="b">
        <v>0</v>
      </c>
      <c r="H566" s="85" t="b">
        <v>0</v>
      </c>
      <c r="I566" s="85" t="b">
        <v>0</v>
      </c>
      <c r="J566" s="85" t="b">
        <v>0</v>
      </c>
      <c r="K566" s="85" t="b">
        <v>0</v>
      </c>
      <c r="L566" s="85" t="b">
        <v>0</v>
      </c>
    </row>
    <row r="567" spans="1:12" ht="15">
      <c r="A567" s="85" t="s">
        <v>295</v>
      </c>
      <c r="B567" s="85" t="s">
        <v>2059</v>
      </c>
      <c r="C567" s="85">
        <v>2</v>
      </c>
      <c r="D567" s="123">
        <v>0.0032690161323524793</v>
      </c>
      <c r="E567" s="123">
        <v>2.346352974450639</v>
      </c>
      <c r="F567" s="85" t="s">
        <v>1570</v>
      </c>
      <c r="G567" s="85" t="b">
        <v>0</v>
      </c>
      <c r="H567" s="85" t="b">
        <v>0</v>
      </c>
      <c r="I567" s="85" t="b">
        <v>0</v>
      </c>
      <c r="J567" s="85" t="b">
        <v>0</v>
      </c>
      <c r="K567" s="85" t="b">
        <v>0</v>
      </c>
      <c r="L567" s="85" t="b">
        <v>0</v>
      </c>
    </row>
    <row r="568" spans="1:12" ht="15">
      <c r="A568" s="85" t="s">
        <v>2058</v>
      </c>
      <c r="B568" s="85" t="s">
        <v>2172</v>
      </c>
      <c r="C568" s="85">
        <v>2</v>
      </c>
      <c r="D568" s="123">
        <v>0.0032690161323524793</v>
      </c>
      <c r="E568" s="123">
        <v>2.6473829701146196</v>
      </c>
      <c r="F568" s="85" t="s">
        <v>1570</v>
      </c>
      <c r="G568" s="85" t="b">
        <v>0</v>
      </c>
      <c r="H568" s="85" t="b">
        <v>0</v>
      </c>
      <c r="I568" s="85" t="b">
        <v>0</v>
      </c>
      <c r="J568" s="85" t="b">
        <v>0</v>
      </c>
      <c r="K568" s="85" t="b">
        <v>0</v>
      </c>
      <c r="L568" s="85" t="b">
        <v>0</v>
      </c>
    </row>
    <row r="569" spans="1:12" ht="15">
      <c r="A569" s="85" t="s">
        <v>2172</v>
      </c>
      <c r="B569" s="85" t="s">
        <v>2016</v>
      </c>
      <c r="C569" s="85">
        <v>2</v>
      </c>
      <c r="D569" s="123">
        <v>0.0032690161323524793</v>
      </c>
      <c r="E569" s="123">
        <v>2.4712917110589383</v>
      </c>
      <c r="F569" s="85" t="s">
        <v>1570</v>
      </c>
      <c r="G569" s="85" t="b">
        <v>0</v>
      </c>
      <c r="H569" s="85" t="b">
        <v>0</v>
      </c>
      <c r="I569" s="85" t="b">
        <v>0</v>
      </c>
      <c r="J569" s="85" t="b">
        <v>0</v>
      </c>
      <c r="K569" s="85" t="b">
        <v>0</v>
      </c>
      <c r="L569" s="85" t="b">
        <v>0</v>
      </c>
    </row>
    <row r="570" spans="1:12" ht="15">
      <c r="A570" s="85" t="s">
        <v>2016</v>
      </c>
      <c r="B570" s="85" t="s">
        <v>2173</v>
      </c>
      <c r="C570" s="85">
        <v>2</v>
      </c>
      <c r="D570" s="123">
        <v>0.0032690161323524793</v>
      </c>
      <c r="E570" s="123">
        <v>2.4712917110589383</v>
      </c>
      <c r="F570" s="85" t="s">
        <v>1570</v>
      </c>
      <c r="G570" s="85" t="b">
        <v>0</v>
      </c>
      <c r="H570" s="85" t="b">
        <v>0</v>
      </c>
      <c r="I570" s="85" t="b">
        <v>0</v>
      </c>
      <c r="J570" s="85" t="b">
        <v>0</v>
      </c>
      <c r="K570" s="85" t="b">
        <v>0</v>
      </c>
      <c r="L570" s="85" t="b">
        <v>0</v>
      </c>
    </row>
    <row r="571" spans="1:12" ht="15">
      <c r="A571" s="85" t="s">
        <v>2173</v>
      </c>
      <c r="B571" s="85" t="s">
        <v>2174</v>
      </c>
      <c r="C571" s="85">
        <v>2</v>
      </c>
      <c r="D571" s="123">
        <v>0.0032690161323524793</v>
      </c>
      <c r="E571" s="123">
        <v>2.6473829701146196</v>
      </c>
      <c r="F571" s="85" t="s">
        <v>1570</v>
      </c>
      <c r="G571" s="85" t="b">
        <v>0</v>
      </c>
      <c r="H571" s="85" t="b">
        <v>0</v>
      </c>
      <c r="I571" s="85" t="b">
        <v>0</v>
      </c>
      <c r="J571" s="85" t="b">
        <v>0</v>
      </c>
      <c r="K571" s="85" t="b">
        <v>0</v>
      </c>
      <c r="L571" s="85" t="b">
        <v>0</v>
      </c>
    </row>
    <row r="572" spans="1:12" ht="15">
      <c r="A572" s="85" t="s">
        <v>2174</v>
      </c>
      <c r="B572" s="85" t="s">
        <v>296</v>
      </c>
      <c r="C572" s="85">
        <v>2</v>
      </c>
      <c r="D572" s="123">
        <v>0.0032690161323524793</v>
      </c>
      <c r="E572" s="123">
        <v>2.346352974450639</v>
      </c>
      <c r="F572" s="85" t="s">
        <v>1570</v>
      </c>
      <c r="G572" s="85" t="b">
        <v>0</v>
      </c>
      <c r="H572" s="85" t="b">
        <v>0</v>
      </c>
      <c r="I572" s="85" t="b">
        <v>0</v>
      </c>
      <c r="J572" s="85" t="b">
        <v>0</v>
      </c>
      <c r="K572" s="85" t="b">
        <v>0</v>
      </c>
      <c r="L572" s="85" t="b">
        <v>0</v>
      </c>
    </row>
    <row r="573" spans="1:12" ht="15">
      <c r="A573" s="85" t="s">
        <v>296</v>
      </c>
      <c r="B573" s="85" t="s">
        <v>493</v>
      </c>
      <c r="C573" s="85">
        <v>2</v>
      </c>
      <c r="D573" s="123">
        <v>0.0032690161323524793</v>
      </c>
      <c r="E573" s="123">
        <v>2.0453229787866576</v>
      </c>
      <c r="F573" s="85" t="s">
        <v>1570</v>
      </c>
      <c r="G573" s="85" t="b">
        <v>0</v>
      </c>
      <c r="H573" s="85" t="b">
        <v>0</v>
      </c>
      <c r="I573" s="85" t="b">
        <v>0</v>
      </c>
      <c r="J573" s="85" t="b">
        <v>0</v>
      </c>
      <c r="K573" s="85" t="b">
        <v>0</v>
      </c>
      <c r="L573" s="85" t="b">
        <v>0</v>
      </c>
    </row>
    <row r="574" spans="1:12" ht="15">
      <c r="A574" s="85" t="s">
        <v>2169</v>
      </c>
      <c r="B574" s="85" t="s">
        <v>1664</v>
      </c>
      <c r="C574" s="85">
        <v>2</v>
      </c>
      <c r="D574" s="123">
        <v>0.0032690161323524793</v>
      </c>
      <c r="E574" s="123">
        <v>2.0453229787866576</v>
      </c>
      <c r="F574" s="85" t="s">
        <v>1570</v>
      </c>
      <c r="G574" s="85" t="b">
        <v>0</v>
      </c>
      <c r="H574" s="85" t="b">
        <v>0</v>
      </c>
      <c r="I574" s="85" t="b">
        <v>0</v>
      </c>
      <c r="J574" s="85" t="b">
        <v>1</v>
      </c>
      <c r="K574" s="85" t="b">
        <v>0</v>
      </c>
      <c r="L574" s="85" t="b">
        <v>0</v>
      </c>
    </row>
    <row r="575" spans="1:12" ht="15">
      <c r="A575" s="85" t="s">
        <v>1664</v>
      </c>
      <c r="B575" s="85" t="s">
        <v>2052</v>
      </c>
      <c r="C575" s="85">
        <v>2</v>
      </c>
      <c r="D575" s="123">
        <v>0.0032690161323524793</v>
      </c>
      <c r="E575" s="123">
        <v>1.8180791972835948</v>
      </c>
      <c r="F575" s="85" t="s">
        <v>1570</v>
      </c>
      <c r="G575" s="85" t="b">
        <v>1</v>
      </c>
      <c r="H575" s="85" t="b">
        <v>0</v>
      </c>
      <c r="I575" s="85" t="b">
        <v>0</v>
      </c>
      <c r="J575" s="85" t="b">
        <v>0</v>
      </c>
      <c r="K575" s="85" t="b">
        <v>0</v>
      </c>
      <c r="L575" s="85" t="b">
        <v>0</v>
      </c>
    </row>
    <row r="576" spans="1:12" ht="15">
      <c r="A576" s="85" t="s">
        <v>2052</v>
      </c>
      <c r="B576" s="85" t="s">
        <v>2170</v>
      </c>
      <c r="C576" s="85">
        <v>2</v>
      </c>
      <c r="D576" s="123">
        <v>0.0032690161323524793</v>
      </c>
      <c r="E576" s="123">
        <v>2.4712917110589383</v>
      </c>
      <c r="F576" s="85" t="s">
        <v>1570</v>
      </c>
      <c r="G576" s="85" t="b">
        <v>0</v>
      </c>
      <c r="H576" s="85" t="b">
        <v>0</v>
      </c>
      <c r="I576" s="85" t="b">
        <v>0</v>
      </c>
      <c r="J576" s="85" t="b">
        <v>0</v>
      </c>
      <c r="K576" s="85" t="b">
        <v>0</v>
      </c>
      <c r="L576" s="85" t="b">
        <v>0</v>
      </c>
    </row>
    <row r="577" spans="1:12" ht="15">
      <c r="A577" s="85" t="s">
        <v>2170</v>
      </c>
      <c r="B577" s="85" t="s">
        <v>236</v>
      </c>
      <c r="C577" s="85">
        <v>2</v>
      </c>
      <c r="D577" s="123">
        <v>0.0032690161323524793</v>
      </c>
      <c r="E577" s="123">
        <v>1.4712917110589385</v>
      </c>
      <c r="F577" s="85" t="s">
        <v>1570</v>
      </c>
      <c r="G577" s="85" t="b">
        <v>0</v>
      </c>
      <c r="H577" s="85" t="b">
        <v>0</v>
      </c>
      <c r="I577" s="85" t="b">
        <v>0</v>
      </c>
      <c r="J577" s="85" t="b">
        <v>0</v>
      </c>
      <c r="K577" s="85" t="b">
        <v>0</v>
      </c>
      <c r="L577" s="85" t="b">
        <v>0</v>
      </c>
    </row>
    <row r="578" spans="1:12" ht="15">
      <c r="A578" s="85" t="s">
        <v>236</v>
      </c>
      <c r="B578" s="85" t="s">
        <v>298</v>
      </c>
      <c r="C578" s="85">
        <v>2</v>
      </c>
      <c r="D578" s="123">
        <v>0.0032690161323524793</v>
      </c>
      <c r="E578" s="123">
        <v>1.4570512719443285</v>
      </c>
      <c r="F578" s="85" t="s">
        <v>1570</v>
      </c>
      <c r="G578" s="85" t="b">
        <v>0</v>
      </c>
      <c r="H578" s="85" t="b">
        <v>0</v>
      </c>
      <c r="I578" s="85" t="b">
        <v>0</v>
      </c>
      <c r="J578" s="85" t="b">
        <v>0</v>
      </c>
      <c r="K578" s="85" t="b">
        <v>0</v>
      </c>
      <c r="L578" s="85" t="b">
        <v>0</v>
      </c>
    </row>
    <row r="579" spans="1:12" ht="15">
      <c r="A579" s="85" t="s">
        <v>298</v>
      </c>
      <c r="B579" s="85" t="s">
        <v>297</v>
      </c>
      <c r="C579" s="85">
        <v>2</v>
      </c>
      <c r="D579" s="123">
        <v>0.0032690161323524793</v>
      </c>
      <c r="E579" s="123">
        <v>2.6473829701146196</v>
      </c>
      <c r="F579" s="85" t="s">
        <v>1570</v>
      </c>
      <c r="G579" s="85" t="b">
        <v>0</v>
      </c>
      <c r="H579" s="85" t="b">
        <v>0</v>
      </c>
      <c r="I579" s="85" t="b">
        <v>0</v>
      </c>
      <c r="J579" s="85" t="b">
        <v>0</v>
      </c>
      <c r="K579" s="85" t="b">
        <v>0</v>
      </c>
      <c r="L579" s="85" t="b">
        <v>0</v>
      </c>
    </row>
    <row r="580" spans="1:12" ht="15">
      <c r="A580" s="85" t="s">
        <v>2031</v>
      </c>
      <c r="B580" s="85" t="s">
        <v>2165</v>
      </c>
      <c r="C580" s="85">
        <v>2</v>
      </c>
      <c r="D580" s="123">
        <v>0.0032690161323524793</v>
      </c>
      <c r="E580" s="123">
        <v>2.346352974450639</v>
      </c>
      <c r="F580" s="85" t="s">
        <v>1570</v>
      </c>
      <c r="G580" s="85" t="b">
        <v>0</v>
      </c>
      <c r="H580" s="85" t="b">
        <v>0</v>
      </c>
      <c r="I580" s="85" t="b">
        <v>0</v>
      </c>
      <c r="J580" s="85" t="b">
        <v>0</v>
      </c>
      <c r="K580" s="85" t="b">
        <v>0</v>
      </c>
      <c r="L580" s="85" t="b">
        <v>0</v>
      </c>
    </row>
    <row r="581" spans="1:12" ht="15">
      <c r="A581" s="85" t="s">
        <v>2165</v>
      </c>
      <c r="B581" s="85" t="s">
        <v>1666</v>
      </c>
      <c r="C581" s="85">
        <v>2</v>
      </c>
      <c r="D581" s="123">
        <v>0.0032690161323524793</v>
      </c>
      <c r="E581" s="123">
        <v>1.9941704563392761</v>
      </c>
      <c r="F581" s="85" t="s">
        <v>1570</v>
      </c>
      <c r="G581" s="85" t="b">
        <v>0</v>
      </c>
      <c r="H581" s="85" t="b">
        <v>0</v>
      </c>
      <c r="I581" s="85" t="b">
        <v>0</v>
      </c>
      <c r="J581" s="85" t="b">
        <v>0</v>
      </c>
      <c r="K581" s="85" t="b">
        <v>0</v>
      </c>
      <c r="L581" s="85" t="b">
        <v>0</v>
      </c>
    </row>
    <row r="582" spans="1:12" ht="15">
      <c r="A582" s="85" t="s">
        <v>1666</v>
      </c>
      <c r="B582" s="85" t="s">
        <v>236</v>
      </c>
      <c r="C582" s="85">
        <v>2</v>
      </c>
      <c r="D582" s="123">
        <v>0.0032690161323524793</v>
      </c>
      <c r="E582" s="123">
        <v>0.8180791972835948</v>
      </c>
      <c r="F582" s="85" t="s">
        <v>1570</v>
      </c>
      <c r="G582" s="85" t="b">
        <v>0</v>
      </c>
      <c r="H582" s="85" t="b">
        <v>0</v>
      </c>
      <c r="I582" s="85" t="b">
        <v>0</v>
      </c>
      <c r="J582" s="85" t="b">
        <v>0</v>
      </c>
      <c r="K582" s="85" t="b">
        <v>0</v>
      </c>
      <c r="L582" s="85" t="b">
        <v>0</v>
      </c>
    </row>
    <row r="583" spans="1:12" ht="15">
      <c r="A583" s="85" t="s">
        <v>236</v>
      </c>
      <c r="B583" s="85" t="s">
        <v>2084</v>
      </c>
      <c r="C583" s="85">
        <v>2</v>
      </c>
      <c r="D583" s="123">
        <v>0.0032690161323524793</v>
      </c>
      <c r="E583" s="123">
        <v>1.2809600128886471</v>
      </c>
      <c r="F583" s="85" t="s">
        <v>1570</v>
      </c>
      <c r="G583" s="85" t="b">
        <v>0</v>
      </c>
      <c r="H583" s="85" t="b">
        <v>0</v>
      </c>
      <c r="I583" s="85" t="b">
        <v>0</v>
      </c>
      <c r="J583" s="85" t="b">
        <v>0</v>
      </c>
      <c r="K583" s="85" t="b">
        <v>0</v>
      </c>
      <c r="L583" s="85" t="b">
        <v>0</v>
      </c>
    </row>
    <row r="584" spans="1:12" ht="15">
      <c r="A584" s="85" t="s">
        <v>2084</v>
      </c>
      <c r="B584" s="85" t="s">
        <v>2166</v>
      </c>
      <c r="C584" s="85">
        <v>2</v>
      </c>
      <c r="D584" s="123">
        <v>0.0032690161323524793</v>
      </c>
      <c r="E584" s="123">
        <v>2.4712917110589383</v>
      </c>
      <c r="F584" s="85" t="s">
        <v>1570</v>
      </c>
      <c r="G584" s="85" t="b">
        <v>0</v>
      </c>
      <c r="H584" s="85" t="b">
        <v>0</v>
      </c>
      <c r="I584" s="85" t="b">
        <v>0</v>
      </c>
      <c r="J584" s="85" t="b">
        <v>0</v>
      </c>
      <c r="K584" s="85" t="b">
        <v>0</v>
      </c>
      <c r="L584" s="85" t="b">
        <v>0</v>
      </c>
    </row>
    <row r="585" spans="1:12" ht="15">
      <c r="A585" s="85" t="s">
        <v>2166</v>
      </c>
      <c r="B585" s="85" t="s">
        <v>2022</v>
      </c>
      <c r="C585" s="85">
        <v>2</v>
      </c>
      <c r="D585" s="123">
        <v>0.0032690161323524793</v>
      </c>
      <c r="E585" s="123">
        <v>2.346352974450639</v>
      </c>
      <c r="F585" s="85" t="s">
        <v>1570</v>
      </c>
      <c r="G585" s="85" t="b">
        <v>0</v>
      </c>
      <c r="H585" s="85" t="b">
        <v>0</v>
      </c>
      <c r="I585" s="85" t="b">
        <v>0</v>
      </c>
      <c r="J585" s="85" t="b">
        <v>0</v>
      </c>
      <c r="K585" s="85" t="b">
        <v>0</v>
      </c>
      <c r="L585" s="85" t="b">
        <v>0</v>
      </c>
    </row>
    <row r="586" spans="1:12" ht="15">
      <c r="A586" s="85" t="s">
        <v>2022</v>
      </c>
      <c r="B586" s="85" t="s">
        <v>2167</v>
      </c>
      <c r="C586" s="85">
        <v>2</v>
      </c>
      <c r="D586" s="123">
        <v>0.0032690161323524793</v>
      </c>
      <c r="E586" s="123">
        <v>2.346352974450639</v>
      </c>
      <c r="F586" s="85" t="s">
        <v>1570</v>
      </c>
      <c r="G586" s="85" t="b">
        <v>0</v>
      </c>
      <c r="H586" s="85" t="b">
        <v>0</v>
      </c>
      <c r="I586" s="85" t="b">
        <v>0</v>
      </c>
      <c r="J586" s="85" t="b">
        <v>0</v>
      </c>
      <c r="K586" s="85" t="b">
        <v>0</v>
      </c>
      <c r="L586" s="85" t="b">
        <v>0</v>
      </c>
    </row>
    <row r="587" spans="1:12" ht="15">
      <c r="A587" s="85" t="s">
        <v>2167</v>
      </c>
      <c r="B587" s="85" t="s">
        <v>299</v>
      </c>
      <c r="C587" s="85">
        <v>2</v>
      </c>
      <c r="D587" s="123">
        <v>0.0032690161323524793</v>
      </c>
      <c r="E587" s="123">
        <v>2.4712917110589383</v>
      </c>
      <c r="F587" s="85" t="s">
        <v>1570</v>
      </c>
      <c r="G587" s="85" t="b">
        <v>0</v>
      </c>
      <c r="H587" s="85" t="b">
        <v>0</v>
      </c>
      <c r="I587" s="85" t="b">
        <v>0</v>
      </c>
      <c r="J587" s="85" t="b">
        <v>0</v>
      </c>
      <c r="K587" s="85" t="b">
        <v>0</v>
      </c>
      <c r="L587" s="85" t="b">
        <v>0</v>
      </c>
    </row>
    <row r="588" spans="1:12" ht="15">
      <c r="A588" s="85" t="s">
        <v>1670</v>
      </c>
      <c r="B588" s="85" t="s">
        <v>2168</v>
      </c>
      <c r="C588" s="85">
        <v>2</v>
      </c>
      <c r="D588" s="123">
        <v>0.0032690161323524793</v>
      </c>
      <c r="E588" s="123">
        <v>2.0453229787866576</v>
      </c>
      <c r="F588" s="85" t="s">
        <v>1570</v>
      </c>
      <c r="G588" s="85" t="b">
        <v>0</v>
      </c>
      <c r="H588" s="85" t="b">
        <v>0</v>
      </c>
      <c r="I588" s="85" t="b">
        <v>0</v>
      </c>
      <c r="J588" s="85" t="b">
        <v>0</v>
      </c>
      <c r="K588" s="85" t="b">
        <v>0</v>
      </c>
      <c r="L588" s="85" t="b">
        <v>0</v>
      </c>
    </row>
    <row r="589" spans="1:12" ht="15">
      <c r="A589" s="85" t="s">
        <v>1665</v>
      </c>
      <c r="B589" s="85" t="s">
        <v>2175</v>
      </c>
      <c r="C589" s="85">
        <v>2</v>
      </c>
      <c r="D589" s="123">
        <v>0.0032690161323524793</v>
      </c>
      <c r="E589" s="123">
        <v>2.1702617153949575</v>
      </c>
      <c r="F589" s="85" t="s">
        <v>1570</v>
      </c>
      <c r="G589" s="85" t="b">
        <v>0</v>
      </c>
      <c r="H589" s="85" t="b">
        <v>0</v>
      </c>
      <c r="I589" s="85" t="b">
        <v>0</v>
      </c>
      <c r="J589" s="85" t="b">
        <v>0</v>
      </c>
      <c r="K589" s="85" t="b">
        <v>0</v>
      </c>
      <c r="L589" s="85" t="b">
        <v>0</v>
      </c>
    </row>
    <row r="590" spans="1:12" ht="15">
      <c r="A590" s="85" t="s">
        <v>2175</v>
      </c>
      <c r="B590" s="85" t="s">
        <v>2176</v>
      </c>
      <c r="C590" s="85">
        <v>2</v>
      </c>
      <c r="D590" s="123">
        <v>0.0032690161323524793</v>
      </c>
      <c r="E590" s="123">
        <v>2.6473829701146196</v>
      </c>
      <c r="F590" s="85" t="s">
        <v>1570</v>
      </c>
      <c r="G590" s="85" t="b">
        <v>0</v>
      </c>
      <c r="H590" s="85" t="b">
        <v>0</v>
      </c>
      <c r="I590" s="85" t="b">
        <v>0</v>
      </c>
      <c r="J590" s="85" t="b">
        <v>0</v>
      </c>
      <c r="K590" s="85" t="b">
        <v>0</v>
      </c>
      <c r="L590" s="85" t="b">
        <v>0</v>
      </c>
    </row>
    <row r="591" spans="1:12" ht="15">
      <c r="A591" s="85" t="s">
        <v>2176</v>
      </c>
      <c r="B591" s="85" t="s">
        <v>2177</v>
      </c>
      <c r="C591" s="85">
        <v>2</v>
      </c>
      <c r="D591" s="123">
        <v>0.0032690161323524793</v>
      </c>
      <c r="E591" s="123">
        <v>2.6473829701146196</v>
      </c>
      <c r="F591" s="85" t="s">
        <v>1570</v>
      </c>
      <c r="G591" s="85" t="b">
        <v>0</v>
      </c>
      <c r="H591" s="85" t="b">
        <v>0</v>
      </c>
      <c r="I591" s="85" t="b">
        <v>0</v>
      </c>
      <c r="J591" s="85" t="b">
        <v>0</v>
      </c>
      <c r="K591" s="85" t="b">
        <v>0</v>
      </c>
      <c r="L591" s="85" t="b">
        <v>0</v>
      </c>
    </row>
    <row r="592" spans="1:12" ht="15">
      <c r="A592" s="85" t="s">
        <v>2177</v>
      </c>
      <c r="B592" s="85" t="s">
        <v>296</v>
      </c>
      <c r="C592" s="85">
        <v>2</v>
      </c>
      <c r="D592" s="123">
        <v>0.0032690161323524793</v>
      </c>
      <c r="E592" s="123">
        <v>2.346352974450639</v>
      </c>
      <c r="F592" s="85" t="s">
        <v>1570</v>
      </c>
      <c r="G592" s="85" t="b">
        <v>0</v>
      </c>
      <c r="H592" s="85" t="b">
        <v>0</v>
      </c>
      <c r="I592" s="85" t="b">
        <v>0</v>
      </c>
      <c r="J592" s="85" t="b">
        <v>0</v>
      </c>
      <c r="K592" s="85" t="b">
        <v>0</v>
      </c>
      <c r="L592" s="85" t="b">
        <v>0</v>
      </c>
    </row>
    <row r="593" spans="1:12" ht="15">
      <c r="A593" s="85" t="s">
        <v>296</v>
      </c>
      <c r="B593" s="85" t="s">
        <v>2178</v>
      </c>
      <c r="C593" s="85">
        <v>2</v>
      </c>
      <c r="D593" s="123">
        <v>0.0032690161323524793</v>
      </c>
      <c r="E593" s="123">
        <v>2.346352974450639</v>
      </c>
      <c r="F593" s="85" t="s">
        <v>1570</v>
      </c>
      <c r="G593" s="85" t="b">
        <v>0</v>
      </c>
      <c r="H593" s="85" t="b">
        <v>0</v>
      </c>
      <c r="I593" s="85" t="b">
        <v>0</v>
      </c>
      <c r="J593" s="85" t="b">
        <v>0</v>
      </c>
      <c r="K593" s="85" t="b">
        <v>0</v>
      </c>
      <c r="L593" s="85" t="b">
        <v>0</v>
      </c>
    </row>
    <row r="594" spans="1:12" ht="15">
      <c r="A594" s="85" t="s">
        <v>2178</v>
      </c>
      <c r="B594" s="85" t="s">
        <v>2064</v>
      </c>
      <c r="C594" s="85">
        <v>2</v>
      </c>
      <c r="D594" s="123">
        <v>0.0032690161323524793</v>
      </c>
      <c r="E594" s="123">
        <v>2.6473829701146196</v>
      </c>
      <c r="F594" s="85" t="s">
        <v>1570</v>
      </c>
      <c r="G594" s="85" t="b">
        <v>0</v>
      </c>
      <c r="H594" s="85" t="b">
        <v>0</v>
      </c>
      <c r="I594" s="85" t="b">
        <v>0</v>
      </c>
      <c r="J594" s="85" t="b">
        <v>0</v>
      </c>
      <c r="K594" s="85" t="b">
        <v>0</v>
      </c>
      <c r="L594" s="85" t="b">
        <v>0</v>
      </c>
    </row>
    <row r="595" spans="1:12" ht="15">
      <c r="A595" s="85" t="s">
        <v>2064</v>
      </c>
      <c r="B595" s="85" t="s">
        <v>2051</v>
      </c>
      <c r="C595" s="85">
        <v>2</v>
      </c>
      <c r="D595" s="123">
        <v>0.0032690161323524793</v>
      </c>
      <c r="E595" s="123">
        <v>2.4712917110589383</v>
      </c>
      <c r="F595" s="85" t="s">
        <v>1570</v>
      </c>
      <c r="G595" s="85" t="b">
        <v>0</v>
      </c>
      <c r="H595" s="85" t="b">
        <v>0</v>
      </c>
      <c r="I595" s="85" t="b">
        <v>0</v>
      </c>
      <c r="J595" s="85" t="b">
        <v>0</v>
      </c>
      <c r="K595" s="85" t="b">
        <v>0</v>
      </c>
      <c r="L595" s="85" t="b">
        <v>0</v>
      </c>
    </row>
    <row r="596" spans="1:12" ht="15">
      <c r="A596" s="85" t="s">
        <v>2051</v>
      </c>
      <c r="B596" s="85" t="s">
        <v>493</v>
      </c>
      <c r="C596" s="85">
        <v>2</v>
      </c>
      <c r="D596" s="123">
        <v>0.0032690161323524793</v>
      </c>
      <c r="E596" s="123">
        <v>2.1702617153949575</v>
      </c>
      <c r="F596" s="85" t="s">
        <v>1570</v>
      </c>
      <c r="G596" s="85" t="b">
        <v>0</v>
      </c>
      <c r="H596" s="85" t="b">
        <v>0</v>
      </c>
      <c r="I596" s="85" t="b">
        <v>0</v>
      </c>
      <c r="J596" s="85" t="b">
        <v>0</v>
      </c>
      <c r="K596" s="85" t="b">
        <v>0</v>
      </c>
      <c r="L596" s="85" t="b">
        <v>0</v>
      </c>
    </row>
    <row r="597" spans="1:12" ht="15">
      <c r="A597" s="85" t="s">
        <v>2020</v>
      </c>
      <c r="B597" s="85" t="s">
        <v>2086</v>
      </c>
      <c r="C597" s="85">
        <v>2</v>
      </c>
      <c r="D597" s="123">
        <v>0.0032690161323524793</v>
      </c>
      <c r="E597" s="123">
        <v>2.4712917110589383</v>
      </c>
      <c r="F597" s="85" t="s">
        <v>1570</v>
      </c>
      <c r="G597" s="85" t="b">
        <v>1</v>
      </c>
      <c r="H597" s="85" t="b">
        <v>0</v>
      </c>
      <c r="I597" s="85" t="b">
        <v>0</v>
      </c>
      <c r="J597" s="85" t="b">
        <v>0</v>
      </c>
      <c r="K597" s="85" t="b">
        <v>0</v>
      </c>
      <c r="L597" s="85" t="b">
        <v>0</v>
      </c>
    </row>
    <row r="598" spans="1:12" ht="15">
      <c r="A598" s="85" t="s">
        <v>2086</v>
      </c>
      <c r="B598" s="85" t="s">
        <v>236</v>
      </c>
      <c r="C598" s="85">
        <v>2</v>
      </c>
      <c r="D598" s="123">
        <v>0.0032690161323524793</v>
      </c>
      <c r="E598" s="123">
        <v>1.4712917110589385</v>
      </c>
      <c r="F598" s="85" t="s">
        <v>1570</v>
      </c>
      <c r="G598" s="85" t="b">
        <v>0</v>
      </c>
      <c r="H598" s="85" t="b">
        <v>0</v>
      </c>
      <c r="I598" s="85" t="b">
        <v>0</v>
      </c>
      <c r="J598" s="85" t="b">
        <v>0</v>
      </c>
      <c r="K598" s="85" t="b">
        <v>0</v>
      </c>
      <c r="L598" s="85" t="b">
        <v>0</v>
      </c>
    </row>
    <row r="599" spans="1:12" ht="15">
      <c r="A599" s="85" t="s">
        <v>236</v>
      </c>
      <c r="B599" s="85" t="s">
        <v>1696</v>
      </c>
      <c r="C599" s="85">
        <v>2</v>
      </c>
      <c r="D599" s="123">
        <v>0.0032690161323524793</v>
      </c>
      <c r="E599" s="123">
        <v>1.2809600128886471</v>
      </c>
      <c r="F599" s="85" t="s">
        <v>1570</v>
      </c>
      <c r="G599" s="85" t="b">
        <v>0</v>
      </c>
      <c r="H599" s="85" t="b">
        <v>0</v>
      </c>
      <c r="I599" s="85" t="b">
        <v>0</v>
      </c>
      <c r="J599" s="85" t="b">
        <v>1</v>
      </c>
      <c r="K599" s="85" t="b">
        <v>0</v>
      </c>
      <c r="L599" s="85" t="b">
        <v>0</v>
      </c>
    </row>
    <row r="600" spans="1:12" ht="15">
      <c r="A600" s="85" t="s">
        <v>1696</v>
      </c>
      <c r="B600" s="85" t="s">
        <v>2075</v>
      </c>
      <c r="C600" s="85">
        <v>2</v>
      </c>
      <c r="D600" s="123">
        <v>0.0032690161323524793</v>
      </c>
      <c r="E600" s="123">
        <v>2.2952004520032574</v>
      </c>
      <c r="F600" s="85" t="s">
        <v>1570</v>
      </c>
      <c r="G600" s="85" t="b">
        <v>1</v>
      </c>
      <c r="H600" s="85" t="b">
        <v>0</v>
      </c>
      <c r="I600" s="85" t="b">
        <v>0</v>
      </c>
      <c r="J600" s="85" t="b">
        <v>0</v>
      </c>
      <c r="K600" s="85" t="b">
        <v>0</v>
      </c>
      <c r="L600" s="85" t="b">
        <v>0</v>
      </c>
    </row>
    <row r="601" spans="1:12" ht="15">
      <c r="A601" s="85" t="s">
        <v>2075</v>
      </c>
      <c r="B601" s="85" t="s">
        <v>2278</v>
      </c>
      <c r="C601" s="85">
        <v>2</v>
      </c>
      <c r="D601" s="123">
        <v>0.0032690161323524793</v>
      </c>
      <c r="E601" s="123">
        <v>2.4712917110589383</v>
      </c>
      <c r="F601" s="85" t="s">
        <v>1570</v>
      </c>
      <c r="G601" s="85" t="b">
        <v>0</v>
      </c>
      <c r="H601" s="85" t="b">
        <v>0</v>
      </c>
      <c r="I601" s="85" t="b">
        <v>0</v>
      </c>
      <c r="J601" s="85" t="b">
        <v>0</v>
      </c>
      <c r="K601" s="85" t="b">
        <v>0</v>
      </c>
      <c r="L601" s="85" t="b">
        <v>0</v>
      </c>
    </row>
    <row r="602" spans="1:12" ht="15">
      <c r="A602" s="85" t="s">
        <v>2278</v>
      </c>
      <c r="B602" s="85" t="s">
        <v>480</v>
      </c>
      <c r="C602" s="85">
        <v>2</v>
      </c>
      <c r="D602" s="123">
        <v>0.0032690161323524793</v>
      </c>
      <c r="E602" s="123">
        <v>2.1702617153949575</v>
      </c>
      <c r="F602" s="85" t="s">
        <v>1570</v>
      </c>
      <c r="G602" s="85" t="b">
        <v>0</v>
      </c>
      <c r="H602" s="85" t="b">
        <v>0</v>
      </c>
      <c r="I602" s="85" t="b">
        <v>0</v>
      </c>
      <c r="J602" s="85" t="b">
        <v>0</v>
      </c>
      <c r="K602" s="85" t="b">
        <v>0</v>
      </c>
      <c r="L602" s="85" t="b">
        <v>0</v>
      </c>
    </row>
    <row r="603" spans="1:12" ht="15">
      <c r="A603" s="85" t="s">
        <v>2139</v>
      </c>
      <c r="B603" s="85" t="s">
        <v>2270</v>
      </c>
      <c r="C603" s="85">
        <v>2</v>
      </c>
      <c r="D603" s="123">
        <v>0.0032690161323524793</v>
      </c>
      <c r="E603" s="123">
        <v>2.4712917110589383</v>
      </c>
      <c r="F603" s="85" t="s">
        <v>1570</v>
      </c>
      <c r="G603" s="85" t="b">
        <v>0</v>
      </c>
      <c r="H603" s="85" t="b">
        <v>0</v>
      </c>
      <c r="I603" s="85" t="b">
        <v>0</v>
      </c>
      <c r="J603" s="85" t="b">
        <v>0</v>
      </c>
      <c r="K603" s="85" t="b">
        <v>0</v>
      </c>
      <c r="L603" s="85" t="b">
        <v>0</v>
      </c>
    </row>
    <row r="604" spans="1:12" ht="15">
      <c r="A604" s="85" t="s">
        <v>233</v>
      </c>
      <c r="B604" s="85" t="s">
        <v>236</v>
      </c>
      <c r="C604" s="85">
        <v>9</v>
      </c>
      <c r="D604" s="123">
        <v>0.011496451220076526</v>
      </c>
      <c r="E604" s="123">
        <v>0.7488406108733969</v>
      </c>
      <c r="F604" s="85" t="s">
        <v>1571</v>
      </c>
      <c r="G604" s="85" t="b">
        <v>0</v>
      </c>
      <c r="H604" s="85" t="b">
        <v>0</v>
      </c>
      <c r="I604" s="85" t="b">
        <v>0</v>
      </c>
      <c r="J604" s="85" t="b">
        <v>0</v>
      </c>
      <c r="K604" s="85" t="b">
        <v>0</v>
      </c>
      <c r="L604" s="85" t="b">
        <v>0</v>
      </c>
    </row>
    <row r="605" spans="1:12" ht="15">
      <c r="A605" s="85" t="s">
        <v>247</v>
      </c>
      <c r="B605" s="85" t="s">
        <v>233</v>
      </c>
      <c r="C605" s="85">
        <v>4</v>
      </c>
      <c r="D605" s="123">
        <v>0.009525615607393486</v>
      </c>
      <c r="E605" s="123">
        <v>0.8886602715693022</v>
      </c>
      <c r="F605" s="85" t="s">
        <v>1571</v>
      </c>
      <c r="G605" s="85" t="b">
        <v>0</v>
      </c>
      <c r="H605" s="85" t="b">
        <v>0</v>
      </c>
      <c r="I605" s="85" t="b">
        <v>0</v>
      </c>
      <c r="J605" s="85" t="b">
        <v>0</v>
      </c>
      <c r="K605" s="85" t="b">
        <v>0</v>
      </c>
      <c r="L605" s="85" t="b">
        <v>0</v>
      </c>
    </row>
    <row r="606" spans="1:12" ht="15">
      <c r="A606" s="85" t="s">
        <v>236</v>
      </c>
      <c r="B606" s="85" t="s">
        <v>233</v>
      </c>
      <c r="C606" s="85">
        <v>4</v>
      </c>
      <c r="D606" s="123">
        <v>0.009525615607393486</v>
      </c>
      <c r="E606" s="123">
        <v>0.462691539297021</v>
      </c>
      <c r="F606" s="85" t="s">
        <v>1571</v>
      </c>
      <c r="G606" s="85" t="b">
        <v>0</v>
      </c>
      <c r="H606" s="85" t="b">
        <v>0</v>
      </c>
      <c r="I606" s="85" t="b">
        <v>0</v>
      </c>
      <c r="J606" s="85" t="b">
        <v>0</v>
      </c>
      <c r="K606" s="85" t="b">
        <v>0</v>
      </c>
      <c r="L606" s="85" t="b">
        <v>0</v>
      </c>
    </row>
    <row r="607" spans="1:12" ht="15">
      <c r="A607" s="85" t="s">
        <v>1674</v>
      </c>
      <c r="B607" s="85" t="s">
        <v>2047</v>
      </c>
      <c r="C607" s="85">
        <v>3</v>
      </c>
      <c r="D607" s="123">
        <v>0.008319184150137278</v>
      </c>
      <c r="E607" s="123">
        <v>1.9941704563392761</v>
      </c>
      <c r="F607" s="85" t="s">
        <v>1571</v>
      </c>
      <c r="G607" s="85" t="b">
        <v>0</v>
      </c>
      <c r="H607" s="85" t="b">
        <v>0</v>
      </c>
      <c r="I607" s="85" t="b">
        <v>0</v>
      </c>
      <c r="J607" s="85" t="b">
        <v>0</v>
      </c>
      <c r="K607" s="85" t="b">
        <v>0</v>
      </c>
      <c r="L607" s="85" t="b">
        <v>0</v>
      </c>
    </row>
    <row r="608" spans="1:12" ht="15">
      <c r="A608" s="85" t="s">
        <v>2013</v>
      </c>
      <c r="B608" s="85" t="s">
        <v>2070</v>
      </c>
      <c r="C608" s="85">
        <v>2</v>
      </c>
      <c r="D608" s="123">
        <v>0.006650143199709163</v>
      </c>
      <c r="E608" s="123">
        <v>1.8180791972835948</v>
      </c>
      <c r="F608" s="85" t="s">
        <v>1571</v>
      </c>
      <c r="G608" s="85" t="b">
        <v>0</v>
      </c>
      <c r="H608" s="85" t="b">
        <v>0</v>
      </c>
      <c r="I608" s="85" t="b">
        <v>0</v>
      </c>
      <c r="J608" s="85" t="b">
        <v>0</v>
      </c>
      <c r="K608" s="85" t="b">
        <v>0</v>
      </c>
      <c r="L608" s="85" t="b">
        <v>0</v>
      </c>
    </row>
    <row r="609" spans="1:12" ht="15">
      <c r="A609" s="85" t="s">
        <v>233</v>
      </c>
      <c r="B609" s="85" t="s">
        <v>2089</v>
      </c>
      <c r="C609" s="85">
        <v>2</v>
      </c>
      <c r="D609" s="123">
        <v>0.006650143199709163</v>
      </c>
      <c r="E609" s="123">
        <v>1.1925381101061097</v>
      </c>
      <c r="F609" s="85" t="s">
        <v>1571</v>
      </c>
      <c r="G609" s="85" t="b">
        <v>0</v>
      </c>
      <c r="H609" s="85" t="b">
        <v>0</v>
      </c>
      <c r="I609" s="85" t="b">
        <v>0</v>
      </c>
      <c r="J609" s="85" t="b">
        <v>0</v>
      </c>
      <c r="K609" s="85" t="b">
        <v>0</v>
      </c>
      <c r="L609" s="85" t="b">
        <v>0</v>
      </c>
    </row>
    <row r="610" spans="1:12" ht="15">
      <c r="A610" s="85" t="s">
        <v>2089</v>
      </c>
      <c r="B610" s="85" t="s">
        <v>2090</v>
      </c>
      <c r="C610" s="85">
        <v>2</v>
      </c>
      <c r="D610" s="123">
        <v>0.006650143199709163</v>
      </c>
      <c r="E610" s="123">
        <v>2.1702617153949575</v>
      </c>
      <c r="F610" s="85" t="s">
        <v>1571</v>
      </c>
      <c r="G610" s="85" t="b">
        <v>0</v>
      </c>
      <c r="H610" s="85" t="b">
        <v>0</v>
      </c>
      <c r="I610" s="85" t="b">
        <v>0</v>
      </c>
      <c r="J610" s="85" t="b">
        <v>1</v>
      </c>
      <c r="K610" s="85" t="b">
        <v>0</v>
      </c>
      <c r="L610" s="85" t="b">
        <v>0</v>
      </c>
    </row>
    <row r="611" spans="1:12" ht="15">
      <c r="A611" s="85" t="s">
        <v>2090</v>
      </c>
      <c r="B611" s="85" t="s">
        <v>2091</v>
      </c>
      <c r="C611" s="85">
        <v>2</v>
      </c>
      <c r="D611" s="123">
        <v>0.006650143199709163</v>
      </c>
      <c r="E611" s="123">
        <v>2.1702617153949575</v>
      </c>
      <c r="F611" s="85" t="s">
        <v>1571</v>
      </c>
      <c r="G611" s="85" t="b">
        <v>1</v>
      </c>
      <c r="H611" s="85" t="b">
        <v>0</v>
      </c>
      <c r="I611" s="85" t="b">
        <v>0</v>
      </c>
      <c r="J611" s="85" t="b">
        <v>0</v>
      </c>
      <c r="K611" s="85" t="b">
        <v>0</v>
      </c>
      <c r="L611" s="85" t="b">
        <v>0</v>
      </c>
    </row>
    <row r="612" spans="1:12" ht="15">
      <c r="A612" s="85" t="s">
        <v>2091</v>
      </c>
      <c r="B612" s="85" t="s">
        <v>2033</v>
      </c>
      <c r="C612" s="85">
        <v>2</v>
      </c>
      <c r="D612" s="123">
        <v>0.006650143199709163</v>
      </c>
      <c r="E612" s="123">
        <v>1.9941704563392761</v>
      </c>
      <c r="F612" s="85" t="s">
        <v>1571</v>
      </c>
      <c r="G612" s="85" t="b">
        <v>0</v>
      </c>
      <c r="H612" s="85" t="b">
        <v>0</v>
      </c>
      <c r="I612" s="85" t="b">
        <v>0</v>
      </c>
      <c r="J612" s="85" t="b">
        <v>0</v>
      </c>
      <c r="K612" s="85" t="b">
        <v>0</v>
      </c>
      <c r="L612" s="85" t="b">
        <v>0</v>
      </c>
    </row>
    <row r="613" spans="1:12" ht="15">
      <c r="A613" s="85" t="s">
        <v>2033</v>
      </c>
      <c r="B613" s="85" t="s">
        <v>2092</v>
      </c>
      <c r="C613" s="85">
        <v>2</v>
      </c>
      <c r="D613" s="123">
        <v>0.006650143199709163</v>
      </c>
      <c r="E613" s="123">
        <v>1.9941704563392761</v>
      </c>
      <c r="F613" s="85" t="s">
        <v>1571</v>
      </c>
      <c r="G613" s="85" t="b">
        <v>0</v>
      </c>
      <c r="H613" s="85" t="b">
        <v>0</v>
      </c>
      <c r="I613" s="85" t="b">
        <v>0</v>
      </c>
      <c r="J613" s="85" t="b">
        <v>0</v>
      </c>
      <c r="K613" s="85" t="b">
        <v>0</v>
      </c>
      <c r="L613" s="85" t="b">
        <v>0</v>
      </c>
    </row>
    <row r="614" spans="1:12" ht="15">
      <c r="A614" s="85" t="s">
        <v>2092</v>
      </c>
      <c r="B614" s="85" t="s">
        <v>2093</v>
      </c>
      <c r="C614" s="85">
        <v>2</v>
      </c>
      <c r="D614" s="123">
        <v>0.006650143199709163</v>
      </c>
      <c r="E614" s="123">
        <v>2.1702617153949575</v>
      </c>
      <c r="F614" s="85" t="s">
        <v>1571</v>
      </c>
      <c r="G614" s="85" t="b">
        <v>0</v>
      </c>
      <c r="H614" s="85" t="b">
        <v>0</v>
      </c>
      <c r="I614" s="85" t="b">
        <v>0</v>
      </c>
      <c r="J614" s="85" t="b">
        <v>0</v>
      </c>
      <c r="K614" s="85" t="b">
        <v>0</v>
      </c>
      <c r="L614" s="85" t="b">
        <v>0</v>
      </c>
    </row>
    <row r="615" spans="1:12" ht="15">
      <c r="A615" s="85" t="s">
        <v>2093</v>
      </c>
      <c r="B615" s="85" t="s">
        <v>236</v>
      </c>
      <c r="C615" s="85">
        <v>2</v>
      </c>
      <c r="D615" s="123">
        <v>0.006650143199709163</v>
      </c>
      <c r="E615" s="123">
        <v>1.073351702386901</v>
      </c>
      <c r="F615" s="85" t="s">
        <v>1571</v>
      </c>
      <c r="G615" s="85" t="b">
        <v>0</v>
      </c>
      <c r="H615" s="85" t="b">
        <v>0</v>
      </c>
      <c r="I615" s="85" t="b">
        <v>0</v>
      </c>
      <c r="J615" s="85" t="b">
        <v>0</v>
      </c>
      <c r="K615" s="85" t="b">
        <v>0</v>
      </c>
      <c r="L615" s="85" t="b">
        <v>0</v>
      </c>
    </row>
    <row r="616" spans="1:12" ht="15">
      <c r="A616" s="85" t="s">
        <v>236</v>
      </c>
      <c r="B616" s="85" t="s">
        <v>2094</v>
      </c>
      <c r="C616" s="85">
        <v>2</v>
      </c>
      <c r="D616" s="123">
        <v>0.006650143199709163</v>
      </c>
      <c r="E616" s="123">
        <v>1.0910804693473326</v>
      </c>
      <c r="F616" s="85" t="s">
        <v>1571</v>
      </c>
      <c r="G616" s="85" t="b">
        <v>0</v>
      </c>
      <c r="H616" s="85" t="b">
        <v>0</v>
      </c>
      <c r="I616" s="85" t="b">
        <v>0</v>
      </c>
      <c r="J616" s="85" t="b">
        <v>0</v>
      </c>
      <c r="K616" s="85" t="b">
        <v>0</v>
      </c>
      <c r="L616" s="85" t="b">
        <v>0</v>
      </c>
    </row>
    <row r="617" spans="1:12" ht="15">
      <c r="A617" s="85" t="s">
        <v>2094</v>
      </c>
      <c r="B617" s="85" t="s">
        <v>1672</v>
      </c>
      <c r="C617" s="85">
        <v>2</v>
      </c>
      <c r="D617" s="123">
        <v>0.006650143199709163</v>
      </c>
      <c r="E617" s="123">
        <v>1.869231719730976</v>
      </c>
      <c r="F617" s="85" t="s">
        <v>1571</v>
      </c>
      <c r="G617" s="85" t="b">
        <v>0</v>
      </c>
      <c r="H617" s="85" t="b">
        <v>0</v>
      </c>
      <c r="I617" s="85" t="b">
        <v>0</v>
      </c>
      <c r="J617" s="85" t="b">
        <v>0</v>
      </c>
      <c r="K617" s="85" t="b">
        <v>0</v>
      </c>
      <c r="L617" s="85" t="b">
        <v>0</v>
      </c>
    </row>
    <row r="618" spans="1:12" ht="15">
      <c r="A618" s="85" t="s">
        <v>1672</v>
      </c>
      <c r="B618" s="85" t="s">
        <v>2095</v>
      </c>
      <c r="C618" s="85">
        <v>2</v>
      </c>
      <c r="D618" s="123">
        <v>0.006650143199709163</v>
      </c>
      <c r="E618" s="123">
        <v>1.869231719730976</v>
      </c>
      <c r="F618" s="85" t="s">
        <v>1571</v>
      </c>
      <c r="G618" s="85" t="b">
        <v>0</v>
      </c>
      <c r="H618" s="85" t="b">
        <v>0</v>
      </c>
      <c r="I618" s="85" t="b">
        <v>0</v>
      </c>
      <c r="J618" s="85" t="b">
        <v>0</v>
      </c>
      <c r="K618" s="85" t="b">
        <v>0</v>
      </c>
      <c r="L618" s="85" t="b">
        <v>0</v>
      </c>
    </row>
    <row r="619" spans="1:12" ht="15">
      <c r="A619" s="85" t="s">
        <v>233</v>
      </c>
      <c r="B619" s="85" t="s">
        <v>250</v>
      </c>
      <c r="C619" s="85">
        <v>2</v>
      </c>
      <c r="D619" s="123">
        <v>0.006650143199709163</v>
      </c>
      <c r="E619" s="123">
        <v>1.0164468510504283</v>
      </c>
      <c r="F619" s="85" t="s">
        <v>1571</v>
      </c>
      <c r="G619" s="85" t="b">
        <v>0</v>
      </c>
      <c r="H619" s="85" t="b">
        <v>0</v>
      </c>
      <c r="I619" s="85" t="b">
        <v>0</v>
      </c>
      <c r="J619" s="85" t="b">
        <v>0</v>
      </c>
      <c r="K619" s="85" t="b">
        <v>0</v>
      </c>
      <c r="L619" s="85" t="b">
        <v>0</v>
      </c>
    </row>
    <row r="620" spans="1:12" ht="15">
      <c r="A620" s="85" t="s">
        <v>288</v>
      </c>
      <c r="B620" s="85" t="s">
        <v>236</v>
      </c>
      <c r="C620" s="85">
        <v>2</v>
      </c>
      <c r="D620" s="123">
        <v>0.006650143199709163</v>
      </c>
      <c r="E620" s="123">
        <v>0.8972604433312198</v>
      </c>
      <c r="F620" s="85" t="s">
        <v>1571</v>
      </c>
      <c r="G620" s="85" t="b">
        <v>0</v>
      </c>
      <c r="H620" s="85" t="b">
        <v>0</v>
      </c>
      <c r="I620" s="85" t="b">
        <v>0</v>
      </c>
      <c r="J620" s="85" t="b">
        <v>0</v>
      </c>
      <c r="K620" s="85" t="b">
        <v>0</v>
      </c>
      <c r="L620" s="85" t="b">
        <v>0</v>
      </c>
    </row>
    <row r="621" spans="1:12" ht="15">
      <c r="A621" s="85" t="s">
        <v>236</v>
      </c>
      <c r="B621" s="85" t="s">
        <v>1674</v>
      </c>
      <c r="C621" s="85">
        <v>2</v>
      </c>
      <c r="D621" s="123">
        <v>0.006650143199709163</v>
      </c>
      <c r="E621" s="123">
        <v>0.9149892102916513</v>
      </c>
      <c r="F621" s="85" t="s">
        <v>1571</v>
      </c>
      <c r="G621" s="85" t="b">
        <v>0</v>
      </c>
      <c r="H621" s="85" t="b">
        <v>0</v>
      </c>
      <c r="I621" s="85" t="b">
        <v>0</v>
      </c>
      <c r="J621" s="85" t="b">
        <v>0</v>
      </c>
      <c r="K621" s="85" t="b">
        <v>0</v>
      </c>
      <c r="L621" s="85" t="b">
        <v>0</v>
      </c>
    </row>
    <row r="622" spans="1:12" ht="15">
      <c r="A622" s="85" t="s">
        <v>247</v>
      </c>
      <c r="B622" s="85" t="s">
        <v>251</v>
      </c>
      <c r="C622" s="85">
        <v>2</v>
      </c>
      <c r="D622" s="123">
        <v>0.006650143199709163</v>
      </c>
      <c r="E622" s="123">
        <v>1.5170492016196138</v>
      </c>
      <c r="F622" s="85" t="s">
        <v>1571</v>
      </c>
      <c r="G622" s="85" t="b">
        <v>0</v>
      </c>
      <c r="H622" s="85" t="b">
        <v>0</v>
      </c>
      <c r="I622" s="85" t="b">
        <v>0</v>
      </c>
      <c r="J622" s="85" t="b">
        <v>0</v>
      </c>
      <c r="K622" s="85" t="b">
        <v>0</v>
      </c>
      <c r="L622" s="85" t="b">
        <v>0</v>
      </c>
    </row>
    <row r="623" spans="1:12" ht="15">
      <c r="A623" s="85" t="s">
        <v>251</v>
      </c>
      <c r="B623" s="85" t="s">
        <v>233</v>
      </c>
      <c r="C623" s="85">
        <v>2</v>
      </c>
      <c r="D623" s="123">
        <v>0.006650143199709163</v>
      </c>
      <c r="E623" s="123">
        <v>1.2408427896806646</v>
      </c>
      <c r="F623" s="85" t="s">
        <v>1571</v>
      </c>
      <c r="G623" s="85" t="b">
        <v>0</v>
      </c>
      <c r="H623" s="85" t="b">
        <v>0</v>
      </c>
      <c r="I623" s="85" t="b">
        <v>0</v>
      </c>
      <c r="J623" s="85" t="b">
        <v>0</v>
      </c>
      <c r="K623" s="85" t="b">
        <v>0</v>
      </c>
      <c r="L623" s="85" t="b">
        <v>0</v>
      </c>
    </row>
    <row r="624" spans="1:12" ht="15">
      <c r="A624" s="85" t="s">
        <v>236</v>
      </c>
      <c r="B624" s="85" t="s">
        <v>2053</v>
      </c>
      <c r="C624" s="85">
        <v>2</v>
      </c>
      <c r="D624" s="123">
        <v>0.006650143199709163</v>
      </c>
      <c r="E624" s="123">
        <v>0.9149892102916513</v>
      </c>
      <c r="F624" s="85" t="s">
        <v>1571</v>
      </c>
      <c r="G624" s="85" t="b">
        <v>0</v>
      </c>
      <c r="H624" s="85" t="b">
        <v>0</v>
      </c>
      <c r="I624" s="85" t="b">
        <v>0</v>
      </c>
      <c r="J624" s="85" t="b">
        <v>0</v>
      </c>
      <c r="K624" s="85" t="b">
        <v>0</v>
      </c>
      <c r="L624" s="85" t="b">
        <v>0</v>
      </c>
    </row>
    <row r="625" spans="1:12" ht="15">
      <c r="A625" s="85" t="s">
        <v>2053</v>
      </c>
      <c r="B625" s="85" t="s">
        <v>2054</v>
      </c>
      <c r="C625" s="85">
        <v>2</v>
      </c>
      <c r="D625" s="123">
        <v>0.006650143199709163</v>
      </c>
      <c r="E625" s="123">
        <v>1.9941704563392761</v>
      </c>
      <c r="F625" s="85" t="s">
        <v>1571</v>
      </c>
      <c r="G625" s="85" t="b">
        <v>0</v>
      </c>
      <c r="H625" s="85" t="b">
        <v>0</v>
      </c>
      <c r="I625" s="85" t="b">
        <v>0</v>
      </c>
      <c r="J625" s="85" t="b">
        <v>0</v>
      </c>
      <c r="K625" s="85" t="b">
        <v>0</v>
      </c>
      <c r="L625" s="85" t="b">
        <v>0</v>
      </c>
    </row>
    <row r="626" spans="1:12" ht="15">
      <c r="A626" s="85" t="s">
        <v>2054</v>
      </c>
      <c r="B626" s="85" t="s">
        <v>236</v>
      </c>
      <c r="C626" s="85">
        <v>2</v>
      </c>
      <c r="D626" s="123">
        <v>0.006650143199709163</v>
      </c>
      <c r="E626" s="123">
        <v>1.073351702386901</v>
      </c>
      <c r="F626" s="85" t="s">
        <v>1571</v>
      </c>
      <c r="G626" s="85" t="b">
        <v>0</v>
      </c>
      <c r="H626" s="85" t="b">
        <v>0</v>
      </c>
      <c r="I626" s="85" t="b">
        <v>0</v>
      </c>
      <c r="J626" s="85" t="b">
        <v>0</v>
      </c>
      <c r="K626" s="85" t="b">
        <v>0</v>
      </c>
      <c r="L626" s="85" t="b">
        <v>0</v>
      </c>
    </row>
    <row r="627" spans="1:12" ht="15">
      <c r="A627" s="85" t="s">
        <v>236</v>
      </c>
      <c r="B627" s="85" t="s">
        <v>2055</v>
      </c>
      <c r="C627" s="85">
        <v>2</v>
      </c>
      <c r="D627" s="123">
        <v>0.006650143199709163</v>
      </c>
      <c r="E627" s="123">
        <v>1.0910804693473326</v>
      </c>
      <c r="F627" s="85" t="s">
        <v>1571</v>
      </c>
      <c r="G627" s="85" t="b">
        <v>0</v>
      </c>
      <c r="H627" s="85" t="b">
        <v>0</v>
      </c>
      <c r="I627" s="85" t="b">
        <v>0</v>
      </c>
      <c r="J627" s="85" t="b">
        <v>0</v>
      </c>
      <c r="K627" s="85" t="b">
        <v>0</v>
      </c>
      <c r="L627" s="85" t="b">
        <v>0</v>
      </c>
    </row>
    <row r="628" spans="1:12" ht="15">
      <c r="A628" s="85" t="s">
        <v>2055</v>
      </c>
      <c r="B628" s="85" t="s">
        <v>2021</v>
      </c>
      <c r="C628" s="85">
        <v>2</v>
      </c>
      <c r="D628" s="123">
        <v>0.006650143199709163</v>
      </c>
      <c r="E628" s="123">
        <v>2.1702617153949575</v>
      </c>
      <c r="F628" s="85" t="s">
        <v>1571</v>
      </c>
      <c r="G628" s="85" t="b">
        <v>0</v>
      </c>
      <c r="H628" s="85" t="b">
        <v>0</v>
      </c>
      <c r="I628" s="85" t="b">
        <v>0</v>
      </c>
      <c r="J628" s="85" t="b">
        <v>0</v>
      </c>
      <c r="K628" s="85" t="b">
        <v>0</v>
      </c>
      <c r="L628" s="85" t="b">
        <v>0</v>
      </c>
    </row>
    <row r="629" spans="1:12" ht="15">
      <c r="A629" s="85" t="s">
        <v>2021</v>
      </c>
      <c r="B629" s="85" t="s">
        <v>2015</v>
      </c>
      <c r="C629" s="85">
        <v>2</v>
      </c>
      <c r="D629" s="123">
        <v>0.006650143199709163</v>
      </c>
      <c r="E629" s="123">
        <v>2.1702617153949575</v>
      </c>
      <c r="F629" s="85" t="s">
        <v>1571</v>
      </c>
      <c r="G629" s="85" t="b">
        <v>0</v>
      </c>
      <c r="H629" s="85" t="b">
        <v>0</v>
      </c>
      <c r="I629" s="85" t="b">
        <v>0</v>
      </c>
      <c r="J629" s="85" t="b">
        <v>1</v>
      </c>
      <c r="K629" s="85" t="b">
        <v>0</v>
      </c>
      <c r="L629" s="85" t="b">
        <v>0</v>
      </c>
    </row>
    <row r="630" spans="1:12" ht="15">
      <c r="A630" s="85" t="s">
        <v>250</v>
      </c>
      <c r="B630" s="85" t="s">
        <v>247</v>
      </c>
      <c r="C630" s="85">
        <v>2</v>
      </c>
      <c r="D630" s="123">
        <v>0.006650143199709163</v>
      </c>
      <c r="E630" s="123">
        <v>1.4712917110589385</v>
      </c>
      <c r="F630" s="85" t="s">
        <v>1571</v>
      </c>
      <c r="G630" s="85" t="b">
        <v>0</v>
      </c>
      <c r="H630" s="85" t="b">
        <v>0</v>
      </c>
      <c r="I630" s="85" t="b">
        <v>0</v>
      </c>
      <c r="J630" s="85" t="b">
        <v>0</v>
      </c>
      <c r="K630" s="85" t="b">
        <v>0</v>
      </c>
      <c r="L630" s="85" t="b">
        <v>0</v>
      </c>
    </row>
    <row r="631" spans="1:12" ht="15">
      <c r="A631" s="85" t="s">
        <v>232</v>
      </c>
      <c r="B631" s="85" t="s">
        <v>236</v>
      </c>
      <c r="C631" s="85">
        <v>2</v>
      </c>
      <c r="D631" s="123">
        <v>0.006650143199709163</v>
      </c>
      <c r="E631" s="123">
        <v>1.073351702386901</v>
      </c>
      <c r="F631" s="85" t="s">
        <v>1571</v>
      </c>
      <c r="G631" s="85" t="b">
        <v>0</v>
      </c>
      <c r="H631" s="85" t="b">
        <v>0</v>
      </c>
      <c r="I631" s="85" t="b">
        <v>0</v>
      </c>
      <c r="J631" s="85" t="b">
        <v>0</v>
      </c>
      <c r="K631" s="85" t="b">
        <v>0</v>
      </c>
      <c r="L631" s="85" t="b">
        <v>0</v>
      </c>
    </row>
    <row r="632" spans="1:12" ht="15">
      <c r="A632" s="85" t="s">
        <v>250</v>
      </c>
      <c r="B632" s="85" t="s">
        <v>233</v>
      </c>
      <c r="C632" s="85">
        <v>2</v>
      </c>
      <c r="D632" s="123">
        <v>0.006650143199709163</v>
      </c>
      <c r="E632" s="123">
        <v>0.842902781008627</v>
      </c>
      <c r="F632" s="85" t="s">
        <v>1571</v>
      </c>
      <c r="G632" s="85" t="b">
        <v>0</v>
      </c>
      <c r="H632" s="85" t="b">
        <v>0</v>
      </c>
      <c r="I632" s="85" t="b">
        <v>0</v>
      </c>
      <c r="J632" s="85" t="b">
        <v>0</v>
      </c>
      <c r="K632" s="85" t="b">
        <v>0</v>
      </c>
      <c r="L632" s="85" t="b">
        <v>0</v>
      </c>
    </row>
    <row r="633" spans="1:12" ht="15">
      <c r="A633" s="85" t="s">
        <v>236</v>
      </c>
      <c r="B633" s="85" t="s">
        <v>2237</v>
      </c>
      <c r="C633" s="85">
        <v>2</v>
      </c>
      <c r="D633" s="123">
        <v>0.006650143199709163</v>
      </c>
      <c r="E633" s="123">
        <v>1.0910804693473326</v>
      </c>
      <c r="F633" s="85" t="s">
        <v>1571</v>
      </c>
      <c r="G633" s="85" t="b">
        <v>0</v>
      </c>
      <c r="H633" s="85" t="b">
        <v>0</v>
      </c>
      <c r="I633" s="85" t="b">
        <v>0</v>
      </c>
      <c r="J633" s="85" t="b">
        <v>0</v>
      </c>
      <c r="K633" s="85" t="b">
        <v>0</v>
      </c>
      <c r="L633" s="85" t="b">
        <v>0</v>
      </c>
    </row>
    <row r="634" spans="1:12" ht="15">
      <c r="A634" s="85" t="s">
        <v>2237</v>
      </c>
      <c r="B634" s="85" t="s">
        <v>2071</v>
      </c>
      <c r="C634" s="85">
        <v>2</v>
      </c>
      <c r="D634" s="123">
        <v>0.006650143199709163</v>
      </c>
      <c r="E634" s="123">
        <v>2.1702617153949575</v>
      </c>
      <c r="F634" s="85" t="s">
        <v>1571</v>
      </c>
      <c r="G634" s="85" t="b">
        <v>0</v>
      </c>
      <c r="H634" s="85" t="b">
        <v>0</v>
      </c>
      <c r="I634" s="85" t="b">
        <v>0</v>
      </c>
      <c r="J634" s="85" t="b">
        <v>0</v>
      </c>
      <c r="K634" s="85" t="b">
        <v>0</v>
      </c>
      <c r="L634" s="85" t="b">
        <v>0</v>
      </c>
    </row>
    <row r="635" spans="1:12" ht="15">
      <c r="A635" s="85" t="s">
        <v>2071</v>
      </c>
      <c r="B635" s="85" t="s">
        <v>2100</v>
      </c>
      <c r="C635" s="85">
        <v>2</v>
      </c>
      <c r="D635" s="123">
        <v>0.006650143199709163</v>
      </c>
      <c r="E635" s="123">
        <v>2.1702617153949575</v>
      </c>
      <c r="F635" s="85" t="s">
        <v>1571</v>
      </c>
      <c r="G635" s="85" t="b">
        <v>0</v>
      </c>
      <c r="H635" s="85" t="b">
        <v>0</v>
      </c>
      <c r="I635" s="85" t="b">
        <v>0</v>
      </c>
      <c r="J635" s="85" t="b">
        <v>0</v>
      </c>
      <c r="K635" s="85" t="b">
        <v>0</v>
      </c>
      <c r="L635" s="85" t="b">
        <v>0</v>
      </c>
    </row>
    <row r="636" spans="1:12" ht="15">
      <c r="A636" s="85" t="s">
        <v>2100</v>
      </c>
      <c r="B636" s="85" t="s">
        <v>2238</v>
      </c>
      <c r="C636" s="85">
        <v>2</v>
      </c>
      <c r="D636" s="123">
        <v>0.006650143199709163</v>
      </c>
      <c r="E636" s="123">
        <v>2.1702617153949575</v>
      </c>
      <c r="F636" s="85" t="s">
        <v>1571</v>
      </c>
      <c r="G636" s="85" t="b">
        <v>0</v>
      </c>
      <c r="H636" s="85" t="b">
        <v>0</v>
      </c>
      <c r="I636" s="85" t="b">
        <v>0</v>
      </c>
      <c r="J636" s="85" t="b">
        <v>0</v>
      </c>
      <c r="K636" s="85" t="b">
        <v>0</v>
      </c>
      <c r="L636" s="85" t="b">
        <v>0</v>
      </c>
    </row>
    <row r="637" spans="1:12" ht="15">
      <c r="A637" s="85" t="s">
        <v>2238</v>
      </c>
      <c r="B637" s="85" t="s">
        <v>1672</v>
      </c>
      <c r="C637" s="85">
        <v>2</v>
      </c>
      <c r="D637" s="123">
        <v>0.006650143199709163</v>
      </c>
      <c r="E637" s="123">
        <v>1.869231719730976</v>
      </c>
      <c r="F637" s="85" t="s">
        <v>1571</v>
      </c>
      <c r="G637" s="85" t="b">
        <v>0</v>
      </c>
      <c r="H637" s="85" t="b">
        <v>0</v>
      </c>
      <c r="I637" s="85" t="b">
        <v>0</v>
      </c>
      <c r="J637" s="85" t="b">
        <v>0</v>
      </c>
      <c r="K637" s="85" t="b">
        <v>0</v>
      </c>
      <c r="L637" s="85" t="b">
        <v>0</v>
      </c>
    </row>
    <row r="638" spans="1:12" ht="15">
      <c r="A638" s="85" t="s">
        <v>1672</v>
      </c>
      <c r="B638" s="85" t="s">
        <v>2239</v>
      </c>
      <c r="C638" s="85">
        <v>2</v>
      </c>
      <c r="D638" s="123">
        <v>0.006650143199709163</v>
      </c>
      <c r="E638" s="123">
        <v>1.869231719730976</v>
      </c>
      <c r="F638" s="85" t="s">
        <v>1571</v>
      </c>
      <c r="G638" s="85" t="b">
        <v>0</v>
      </c>
      <c r="H638" s="85" t="b">
        <v>0</v>
      </c>
      <c r="I638" s="85" t="b">
        <v>0</v>
      </c>
      <c r="J638" s="85" t="b">
        <v>0</v>
      </c>
      <c r="K638" s="85" t="b">
        <v>0</v>
      </c>
      <c r="L638" s="85" t="b">
        <v>0</v>
      </c>
    </row>
    <row r="639" spans="1:12" ht="15">
      <c r="A639" s="85" t="s">
        <v>2239</v>
      </c>
      <c r="B639" s="85" t="s">
        <v>2240</v>
      </c>
      <c r="C639" s="85">
        <v>2</v>
      </c>
      <c r="D639" s="123">
        <v>0.006650143199709163</v>
      </c>
      <c r="E639" s="123">
        <v>2.1702617153949575</v>
      </c>
      <c r="F639" s="85" t="s">
        <v>1571</v>
      </c>
      <c r="G639" s="85" t="b">
        <v>0</v>
      </c>
      <c r="H639" s="85" t="b">
        <v>0</v>
      </c>
      <c r="I639" s="85" t="b">
        <v>0</v>
      </c>
      <c r="J639" s="85" t="b">
        <v>0</v>
      </c>
      <c r="K639" s="85" t="b">
        <v>0</v>
      </c>
      <c r="L639" s="85" t="b">
        <v>0</v>
      </c>
    </row>
    <row r="640" spans="1:12" ht="15">
      <c r="A640" s="85" t="s">
        <v>1677</v>
      </c>
      <c r="B640" s="85" t="s">
        <v>1678</v>
      </c>
      <c r="C640" s="85">
        <v>2</v>
      </c>
      <c r="D640" s="123">
        <v>0.0162718916575125</v>
      </c>
      <c r="E640" s="123">
        <v>1.5185139398778875</v>
      </c>
      <c r="F640" s="85" t="s">
        <v>1572</v>
      </c>
      <c r="G640" s="85" t="b">
        <v>1</v>
      </c>
      <c r="H640" s="85" t="b">
        <v>0</v>
      </c>
      <c r="I640" s="85" t="b">
        <v>0</v>
      </c>
      <c r="J640" s="85" t="b">
        <v>0</v>
      </c>
      <c r="K640" s="85" t="b">
        <v>0</v>
      </c>
      <c r="L640" s="85" t="b">
        <v>0</v>
      </c>
    </row>
    <row r="641" spans="1:12" ht="15">
      <c r="A641" s="85" t="s">
        <v>1678</v>
      </c>
      <c r="B641" s="85" t="s">
        <v>272</v>
      </c>
      <c r="C641" s="85">
        <v>2</v>
      </c>
      <c r="D641" s="123">
        <v>0.0162718916575125</v>
      </c>
      <c r="E641" s="123">
        <v>1.5185139398778875</v>
      </c>
      <c r="F641" s="85" t="s">
        <v>1572</v>
      </c>
      <c r="G641" s="85" t="b">
        <v>0</v>
      </c>
      <c r="H641" s="85" t="b">
        <v>0</v>
      </c>
      <c r="I641" s="85" t="b">
        <v>0</v>
      </c>
      <c r="J641" s="85" t="b">
        <v>0</v>
      </c>
      <c r="K641" s="85" t="b">
        <v>0</v>
      </c>
      <c r="L641" s="85" t="b">
        <v>0</v>
      </c>
    </row>
    <row r="642" spans="1:12" ht="15">
      <c r="A642" s="85" t="s">
        <v>272</v>
      </c>
      <c r="B642" s="85" t="s">
        <v>1679</v>
      </c>
      <c r="C642" s="85">
        <v>2</v>
      </c>
      <c r="D642" s="123">
        <v>0.0162718916575125</v>
      </c>
      <c r="E642" s="123">
        <v>1.5185139398778875</v>
      </c>
      <c r="F642" s="85" t="s">
        <v>1572</v>
      </c>
      <c r="G642" s="85" t="b">
        <v>0</v>
      </c>
      <c r="H642" s="85" t="b">
        <v>0</v>
      </c>
      <c r="I642" s="85" t="b">
        <v>0</v>
      </c>
      <c r="J642" s="85" t="b">
        <v>0</v>
      </c>
      <c r="K642" s="85" t="b">
        <v>0</v>
      </c>
      <c r="L642" s="85" t="b">
        <v>0</v>
      </c>
    </row>
    <row r="643" spans="1:12" ht="15">
      <c r="A643" s="85" t="s">
        <v>1679</v>
      </c>
      <c r="B643" s="85" t="s">
        <v>1680</v>
      </c>
      <c r="C643" s="85">
        <v>2</v>
      </c>
      <c r="D643" s="123">
        <v>0.0162718916575125</v>
      </c>
      <c r="E643" s="123">
        <v>1.5185139398778875</v>
      </c>
      <c r="F643" s="85" t="s">
        <v>1572</v>
      </c>
      <c r="G643" s="85" t="b">
        <v>0</v>
      </c>
      <c r="H643" s="85" t="b">
        <v>0</v>
      </c>
      <c r="I643" s="85" t="b">
        <v>0</v>
      </c>
      <c r="J643" s="85" t="b">
        <v>0</v>
      </c>
      <c r="K643" s="85" t="b">
        <v>0</v>
      </c>
      <c r="L643" s="85" t="b">
        <v>0</v>
      </c>
    </row>
    <row r="644" spans="1:12" ht="15">
      <c r="A644" s="85" t="s">
        <v>1680</v>
      </c>
      <c r="B644" s="85" t="s">
        <v>1681</v>
      </c>
      <c r="C644" s="85">
        <v>2</v>
      </c>
      <c r="D644" s="123">
        <v>0.0162718916575125</v>
      </c>
      <c r="E644" s="123">
        <v>1.5185139398778875</v>
      </c>
      <c r="F644" s="85" t="s">
        <v>1572</v>
      </c>
      <c r="G644" s="85" t="b">
        <v>0</v>
      </c>
      <c r="H644" s="85" t="b">
        <v>0</v>
      </c>
      <c r="I644" s="85" t="b">
        <v>0</v>
      </c>
      <c r="J644" s="85" t="b">
        <v>0</v>
      </c>
      <c r="K644" s="85" t="b">
        <v>0</v>
      </c>
      <c r="L644" s="85" t="b">
        <v>0</v>
      </c>
    </row>
    <row r="645" spans="1:12" ht="15">
      <c r="A645" s="85" t="s">
        <v>1681</v>
      </c>
      <c r="B645" s="85" t="s">
        <v>1665</v>
      </c>
      <c r="C645" s="85">
        <v>2</v>
      </c>
      <c r="D645" s="123">
        <v>0.0162718916575125</v>
      </c>
      <c r="E645" s="123">
        <v>1.5185139398778875</v>
      </c>
      <c r="F645" s="85" t="s">
        <v>1572</v>
      </c>
      <c r="G645" s="85" t="b">
        <v>0</v>
      </c>
      <c r="H645" s="85" t="b">
        <v>0</v>
      </c>
      <c r="I645" s="85" t="b">
        <v>0</v>
      </c>
      <c r="J645" s="85" t="b">
        <v>0</v>
      </c>
      <c r="K645" s="85" t="b">
        <v>0</v>
      </c>
      <c r="L645" s="85" t="b">
        <v>0</v>
      </c>
    </row>
    <row r="646" spans="1:12" ht="15">
      <c r="A646" s="85" t="s">
        <v>1665</v>
      </c>
      <c r="B646" s="85" t="s">
        <v>2128</v>
      </c>
      <c r="C646" s="85">
        <v>2</v>
      </c>
      <c r="D646" s="123">
        <v>0.0162718916575125</v>
      </c>
      <c r="E646" s="123">
        <v>1.5185139398778875</v>
      </c>
      <c r="F646" s="85" t="s">
        <v>1572</v>
      </c>
      <c r="G646" s="85" t="b">
        <v>0</v>
      </c>
      <c r="H646" s="85" t="b">
        <v>0</v>
      </c>
      <c r="I646" s="85" t="b">
        <v>0</v>
      </c>
      <c r="J646" s="85" t="b">
        <v>1</v>
      </c>
      <c r="K646" s="85" t="b">
        <v>0</v>
      </c>
      <c r="L646" s="85" t="b">
        <v>0</v>
      </c>
    </row>
    <row r="647" spans="1:12" ht="15">
      <c r="A647" s="85" t="s">
        <v>2128</v>
      </c>
      <c r="B647" s="85" t="s">
        <v>2129</v>
      </c>
      <c r="C647" s="85">
        <v>2</v>
      </c>
      <c r="D647" s="123">
        <v>0.0162718916575125</v>
      </c>
      <c r="E647" s="123">
        <v>1.5185139398778875</v>
      </c>
      <c r="F647" s="85" t="s">
        <v>1572</v>
      </c>
      <c r="G647" s="85" t="b">
        <v>1</v>
      </c>
      <c r="H647" s="85" t="b">
        <v>0</v>
      </c>
      <c r="I647" s="85" t="b">
        <v>0</v>
      </c>
      <c r="J647" s="85" t="b">
        <v>0</v>
      </c>
      <c r="K647" s="85" t="b">
        <v>0</v>
      </c>
      <c r="L647" s="85" t="b">
        <v>0</v>
      </c>
    </row>
    <row r="648" spans="1:12" ht="15">
      <c r="A648" s="85" t="s">
        <v>2129</v>
      </c>
      <c r="B648" s="85" t="s">
        <v>2130</v>
      </c>
      <c r="C648" s="85">
        <v>2</v>
      </c>
      <c r="D648" s="123">
        <v>0.0162718916575125</v>
      </c>
      <c r="E648" s="123">
        <v>1.5185139398778875</v>
      </c>
      <c r="F648" s="85" t="s">
        <v>1572</v>
      </c>
      <c r="G648" s="85" t="b">
        <v>0</v>
      </c>
      <c r="H648" s="85" t="b">
        <v>0</v>
      </c>
      <c r="I648" s="85" t="b">
        <v>0</v>
      </c>
      <c r="J648" s="85" t="b">
        <v>0</v>
      </c>
      <c r="K648" s="85" t="b">
        <v>0</v>
      </c>
      <c r="L648" s="85" t="b">
        <v>0</v>
      </c>
    </row>
    <row r="649" spans="1:12" ht="15">
      <c r="A649" s="85" t="s">
        <v>2130</v>
      </c>
      <c r="B649" s="85" t="s">
        <v>2068</v>
      </c>
      <c r="C649" s="85">
        <v>2</v>
      </c>
      <c r="D649" s="123">
        <v>0.0162718916575125</v>
      </c>
      <c r="E649" s="123">
        <v>1.5185139398778875</v>
      </c>
      <c r="F649" s="85" t="s">
        <v>1572</v>
      </c>
      <c r="G649" s="85" t="b">
        <v>0</v>
      </c>
      <c r="H649" s="85" t="b">
        <v>0</v>
      </c>
      <c r="I649" s="85" t="b">
        <v>0</v>
      </c>
      <c r="J649" s="85" t="b">
        <v>0</v>
      </c>
      <c r="K649" s="85" t="b">
        <v>0</v>
      </c>
      <c r="L649" s="85" t="b">
        <v>0</v>
      </c>
    </row>
    <row r="650" spans="1:12" ht="15">
      <c r="A650" s="85" t="s">
        <v>2068</v>
      </c>
      <c r="B650" s="85" t="s">
        <v>2131</v>
      </c>
      <c r="C650" s="85">
        <v>2</v>
      </c>
      <c r="D650" s="123">
        <v>0.0162718916575125</v>
      </c>
      <c r="E650" s="123">
        <v>1.5185139398778875</v>
      </c>
      <c r="F650" s="85" t="s">
        <v>1572</v>
      </c>
      <c r="G650" s="85" t="b">
        <v>0</v>
      </c>
      <c r="H650" s="85" t="b">
        <v>0</v>
      </c>
      <c r="I650" s="85" t="b">
        <v>0</v>
      </c>
      <c r="J650" s="85" t="b">
        <v>0</v>
      </c>
      <c r="K650" s="85" t="b">
        <v>0</v>
      </c>
      <c r="L650" s="85" t="b">
        <v>0</v>
      </c>
    </row>
    <row r="651" spans="1:12" ht="15">
      <c r="A651" s="85" t="s">
        <v>1683</v>
      </c>
      <c r="B651" s="85" t="s">
        <v>1684</v>
      </c>
      <c r="C651" s="85">
        <v>6</v>
      </c>
      <c r="D651" s="123">
        <v>0.019824412280489777</v>
      </c>
      <c r="E651" s="123">
        <v>1.4122376256528226</v>
      </c>
      <c r="F651" s="85" t="s">
        <v>1573</v>
      </c>
      <c r="G651" s="85" t="b">
        <v>0</v>
      </c>
      <c r="H651" s="85" t="b">
        <v>0</v>
      </c>
      <c r="I651" s="85" t="b">
        <v>0</v>
      </c>
      <c r="J651" s="85" t="b">
        <v>0</v>
      </c>
      <c r="K651" s="85" t="b">
        <v>0</v>
      </c>
      <c r="L651" s="85" t="b">
        <v>0</v>
      </c>
    </row>
    <row r="652" spans="1:12" ht="15">
      <c r="A652" s="85" t="s">
        <v>1664</v>
      </c>
      <c r="B652" s="85" t="s">
        <v>2039</v>
      </c>
      <c r="C652" s="85">
        <v>4</v>
      </c>
      <c r="D652" s="123">
        <v>0.011024367193865113</v>
      </c>
      <c r="E652" s="123">
        <v>1.72222246396973</v>
      </c>
      <c r="F652" s="85" t="s">
        <v>1573</v>
      </c>
      <c r="G652" s="85" t="b">
        <v>1</v>
      </c>
      <c r="H652" s="85" t="b">
        <v>0</v>
      </c>
      <c r="I652" s="85" t="b">
        <v>0</v>
      </c>
      <c r="J652" s="85" t="b">
        <v>0</v>
      </c>
      <c r="K652" s="85" t="b">
        <v>0</v>
      </c>
      <c r="L652" s="85" t="b">
        <v>0</v>
      </c>
    </row>
    <row r="653" spans="1:12" ht="15">
      <c r="A653" s="85" t="s">
        <v>2039</v>
      </c>
      <c r="B653" s="85" t="s">
        <v>2040</v>
      </c>
      <c r="C653" s="85">
        <v>4</v>
      </c>
      <c r="D653" s="123">
        <v>0.011024367193865113</v>
      </c>
      <c r="E653" s="123">
        <v>1.72222246396973</v>
      </c>
      <c r="F653" s="85" t="s">
        <v>1573</v>
      </c>
      <c r="G653" s="85" t="b">
        <v>0</v>
      </c>
      <c r="H653" s="85" t="b">
        <v>0</v>
      </c>
      <c r="I653" s="85" t="b">
        <v>0</v>
      </c>
      <c r="J653" s="85" t="b">
        <v>0</v>
      </c>
      <c r="K653" s="85" t="b">
        <v>0</v>
      </c>
      <c r="L653" s="85" t="b">
        <v>0</v>
      </c>
    </row>
    <row r="654" spans="1:12" ht="15">
      <c r="A654" s="85" t="s">
        <v>2040</v>
      </c>
      <c r="B654" s="85" t="s">
        <v>2041</v>
      </c>
      <c r="C654" s="85">
        <v>4</v>
      </c>
      <c r="D654" s="123">
        <v>0.011024367193865113</v>
      </c>
      <c r="E654" s="123">
        <v>1.72222246396973</v>
      </c>
      <c r="F654" s="85" t="s">
        <v>1573</v>
      </c>
      <c r="G654" s="85" t="b">
        <v>0</v>
      </c>
      <c r="H654" s="85" t="b">
        <v>0</v>
      </c>
      <c r="I654" s="85" t="b">
        <v>0</v>
      </c>
      <c r="J654" s="85" t="b">
        <v>0</v>
      </c>
      <c r="K654" s="85" t="b">
        <v>1</v>
      </c>
      <c r="L654" s="85" t="b">
        <v>0</v>
      </c>
    </row>
    <row r="655" spans="1:12" ht="15">
      <c r="A655" s="85" t="s">
        <v>2041</v>
      </c>
      <c r="B655" s="85" t="s">
        <v>241</v>
      </c>
      <c r="C655" s="85">
        <v>4</v>
      </c>
      <c r="D655" s="123">
        <v>0.011024367193865113</v>
      </c>
      <c r="E655" s="123">
        <v>1.72222246396973</v>
      </c>
      <c r="F655" s="85" t="s">
        <v>1573</v>
      </c>
      <c r="G655" s="85" t="b">
        <v>0</v>
      </c>
      <c r="H655" s="85" t="b">
        <v>1</v>
      </c>
      <c r="I655" s="85" t="b">
        <v>0</v>
      </c>
      <c r="J655" s="85" t="b">
        <v>0</v>
      </c>
      <c r="K655" s="85" t="b">
        <v>0</v>
      </c>
      <c r="L655" s="85" t="b">
        <v>0</v>
      </c>
    </row>
    <row r="656" spans="1:12" ht="15">
      <c r="A656" s="85" t="s">
        <v>241</v>
      </c>
      <c r="B656" s="85" t="s">
        <v>236</v>
      </c>
      <c r="C656" s="85">
        <v>4</v>
      </c>
      <c r="D656" s="123">
        <v>0.011024367193865113</v>
      </c>
      <c r="E656" s="123">
        <v>1.3700399458583679</v>
      </c>
      <c r="F656" s="85" t="s">
        <v>1573</v>
      </c>
      <c r="G656" s="85" t="b">
        <v>0</v>
      </c>
      <c r="H656" s="85" t="b">
        <v>0</v>
      </c>
      <c r="I656" s="85" t="b">
        <v>0</v>
      </c>
      <c r="J656" s="85" t="b">
        <v>0</v>
      </c>
      <c r="K656" s="85" t="b">
        <v>0</v>
      </c>
      <c r="L656" s="85" t="b">
        <v>0</v>
      </c>
    </row>
    <row r="657" spans="1:12" ht="15">
      <c r="A657" s="85" t="s">
        <v>236</v>
      </c>
      <c r="B657" s="85" t="s">
        <v>2016</v>
      </c>
      <c r="C657" s="85">
        <v>4</v>
      </c>
      <c r="D657" s="123">
        <v>0.011024367193865113</v>
      </c>
      <c r="E657" s="123">
        <v>1.3242824552976926</v>
      </c>
      <c r="F657" s="85" t="s">
        <v>1573</v>
      </c>
      <c r="G657" s="85" t="b">
        <v>0</v>
      </c>
      <c r="H657" s="85" t="b">
        <v>0</v>
      </c>
      <c r="I657" s="85" t="b">
        <v>0</v>
      </c>
      <c r="J657" s="85" t="b">
        <v>0</v>
      </c>
      <c r="K657" s="85" t="b">
        <v>0</v>
      </c>
      <c r="L657" s="85" t="b">
        <v>0</v>
      </c>
    </row>
    <row r="658" spans="1:12" ht="15">
      <c r="A658" s="85" t="s">
        <v>2016</v>
      </c>
      <c r="B658" s="85" t="s">
        <v>2018</v>
      </c>
      <c r="C658" s="85">
        <v>4</v>
      </c>
      <c r="D658" s="123">
        <v>0.011024367193865113</v>
      </c>
      <c r="E658" s="123">
        <v>1.72222246396973</v>
      </c>
      <c r="F658" s="85" t="s">
        <v>1573</v>
      </c>
      <c r="G658" s="85" t="b">
        <v>0</v>
      </c>
      <c r="H658" s="85" t="b">
        <v>0</v>
      </c>
      <c r="I658" s="85" t="b">
        <v>0</v>
      </c>
      <c r="J658" s="85" t="b">
        <v>0</v>
      </c>
      <c r="K658" s="85" t="b">
        <v>0</v>
      </c>
      <c r="L658" s="85" t="b">
        <v>0</v>
      </c>
    </row>
    <row r="659" spans="1:12" ht="15">
      <c r="A659" s="85" t="s">
        <v>2018</v>
      </c>
      <c r="B659" s="85" t="s">
        <v>2010</v>
      </c>
      <c r="C659" s="85">
        <v>4</v>
      </c>
      <c r="D659" s="123">
        <v>0.011024367193865113</v>
      </c>
      <c r="E659" s="123">
        <v>1.72222246396973</v>
      </c>
      <c r="F659" s="85" t="s">
        <v>1573</v>
      </c>
      <c r="G659" s="85" t="b">
        <v>0</v>
      </c>
      <c r="H659" s="85" t="b">
        <v>0</v>
      </c>
      <c r="I659" s="85" t="b">
        <v>0</v>
      </c>
      <c r="J659" s="85" t="b">
        <v>0</v>
      </c>
      <c r="K659" s="85" t="b">
        <v>0</v>
      </c>
      <c r="L659" s="85" t="b">
        <v>0</v>
      </c>
    </row>
    <row r="660" spans="1:12" ht="15">
      <c r="A660" s="85" t="s">
        <v>2010</v>
      </c>
      <c r="B660" s="85" t="s">
        <v>1686</v>
      </c>
      <c r="C660" s="85">
        <v>4</v>
      </c>
      <c r="D660" s="123">
        <v>0.011024367193865113</v>
      </c>
      <c r="E660" s="123">
        <v>1.6253124509616739</v>
      </c>
      <c r="F660" s="85" t="s">
        <v>1573</v>
      </c>
      <c r="G660" s="85" t="b">
        <v>0</v>
      </c>
      <c r="H660" s="85" t="b">
        <v>0</v>
      </c>
      <c r="I660" s="85" t="b">
        <v>0</v>
      </c>
      <c r="J660" s="85" t="b">
        <v>1</v>
      </c>
      <c r="K660" s="85" t="b">
        <v>0</v>
      </c>
      <c r="L660" s="85" t="b">
        <v>0</v>
      </c>
    </row>
    <row r="661" spans="1:12" ht="15">
      <c r="A661" s="85" t="s">
        <v>1686</v>
      </c>
      <c r="B661" s="85" t="s">
        <v>2042</v>
      </c>
      <c r="C661" s="85">
        <v>4</v>
      </c>
      <c r="D661" s="123">
        <v>0.011024367193865113</v>
      </c>
      <c r="E661" s="123">
        <v>1.6253124509616739</v>
      </c>
      <c r="F661" s="85" t="s">
        <v>1573</v>
      </c>
      <c r="G661" s="85" t="b">
        <v>1</v>
      </c>
      <c r="H661" s="85" t="b">
        <v>0</v>
      </c>
      <c r="I661" s="85" t="b">
        <v>0</v>
      </c>
      <c r="J661" s="85" t="b">
        <v>0</v>
      </c>
      <c r="K661" s="85" t="b">
        <v>0</v>
      </c>
      <c r="L661" s="85" t="b">
        <v>0</v>
      </c>
    </row>
    <row r="662" spans="1:12" ht="15">
      <c r="A662" s="85" t="s">
        <v>2019</v>
      </c>
      <c r="B662" s="85" t="s">
        <v>1683</v>
      </c>
      <c r="C662" s="85">
        <v>4</v>
      </c>
      <c r="D662" s="123">
        <v>0.01630559518797005</v>
      </c>
      <c r="E662" s="123">
        <v>1.4791844152834357</v>
      </c>
      <c r="F662" s="85" t="s">
        <v>1573</v>
      </c>
      <c r="G662" s="85" t="b">
        <v>0</v>
      </c>
      <c r="H662" s="85" t="b">
        <v>0</v>
      </c>
      <c r="I662" s="85" t="b">
        <v>0</v>
      </c>
      <c r="J662" s="85" t="b">
        <v>0</v>
      </c>
      <c r="K662" s="85" t="b">
        <v>0</v>
      </c>
      <c r="L662" s="85" t="b">
        <v>0</v>
      </c>
    </row>
    <row r="663" spans="1:12" ht="15">
      <c r="A663" s="85" t="s">
        <v>1684</v>
      </c>
      <c r="B663" s="85" t="s">
        <v>1687</v>
      </c>
      <c r="C663" s="85">
        <v>4</v>
      </c>
      <c r="D663" s="123">
        <v>0.01630559518797005</v>
      </c>
      <c r="E663" s="123">
        <v>1.3822744022753795</v>
      </c>
      <c r="F663" s="85" t="s">
        <v>1573</v>
      </c>
      <c r="G663" s="85" t="b">
        <v>0</v>
      </c>
      <c r="H663" s="85" t="b">
        <v>0</v>
      </c>
      <c r="I663" s="85" t="b">
        <v>0</v>
      </c>
      <c r="J663" s="85" t="b">
        <v>0</v>
      </c>
      <c r="K663" s="85" t="b">
        <v>0</v>
      </c>
      <c r="L663" s="85" t="b">
        <v>0</v>
      </c>
    </row>
    <row r="664" spans="1:12" ht="15">
      <c r="A664" s="85" t="s">
        <v>255</v>
      </c>
      <c r="B664" s="85" t="s">
        <v>1664</v>
      </c>
      <c r="C664" s="85">
        <v>3</v>
      </c>
      <c r="D664" s="123">
        <v>0.009912206140244888</v>
      </c>
      <c r="E664" s="123">
        <v>1.8471612005780302</v>
      </c>
      <c r="F664" s="85" t="s">
        <v>1573</v>
      </c>
      <c r="G664" s="85" t="b">
        <v>0</v>
      </c>
      <c r="H664" s="85" t="b">
        <v>0</v>
      </c>
      <c r="I664" s="85" t="b">
        <v>0</v>
      </c>
      <c r="J664" s="85" t="b">
        <v>1</v>
      </c>
      <c r="K664" s="85" t="b">
        <v>0</v>
      </c>
      <c r="L664" s="85" t="b">
        <v>0</v>
      </c>
    </row>
    <row r="665" spans="1:12" ht="15">
      <c r="A665" s="85" t="s">
        <v>2042</v>
      </c>
      <c r="B665" s="85" t="s">
        <v>2079</v>
      </c>
      <c r="C665" s="85">
        <v>3</v>
      </c>
      <c r="D665" s="123">
        <v>0.009912206140244888</v>
      </c>
      <c r="E665" s="123">
        <v>1.72222246396973</v>
      </c>
      <c r="F665" s="85" t="s">
        <v>1573</v>
      </c>
      <c r="G665" s="85" t="b">
        <v>0</v>
      </c>
      <c r="H665" s="85" t="b">
        <v>0</v>
      </c>
      <c r="I665" s="85" t="b">
        <v>0</v>
      </c>
      <c r="J665" s="85" t="b">
        <v>0</v>
      </c>
      <c r="K665" s="85" t="b">
        <v>0</v>
      </c>
      <c r="L665" s="85" t="b">
        <v>0</v>
      </c>
    </row>
    <row r="666" spans="1:12" ht="15">
      <c r="A666" s="85" t="s">
        <v>492</v>
      </c>
      <c r="B666" s="85" t="s">
        <v>1639</v>
      </c>
      <c r="C666" s="85">
        <v>3</v>
      </c>
      <c r="D666" s="123">
        <v>0.009912206140244888</v>
      </c>
      <c r="E666" s="123">
        <v>1.4034637013453175</v>
      </c>
      <c r="F666" s="85" t="s">
        <v>1573</v>
      </c>
      <c r="G666" s="85" t="b">
        <v>0</v>
      </c>
      <c r="H666" s="85" t="b">
        <v>0</v>
      </c>
      <c r="I666" s="85" t="b">
        <v>0</v>
      </c>
      <c r="J666" s="85" t="b">
        <v>0</v>
      </c>
      <c r="K666" s="85" t="b">
        <v>0</v>
      </c>
      <c r="L666" s="85" t="b">
        <v>0</v>
      </c>
    </row>
    <row r="667" spans="1:12" ht="15">
      <c r="A667" s="85" t="s">
        <v>1688</v>
      </c>
      <c r="B667" s="85" t="s">
        <v>1685</v>
      </c>
      <c r="C667" s="85">
        <v>2</v>
      </c>
      <c r="D667" s="123">
        <v>0.008152797593985024</v>
      </c>
      <c r="E667" s="123">
        <v>1.3242824552976926</v>
      </c>
      <c r="F667" s="85" t="s">
        <v>1573</v>
      </c>
      <c r="G667" s="85" t="b">
        <v>0</v>
      </c>
      <c r="H667" s="85" t="b">
        <v>0</v>
      </c>
      <c r="I667" s="85" t="b">
        <v>0</v>
      </c>
      <c r="J667" s="85" t="b">
        <v>0</v>
      </c>
      <c r="K667" s="85" t="b">
        <v>0</v>
      </c>
      <c r="L667" s="85" t="b">
        <v>0</v>
      </c>
    </row>
    <row r="668" spans="1:12" ht="15">
      <c r="A668" s="85" t="s">
        <v>1685</v>
      </c>
      <c r="B668" s="85" t="s">
        <v>2276</v>
      </c>
      <c r="C668" s="85">
        <v>2</v>
      </c>
      <c r="D668" s="123">
        <v>0.008152797593985024</v>
      </c>
      <c r="E668" s="123">
        <v>1.72222246396973</v>
      </c>
      <c r="F668" s="85" t="s">
        <v>1573</v>
      </c>
      <c r="G668" s="85" t="b">
        <v>0</v>
      </c>
      <c r="H668" s="85" t="b">
        <v>0</v>
      </c>
      <c r="I668" s="85" t="b">
        <v>0</v>
      </c>
      <c r="J668" s="85" t="b">
        <v>0</v>
      </c>
      <c r="K668" s="85" t="b">
        <v>0</v>
      </c>
      <c r="L668" s="85" t="b">
        <v>0</v>
      </c>
    </row>
    <row r="669" spans="1:12" ht="15">
      <c r="A669" s="85" t="s">
        <v>2276</v>
      </c>
      <c r="B669" s="85" t="s">
        <v>2127</v>
      </c>
      <c r="C669" s="85">
        <v>2</v>
      </c>
      <c r="D669" s="123">
        <v>0.008152797593985024</v>
      </c>
      <c r="E669" s="123">
        <v>1.8471612005780302</v>
      </c>
      <c r="F669" s="85" t="s">
        <v>1573</v>
      </c>
      <c r="G669" s="85" t="b">
        <v>0</v>
      </c>
      <c r="H669" s="85" t="b">
        <v>0</v>
      </c>
      <c r="I669" s="85" t="b">
        <v>0</v>
      </c>
      <c r="J669" s="85" t="b">
        <v>0</v>
      </c>
      <c r="K669" s="85" t="b">
        <v>0</v>
      </c>
      <c r="L669" s="85" t="b">
        <v>0</v>
      </c>
    </row>
    <row r="670" spans="1:12" ht="15">
      <c r="A670" s="85" t="s">
        <v>2127</v>
      </c>
      <c r="B670" s="85" t="s">
        <v>269</v>
      </c>
      <c r="C670" s="85">
        <v>2</v>
      </c>
      <c r="D670" s="123">
        <v>0.008152797593985024</v>
      </c>
      <c r="E670" s="123">
        <v>1.8471612005780302</v>
      </c>
      <c r="F670" s="85" t="s">
        <v>1573</v>
      </c>
      <c r="G670" s="85" t="b">
        <v>0</v>
      </c>
      <c r="H670" s="85" t="b">
        <v>0</v>
      </c>
      <c r="I670" s="85" t="b">
        <v>0</v>
      </c>
      <c r="J670" s="85" t="b">
        <v>0</v>
      </c>
      <c r="K670" s="85" t="b">
        <v>0</v>
      </c>
      <c r="L670" s="85" t="b">
        <v>0</v>
      </c>
    </row>
    <row r="671" spans="1:12" ht="15">
      <c r="A671" s="85" t="s">
        <v>269</v>
      </c>
      <c r="B671" s="85" t="s">
        <v>2277</v>
      </c>
      <c r="C671" s="85">
        <v>2</v>
      </c>
      <c r="D671" s="123">
        <v>0.008152797593985024</v>
      </c>
      <c r="E671" s="123">
        <v>2.0232524596337114</v>
      </c>
      <c r="F671" s="85" t="s">
        <v>1573</v>
      </c>
      <c r="G671" s="85" t="b">
        <v>0</v>
      </c>
      <c r="H671" s="85" t="b">
        <v>0</v>
      </c>
      <c r="I671" s="85" t="b">
        <v>0</v>
      </c>
      <c r="J671" s="85" t="b">
        <v>0</v>
      </c>
      <c r="K671" s="85" t="b">
        <v>0</v>
      </c>
      <c r="L671" s="85" t="b">
        <v>0</v>
      </c>
    </row>
    <row r="672" spans="1:12" ht="15">
      <c r="A672" s="85" t="s">
        <v>2277</v>
      </c>
      <c r="B672" s="85" t="s">
        <v>236</v>
      </c>
      <c r="C672" s="85">
        <v>2</v>
      </c>
      <c r="D672" s="123">
        <v>0.008152797593985024</v>
      </c>
      <c r="E672" s="123">
        <v>1.3700399458583679</v>
      </c>
      <c r="F672" s="85" t="s">
        <v>1573</v>
      </c>
      <c r="G672" s="85" t="b">
        <v>0</v>
      </c>
      <c r="H672" s="85" t="b">
        <v>0</v>
      </c>
      <c r="I672" s="85" t="b">
        <v>0</v>
      </c>
      <c r="J672" s="85" t="b">
        <v>0</v>
      </c>
      <c r="K672" s="85" t="b">
        <v>0</v>
      </c>
      <c r="L672" s="85" t="b">
        <v>0</v>
      </c>
    </row>
    <row r="673" spans="1:12" ht="15">
      <c r="A673" s="85" t="s">
        <v>236</v>
      </c>
      <c r="B673" s="85" t="s">
        <v>1688</v>
      </c>
      <c r="C673" s="85">
        <v>2</v>
      </c>
      <c r="D673" s="123">
        <v>0.008152797593985024</v>
      </c>
      <c r="E673" s="123">
        <v>1.1481911962420115</v>
      </c>
      <c r="F673" s="85" t="s">
        <v>1573</v>
      </c>
      <c r="G673" s="85" t="b">
        <v>0</v>
      </c>
      <c r="H673" s="85" t="b">
        <v>0</v>
      </c>
      <c r="I673" s="85" t="b">
        <v>0</v>
      </c>
      <c r="J673" s="85" t="b">
        <v>0</v>
      </c>
      <c r="K673" s="85" t="b">
        <v>0</v>
      </c>
      <c r="L673" s="85" t="b">
        <v>0</v>
      </c>
    </row>
    <row r="674" spans="1:12" ht="15">
      <c r="A674" s="85" t="s">
        <v>1688</v>
      </c>
      <c r="B674" s="85" t="s">
        <v>2015</v>
      </c>
      <c r="C674" s="85">
        <v>2</v>
      </c>
      <c r="D674" s="123">
        <v>0.008152797593985024</v>
      </c>
      <c r="E674" s="123">
        <v>1.72222246396973</v>
      </c>
      <c r="F674" s="85" t="s">
        <v>1573</v>
      </c>
      <c r="G674" s="85" t="b">
        <v>0</v>
      </c>
      <c r="H674" s="85" t="b">
        <v>0</v>
      </c>
      <c r="I674" s="85" t="b">
        <v>0</v>
      </c>
      <c r="J674" s="85" t="b">
        <v>1</v>
      </c>
      <c r="K674" s="85" t="b">
        <v>0</v>
      </c>
      <c r="L674" s="85" t="b">
        <v>0</v>
      </c>
    </row>
    <row r="675" spans="1:12" ht="15">
      <c r="A675" s="85" t="s">
        <v>2015</v>
      </c>
      <c r="B675" s="85" t="s">
        <v>1685</v>
      </c>
      <c r="C675" s="85">
        <v>2</v>
      </c>
      <c r="D675" s="123">
        <v>0.008152797593985024</v>
      </c>
      <c r="E675" s="123">
        <v>1.6253124509616739</v>
      </c>
      <c r="F675" s="85" t="s">
        <v>1573</v>
      </c>
      <c r="G675" s="85" t="b">
        <v>1</v>
      </c>
      <c r="H675" s="85" t="b">
        <v>0</v>
      </c>
      <c r="I675" s="85" t="b">
        <v>0</v>
      </c>
      <c r="J675" s="85" t="b">
        <v>0</v>
      </c>
      <c r="K675" s="85" t="b">
        <v>0</v>
      </c>
      <c r="L675" s="85" t="b">
        <v>0</v>
      </c>
    </row>
    <row r="676" spans="1:12" ht="15">
      <c r="A676" s="85" t="s">
        <v>1664</v>
      </c>
      <c r="B676" s="85" t="s">
        <v>1690</v>
      </c>
      <c r="C676" s="85">
        <v>4</v>
      </c>
      <c r="D676" s="123">
        <v>0.006056875813003526</v>
      </c>
      <c r="E676" s="123">
        <v>1.0718820073061253</v>
      </c>
      <c r="F676" s="85" t="s">
        <v>1574</v>
      </c>
      <c r="G676" s="85" t="b">
        <v>1</v>
      </c>
      <c r="H676" s="85" t="b">
        <v>0</v>
      </c>
      <c r="I676" s="85" t="b">
        <v>0</v>
      </c>
      <c r="J676" s="85" t="b">
        <v>0</v>
      </c>
      <c r="K676" s="85" t="b">
        <v>0</v>
      </c>
      <c r="L676" s="85" t="b">
        <v>0</v>
      </c>
    </row>
    <row r="677" spans="1:12" ht="15">
      <c r="A677" s="85" t="s">
        <v>1690</v>
      </c>
      <c r="B677" s="85" t="s">
        <v>1691</v>
      </c>
      <c r="C677" s="85">
        <v>4</v>
      </c>
      <c r="D677" s="123">
        <v>0.006056875813003526</v>
      </c>
      <c r="E677" s="123">
        <v>1.1687920203141817</v>
      </c>
      <c r="F677" s="85" t="s">
        <v>1574</v>
      </c>
      <c r="G677" s="85" t="b">
        <v>0</v>
      </c>
      <c r="H677" s="85" t="b">
        <v>0</v>
      </c>
      <c r="I677" s="85" t="b">
        <v>0</v>
      </c>
      <c r="J677" s="85" t="b">
        <v>0</v>
      </c>
      <c r="K677" s="85" t="b">
        <v>0</v>
      </c>
      <c r="L677" s="85" t="b">
        <v>0</v>
      </c>
    </row>
    <row r="678" spans="1:12" ht="15">
      <c r="A678" s="85" t="s">
        <v>1691</v>
      </c>
      <c r="B678" s="85" t="s">
        <v>1692</v>
      </c>
      <c r="C678" s="85">
        <v>4</v>
      </c>
      <c r="D678" s="123">
        <v>0.006056875813003526</v>
      </c>
      <c r="E678" s="123">
        <v>1.1687920203141817</v>
      </c>
      <c r="F678" s="85" t="s">
        <v>1574</v>
      </c>
      <c r="G678" s="85" t="b">
        <v>0</v>
      </c>
      <c r="H678" s="85" t="b">
        <v>0</v>
      </c>
      <c r="I678" s="85" t="b">
        <v>0</v>
      </c>
      <c r="J678" s="85" t="b">
        <v>0</v>
      </c>
      <c r="K678" s="85" t="b">
        <v>0</v>
      </c>
      <c r="L678" s="85" t="b">
        <v>0</v>
      </c>
    </row>
    <row r="679" spans="1:12" ht="15">
      <c r="A679" s="85" t="s">
        <v>1692</v>
      </c>
      <c r="B679" s="85" t="s">
        <v>1693</v>
      </c>
      <c r="C679" s="85">
        <v>4</v>
      </c>
      <c r="D679" s="123">
        <v>0.006056875813003526</v>
      </c>
      <c r="E679" s="123">
        <v>1.1687920203141817</v>
      </c>
      <c r="F679" s="85" t="s">
        <v>1574</v>
      </c>
      <c r="G679" s="85" t="b">
        <v>0</v>
      </c>
      <c r="H679" s="85" t="b">
        <v>0</v>
      </c>
      <c r="I679" s="85" t="b">
        <v>0</v>
      </c>
      <c r="J679" s="85" t="b">
        <v>0</v>
      </c>
      <c r="K679" s="85" t="b">
        <v>0</v>
      </c>
      <c r="L679" s="85" t="b">
        <v>0</v>
      </c>
    </row>
    <row r="680" spans="1:12" ht="15">
      <c r="A680" s="85" t="s">
        <v>1693</v>
      </c>
      <c r="B680" s="85" t="s">
        <v>1694</v>
      </c>
      <c r="C680" s="85">
        <v>4</v>
      </c>
      <c r="D680" s="123">
        <v>0.006056875813003526</v>
      </c>
      <c r="E680" s="123">
        <v>1.1687920203141817</v>
      </c>
      <c r="F680" s="85" t="s">
        <v>1574</v>
      </c>
      <c r="G680" s="85" t="b">
        <v>0</v>
      </c>
      <c r="H680" s="85" t="b">
        <v>0</v>
      </c>
      <c r="I680" s="85" t="b">
        <v>0</v>
      </c>
      <c r="J680" s="85" t="b">
        <v>0</v>
      </c>
      <c r="K680" s="85" t="b">
        <v>0</v>
      </c>
      <c r="L680" s="85" t="b">
        <v>0</v>
      </c>
    </row>
    <row r="681" spans="1:12" ht="15">
      <c r="A681" s="85" t="s">
        <v>1694</v>
      </c>
      <c r="B681" s="85" t="s">
        <v>1695</v>
      </c>
      <c r="C681" s="85">
        <v>4</v>
      </c>
      <c r="D681" s="123">
        <v>0.006056875813003526</v>
      </c>
      <c r="E681" s="123">
        <v>1.1687920203141817</v>
      </c>
      <c r="F681" s="85" t="s">
        <v>1574</v>
      </c>
      <c r="G681" s="85" t="b">
        <v>0</v>
      </c>
      <c r="H681" s="85" t="b">
        <v>0</v>
      </c>
      <c r="I681" s="85" t="b">
        <v>0</v>
      </c>
      <c r="J681" s="85" t="b">
        <v>0</v>
      </c>
      <c r="K681" s="85" t="b">
        <v>1</v>
      </c>
      <c r="L681" s="85" t="b">
        <v>0</v>
      </c>
    </row>
    <row r="682" spans="1:12" ht="15">
      <c r="A682" s="85" t="s">
        <v>1695</v>
      </c>
      <c r="B682" s="85" t="s">
        <v>271</v>
      </c>
      <c r="C682" s="85">
        <v>4</v>
      </c>
      <c r="D682" s="123">
        <v>0.006056875813003526</v>
      </c>
      <c r="E682" s="123">
        <v>1.1687920203141817</v>
      </c>
      <c r="F682" s="85" t="s">
        <v>1574</v>
      </c>
      <c r="G682" s="85" t="b">
        <v>0</v>
      </c>
      <c r="H682" s="85" t="b">
        <v>1</v>
      </c>
      <c r="I682" s="85" t="b">
        <v>0</v>
      </c>
      <c r="J682" s="85" t="b">
        <v>0</v>
      </c>
      <c r="K682" s="85" t="b">
        <v>0</v>
      </c>
      <c r="L682" s="85" t="b">
        <v>0</v>
      </c>
    </row>
    <row r="683" spans="1:12" ht="15">
      <c r="A683" s="85" t="s">
        <v>271</v>
      </c>
      <c r="B683" s="85" t="s">
        <v>1696</v>
      </c>
      <c r="C683" s="85">
        <v>4</v>
      </c>
      <c r="D683" s="123">
        <v>0.006056875813003526</v>
      </c>
      <c r="E683" s="123">
        <v>1.1687920203141817</v>
      </c>
      <c r="F683" s="85" t="s">
        <v>1574</v>
      </c>
      <c r="G683" s="85" t="b">
        <v>0</v>
      </c>
      <c r="H683" s="85" t="b">
        <v>0</v>
      </c>
      <c r="I683" s="85" t="b">
        <v>0</v>
      </c>
      <c r="J683" s="85" t="b">
        <v>1</v>
      </c>
      <c r="K683" s="85" t="b">
        <v>0</v>
      </c>
      <c r="L683" s="85" t="b">
        <v>0</v>
      </c>
    </row>
    <row r="684" spans="1:12" ht="15">
      <c r="A684" s="85" t="s">
        <v>1696</v>
      </c>
      <c r="B684" s="85" t="s">
        <v>1697</v>
      </c>
      <c r="C684" s="85">
        <v>4</v>
      </c>
      <c r="D684" s="123">
        <v>0.006056875813003526</v>
      </c>
      <c r="E684" s="123">
        <v>1.1687920203141817</v>
      </c>
      <c r="F684" s="85" t="s">
        <v>1574</v>
      </c>
      <c r="G684" s="85" t="b">
        <v>1</v>
      </c>
      <c r="H684" s="85" t="b">
        <v>0</v>
      </c>
      <c r="I684" s="85" t="b">
        <v>0</v>
      </c>
      <c r="J684" s="85" t="b">
        <v>0</v>
      </c>
      <c r="K684" s="85" t="b">
        <v>0</v>
      </c>
      <c r="L684" s="85" t="b">
        <v>0</v>
      </c>
    </row>
    <row r="685" spans="1:12" ht="15">
      <c r="A685" s="85" t="s">
        <v>215</v>
      </c>
      <c r="B685" s="85" t="s">
        <v>1664</v>
      </c>
      <c r="C685" s="85">
        <v>3</v>
      </c>
      <c r="D685" s="123">
        <v>0.010399160138266706</v>
      </c>
      <c r="E685" s="123">
        <v>1.1687920203141817</v>
      </c>
      <c r="F685" s="85" t="s">
        <v>1574</v>
      </c>
      <c r="G685" s="85" t="b">
        <v>0</v>
      </c>
      <c r="H685" s="85" t="b">
        <v>0</v>
      </c>
      <c r="I685" s="85" t="b">
        <v>0</v>
      </c>
      <c r="J685" s="85" t="b">
        <v>1</v>
      </c>
      <c r="K685" s="85" t="b">
        <v>0</v>
      </c>
      <c r="L685" s="85" t="b">
        <v>0</v>
      </c>
    </row>
    <row r="686" spans="1:12" ht="15">
      <c r="A686" s="85" t="s">
        <v>214</v>
      </c>
      <c r="B686" s="85" t="s">
        <v>236</v>
      </c>
      <c r="C686" s="85">
        <v>3</v>
      </c>
      <c r="D686" s="123">
        <v>0.011209703480849502</v>
      </c>
      <c r="E686" s="123">
        <v>1.423245873936808</v>
      </c>
      <c r="F686" s="85" t="s">
        <v>1575</v>
      </c>
      <c r="G686" s="85" t="b">
        <v>0</v>
      </c>
      <c r="H686" s="85" t="b">
        <v>0</v>
      </c>
      <c r="I686" s="85" t="b">
        <v>0</v>
      </c>
      <c r="J686" s="85" t="b">
        <v>0</v>
      </c>
      <c r="K686" s="85" t="b">
        <v>0</v>
      </c>
      <c r="L686" s="85" t="b">
        <v>0</v>
      </c>
    </row>
    <row r="687" spans="1:12" ht="15">
      <c r="A687" s="85" t="s">
        <v>1703</v>
      </c>
      <c r="B687" s="85" t="s">
        <v>1699</v>
      </c>
      <c r="C687" s="85">
        <v>2</v>
      </c>
      <c r="D687" s="123">
        <v>0.010562455988209866</v>
      </c>
      <c r="E687" s="123">
        <v>1.423245873936808</v>
      </c>
      <c r="F687" s="85" t="s">
        <v>1575</v>
      </c>
      <c r="G687" s="85" t="b">
        <v>0</v>
      </c>
      <c r="H687" s="85" t="b">
        <v>0</v>
      </c>
      <c r="I687" s="85" t="b">
        <v>0</v>
      </c>
      <c r="J687" s="85" t="b">
        <v>0</v>
      </c>
      <c r="K687" s="85" t="b">
        <v>0</v>
      </c>
      <c r="L687" s="85" t="b">
        <v>0</v>
      </c>
    </row>
    <row r="688" spans="1:12" ht="15">
      <c r="A688" s="85" t="s">
        <v>1699</v>
      </c>
      <c r="B688" s="85" t="s">
        <v>2132</v>
      </c>
      <c r="C688" s="85">
        <v>2</v>
      </c>
      <c r="D688" s="123">
        <v>0.010562455988209866</v>
      </c>
      <c r="E688" s="123">
        <v>1.5481846105451078</v>
      </c>
      <c r="F688" s="85" t="s">
        <v>1575</v>
      </c>
      <c r="G688" s="85" t="b">
        <v>0</v>
      </c>
      <c r="H688" s="85" t="b">
        <v>0</v>
      </c>
      <c r="I688" s="85" t="b">
        <v>0</v>
      </c>
      <c r="J688" s="85" t="b">
        <v>0</v>
      </c>
      <c r="K688" s="85" t="b">
        <v>0</v>
      </c>
      <c r="L688" s="85" t="b">
        <v>0</v>
      </c>
    </row>
    <row r="689" spans="1:12" ht="15">
      <c r="A689" s="85" t="s">
        <v>2132</v>
      </c>
      <c r="B689" s="85" t="s">
        <v>1665</v>
      </c>
      <c r="C689" s="85">
        <v>2</v>
      </c>
      <c r="D689" s="123">
        <v>0.010562455988209866</v>
      </c>
      <c r="E689" s="123">
        <v>1.5481846105451078</v>
      </c>
      <c r="F689" s="85" t="s">
        <v>1575</v>
      </c>
      <c r="G689" s="85" t="b">
        <v>0</v>
      </c>
      <c r="H689" s="85" t="b">
        <v>0</v>
      </c>
      <c r="I689" s="85" t="b">
        <v>0</v>
      </c>
      <c r="J689" s="85" t="b">
        <v>0</v>
      </c>
      <c r="K689" s="85" t="b">
        <v>0</v>
      </c>
      <c r="L689" s="85" t="b">
        <v>0</v>
      </c>
    </row>
    <row r="690" spans="1:12" ht="15">
      <c r="A690" s="85" t="s">
        <v>1665</v>
      </c>
      <c r="B690" s="85" t="s">
        <v>2133</v>
      </c>
      <c r="C690" s="85">
        <v>2</v>
      </c>
      <c r="D690" s="123">
        <v>0.010562455988209866</v>
      </c>
      <c r="E690" s="123">
        <v>1.5481846105451078</v>
      </c>
      <c r="F690" s="85" t="s">
        <v>1575</v>
      </c>
      <c r="G690" s="85" t="b">
        <v>0</v>
      </c>
      <c r="H690" s="85" t="b">
        <v>0</v>
      </c>
      <c r="I690" s="85" t="b">
        <v>0</v>
      </c>
      <c r="J690" s="85" t="b">
        <v>0</v>
      </c>
      <c r="K690" s="85" t="b">
        <v>0</v>
      </c>
      <c r="L690" s="85" t="b">
        <v>0</v>
      </c>
    </row>
    <row r="691" spans="1:12" ht="15">
      <c r="A691" s="85" t="s">
        <v>2133</v>
      </c>
      <c r="B691" s="85" t="s">
        <v>2078</v>
      </c>
      <c r="C691" s="85">
        <v>2</v>
      </c>
      <c r="D691" s="123">
        <v>0.010562455988209866</v>
      </c>
      <c r="E691" s="123">
        <v>1.724275869600789</v>
      </c>
      <c r="F691" s="85" t="s">
        <v>1575</v>
      </c>
      <c r="G691" s="85" t="b">
        <v>0</v>
      </c>
      <c r="H691" s="85" t="b">
        <v>0</v>
      </c>
      <c r="I691" s="85" t="b">
        <v>0</v>
      </c>
      <c r="J691" s="85" t="b">
        <v>0</v>
      </c>
      <c r="K691" s="85" t="b">
        <v>0</v>
      </c>
      <c r="L691" s="85" t="b">
        <v>0</v>
      </c>
    </row>
    <row r="692" spans="1:12" ht="15">
      <c r="A692" s="85" t="s">
        <v>2078</v>
      </c>
      <c r="B692" s="85" t="s">
        <v>2056</v>
      </c>
      <c r="C692" s="85">
        <v>2</v>
      </c>
      <c r="D692" s="123">
        <v>0.010562455988209866</v>
      </c>
      <c r="E692" s="123">
        <v>1.724275869600789</v>
      </c>
      <c r="F692" s="85" t="s">
        <v>1575</v>
      </c>
      <c r="G692" s="85" t="b">
        <v>0</v>
      </c>
      <c r="H692" s="85" t="b">
        <v>0</v>
      </c>
      <c r="I692" s="85" t="b">
        <v>0</v>
      </c>
      <c r="J692" s="85" t="b">
        <v>0</v>
      </c>
      <c r="K692" s="85" t="b">
        <v>0</v>
      </c>
      <c r="L692" s="85" t="b">
        <v>0</v>
      </c>
    </row>
    <row r="693" spans="1:12" ht="15">
      <c r="A693" s="85" t="s">
        <v>2056</v>
      </c>
      <c r="B693" s="85" t="s">
        <v>2077</v>
      </c>
      <c r="C693" s="85">
        <v>2</v>
      </c>
      <c r="D693" s="123">
        <v>0.010562455988209866</v>
      </c>
      <c r="E693" s="123">
        <v>1.724275869600789</v>
      </c>
      <c r="F693" s="85" t="s">
        <v>1575</v>
      </c>
      <c r="G693" s="85" t="b">
        <v>0</v>
      </c>
      <c r="H693" s="85" t="b">
        <v>0</v>
      </c>
      <c r="I693" s="85" t="b">
        <v>0</v>
      </c>
      <c r="J693" s="85" t="b">
        <v>0</v>
      </c>
      <c r="K693" s="85" t="b">
        <v>0</v>
      </c>
      <c r="L693" s="85" t="b">
        <v>0</v>
      </c>
    </row>
    <row r="694" spans="1:12" ht="15">
      <c r="A694" s="85" t="s">
        <v>2077</v>
      </c>
      <c r="B694" s="85" t="s">
        <v>214</v>
      </c>
      <c r="C694" s="85">
        <v>2</v>
      </c>
      <c r="D694" s="123">
        <v>0.010562455988209866</v>
      </c>
      <c r="E694" s="123">
        <v>1.423245873936808</v>
      </c>
      <c r="F694" s="85" t="s">
        <v>1575</v>
      </c>
      <c r="G694" s="85" t="b">
        <v>0</v>
      </c>
      <c r="H694" s="85" t="b">
        <v>0</v>
      </c>
      <c r="I694" s="85" t="b">
        <v>0</v>
      </c>
      <c r="J694" s="85" t="b">
        <v>0</v>
      </c>
      <c r="K694" s="85" t="b">
        <v>0</v>
      </c>
      <c r="L694" s="85" t="b">
        <v>0</v>
      </c>
    </row>
    <row r="695" spans="1:12" ht="15">
      <c r="A695" s="85" t="s">
        <v>236</v>
      </c>
      <c r="B695" s="85" t="s">
        <v>1666</v>
      </c>
      <c r="C695" s="85">
        <v>2</v>
      </c>
      <c r="D695" s="123">
        <v>0.010562455988209866</v>
      </c>
      <c r="E695" s="123">
        <v>1.5481846105451078</v>
      </c>
      <c r="F695" s="85" t="s">
        <v>1575</v>
      </c>
      <c r="G695" s="85" t="b">
        <v>0</v>
      </c>
      <c r="H695" s="85" t="b">
        <v>0</v>
      </c>
      <c r="I695" s="85" t="b">
        <v>0</v>
      </c>
      <c r="J695" s="85" t="b">
        <v>0</v>
      </c>
      <c r="K695" s="85" t="b">
        <v>0</v>
      </c>
      <c r="L695" s="85" t="b">
        <v>0</v>
      </c>
    </row>
    <row r="696" spans="1:12" ht="15">
      <c r="A696" s="85" t="s">
        <v>1666</v>
      </c>
      <c r="B696" s="85" t="s">
        <v>1694</v>
      </c>
      <c r="C696" s="85">
        <v>2</v>
      </c>
      <c r="D696" s="123">
        <v>0.010562455988209866</v>
      </c>
      <c r="E696" s="123">
        <v>1.724275869600789</v>
      </c>
      <c r="F696" s="85" t="s">
        <v>1575</v>
      </c>
      <c r="G696" s="85" t="b">
        <v>0</v>
      </c>
      <c r="H696" s="85" t="b">
        <v>0</v>
      </c>
      <c r="I696" s="85" t="b">
        <v>0</v>
      </c>
      <c r="J696" s="85" t="b">
        <v>0</v>
      </c>
      <c r="K696" s="85" t="b">
        <v>0</v>
      </c>
      <c r="L696" s="85" t="b">
        <v>0</v>
      </c>
    </row>
    <row r="697" spans="1:12" ht="15">
      <c r="A697" s="85" t="s">
        <v>1706</v>
      </c>
      <c r="B697" s="85" t="s">
        <v>1707</v>
      </c>
      <c r="C697" s="85">
        <v>2</v>
      </c>
      <c r="D697" s="123">
        <v>0</v>
      </c>
      <c r="E697" s="123">
        <v>1.278753600952829</v>
      </c>
      <c r="F697" s="85" t="s">
        <v>1576</v>
      </c>
      <c r="G697" s="85" t="b">
        <v>0</v>
      </c>
      <c r="H697" s="85" t="b">
        <v>0</v>
      </c>
      <c r="I697" s="85" t="b">
        <v>0</v>
      </c>
      <c r="J697" s="85" t="b">
        <v>0</v>
      </c>
      <c r="K697" s="85" t="b">
        <v>0</v>
      </c>
      <c r="L697" s="85" t="b">
        <v>0</v>
      </c>
    </row>
    <row r="698" spans="1:12" ht="15">
      <c r="A698" s="85" t="s">
        <v>1707</v>
      </c>
      <c r="B698" s="85" t="s">
        <v>1708</v>
      </c>
      <c r="C698" s="85">
        <v>2</v>
      </c>
      <c r="D698" s="123">
        <v>0</v>
      </c>
      <c r="E698" s="123">
        <v>1.278753600952829</v>
      </c>
      <c r="F698" s="85" t="s">
        <v>1576</v>
      </c>
      <c r="G698" s="85" t="b">
        <v>0</v>
      </c>
      <c r="H698" s="85" t="b">
        <v>0</v>
      </c>
      <c r="I698" s="85" t="b">
        <v>0</v>
      </c>
      <c r="J698" s="85" t="b">
        <v>0</v>
      </c>
      <c r="K698" s="85" t="b">
        <v>0</v>
      </c>
      <c r="L698" s="85" t="b">
        <v>0</v>
      </c>
    </row>
    <row r="699" spans="1:12" ht="15">
      <c r="A699" s="85" t="s">
        <v>1708</v>
      </c>
      <c r="B699" s="85" t="s">
        <v>1705</v>
      </c>
      <c r="C699" s="85">
        <v>2</v>
      </c>
      <c r="D699" s="123">
        <v>0</v>
      </c>
      <c r="E699" s="123">
        <v>1.1026623418971477</v>
      </c>
      <c r="F699" s="85" t="s">
        <v>1576</v>
      </c>
      <c r="G699" s="85" t="b">
        <v>0</v>
      </c>
      <c r="H699" s="85" t="b">
        <v>0</v>
      </c>
      <c r="I699" s="85" t="b">
        <v>0</v>
      </c>
      <c r="J699" s="85" t="b">
        <v>0</v>
      </c>
      <c r="K699" s="85" t="b">
        <v>0</v>
      </c>
      <c r="L699" s="85" t="b">
        <v>0</v>
      </c>
    </row>
    <row r="700" spans="1:12" ht="15">
      <c r="A700" s="85" t="s">
        <v>263</v>
      </c>
      <c r="B700" s="85" t="s">
        <v>262</v>
      </c>
      <c r="C700" s="85">
        <v>2</v>
      </c>
      <c r="D700" s="123">
        <v>0</v>
      </c>
      <c r="E700" s="123">
        <v>1.278753600952829</v>
      </c>
      <c r="F700" s="85" t="s">
        <v>1576</v>
      </c>
      <c r="G700" s="85" t="b">
        <v>0</v>
      </c>
      <c r="H700" s="85" t="b">
        <v>0</v>
      </c>
      <c r="I700" s="85" t="b">
        <v>0</v>
      </c>
      <c r="J700" s="85" t="b">
        <v>0</v>
      </c>
      <c r="K700" s="85" t="b">
        <v>0</v>
      </c>
      <c r="L700" s="85" t="b">
        <v>0</v>
      </c>
    </row>
    <row r="701" spans="1:12" ht="15">
      <c r="A701" s="85" t="s">
        <v>262</v>
      </c>
      <c r="B701" s="85" t="s">
        <v>261</v>
      </c>
      <c r="C701" s="85">
        <v>2</v>
      </c>
      <c r="D701" s="123">
        <v>0</v>
      </c>
      <c r="E701" s="123">
        <v>1.278753600952829</v>
      </c>
      <c r="F701" s="85" t="s">
        <v>1576</v>
      </c>
      <c r="G701" s="85" t="b">
        <v>0</v>
      </c>
      <c r="H701" s="85" t="b">
        <v>0</v>
      </c>
      <c r="I701" s="85" t="b">
        <v>0</v>
      </c>
      <c r="J701" s="85" t="b">
        <v>0</v>
      </c>
      <c r="K701" s="85" t="b">
        <v>0</v>
      </c>
      <c r="L701" s="85" t="b">
        <v>0</v>
      </c>
    </row>
    <row r="702" spans="1:12" ht="15">
      <c r="A702" s="85" t="s">
        <v>1712</v>
      </c>
      <c r="B702" s="85" t="s">
        <v>1713</v>
      </c>
      <c r="C702" s="85">
        <v>2</v>
      </c>
      <c r="D702" s="123">
        <v>0</v>
      </c>
      <c r="E702" s="123">
        <v>1.2304489213782739</v>
      </c>
      <c r="F702" s="85" t="s">
        <v>1578</v>
      </c>
      <c r="G702" s="85" t="b">
        <v>0</v>
      </c>
      <c r="H702" s="85" t="b">
        <v>0</v>
      </c>
      <c r="I702" s="85" t="b">
        <v>0</v>
      </c>
      <c r="J702" s="85" t="b">
        <v>0</v>
      </c>
      <c r="K702" s="85" t="b">
        <v>0</v>
      </c>
      <c r="L702" s="85" t="b">
        <v>0</v>
      </c>
    </row>
    <row r="703" spans="1:12" ht="15">
      <c r="A703" s="85" t="s">
        <v>1713</v>
      </c>
      <c r="B703" s="85" t="s">
        <v>1714</v>
      </c>
      <c r="C703" s="85">
        <v>2</v>
      </c>
      <c r="D703" s="123">
        <v>0</v>
      </c>
      <c r="E703" s="123">
        <v>1.2304489213782739</v>
      </c>
      <c r="F703" s="85" t="s">
        <v>1578</v>
      </c>
      <c r="G703" s="85" t="b">
        <v>0</v>
      </c>
      <c r="H703" s="85" t="b">
        <v>0</v>
      </c>
      <c r="I703" s="85" t="b">
        <v>0</v>
      </c>
      <c r="J703" s="85" t="b">
        <v>0</v>
      </c>
      <c r="K703" s="85" t="b">
        <v>0</v>
      </c>
      <c r="L703" s="85" t="b">
        <v>0</v>
      </c>
    </row>
    <row r="704" spans="1:12" ht="15">
      <c r="A704" s="85" t="s">
        <v>1714</v>
      </c>
      <c r="B704" s="85" t="s">
        <v>1715</v>
      </c>
      <c r="C704" s="85">
        <v>2</v>
      </c>
      <c r="D704" s="123">
        <v>0</v>
      </c>
      <c r="E704" s="123">
        <v>1.2304489213782739</v>
      </c>
      <c r="F704" s="85" t="s">
        <v>1578</v>
      </c>
      <c r="G704" s="85" t="b">
        <v>0</v>
      </c>
      <c r="H704" s="85" t="b">
        <v>0</v>
      </c>
      <c r="I704" s="85" t="b">
        <v>0</v>
      </c>
      <c r="J704" s="85" t="b">
        <v>0</v>
      </c>
      <c r="K704" s="85" t="b">
        <v>0</v>
      </c>
      <c r="L704" s="85" t="b">
        <v>0</v>
      </c>
    </row>
    <row r="705" spans="1:12" ht="15">
      <c r="A705" s="85" t="s">
        <v>1715</v>
      </c>
      <c r="B705" s="85" t="s">
        <v>1716</v>
      </c>
      <c r="C705" s="85">
        <v>2</v>
      </c>
      <c r="D705" s="123">
        <v>0</v>
      </c>
      <c r="E705" s="123">
        <v>1.2304489213782739</v>
      </c>
      <c r="F705" s="85" t="s">
        <v>1578</v>
      </c>
      <c r="G705" s="85" t="b">
        <v>0</v>
      </c>
      <c r="H705" s="85" t="b">
        <v>0</v>
      </c>
      <c r="I705" s="85" t="b">
        <v>0</v>
      </c>
      <c r="J705" s="85" t="b">
        <v>0</v>
      </c>
      <c r="K705" s="85" t="b">
        <v>0</v>
      </c>
      <c r="L705" s="85" t="b">
        <v>0</v>
      </c>
    </row>
    <row r="706" spans="1:12" ht="15">
      <c r="A706" s="85" t="s">
        <v>1716</v>
      </c>
      <c r="B706" s="85" t="s">
        <v>1717</v>
      </c>
      <c r="C706" s="85">
        <v>2</v>
      </c>
      <c r="D706" s="123">
        <v>0</v>
      </c>
      <c r="E706" s="123">
        <v>1.2304489213782739</v>
      </c>
      <c r="F706" s="85" t="s">
        <v>1578</v>
      </c>
      <c r="G706" s="85" t="b">
        <v>0</v>
      </c>
      <c r="H706" s="85" t="b">
        <v>0</v>
      </c>
      <c r="I706" s="85" t="b">
        <v>0</v>
      </c>
      <c r="J706" s="85" t="b">
        <v>1</v>
      </c>
      <c r="K706" s="85" t="b">
        <v>0</v>
      </c>
      <c r="L706" s="85" t="b">
        <v>0</v>
      </c>
    </row>
    <row r="707" spans="1:12" ht="15">
      <c r="A707" s="85" t="s">
        <v>1717</v>
      </c>
      <c r="B707" s="85" t="s">
        <v>1718</v>
      </c>
      <c r="C707" s="85">
        <v>2</v>
      </c>
      <c r="D707" s="123">
        <v>0</v>
      </c>
      <c r="E707" s="123">
        <v>1.2304489213782739</v>
      </c>
      <c r="F707" s="85" t="s">
        <v>1578</v>
      </c>
      <c r="G707" s="85" t="b">
        <v>1</v>
      </c>
      <c r="H707" s="85" t="b">
        <v>0</v>
      </c>
      <c r="I707" s="85" t="b">
        <v>0</v>
      </c>
      <c r="J707" s="85" t="b">
        <v>0</v>
      </c>
      <c r="K707" s="85" t="b">
        <v>0</v>
      </c>
      <c r="L707" s="85" t="b">
        <v>0</v>
      </c>
    </row>
    <row r="708" spans="1:12" ht="15">
      <c r="A708" s="85" t="s">
        <v>1718</v>
      </c>
      <c r="B708" s="85" t="s">
        <v>481</v>
      </c>
      <c r="C708" s="85">
        <v>2</v>
      </c>
      <c r="D708" s="123">
        <v>0</v>
      </c>
      <c r="E708" s="123">
        <v>1.2304489213782739</v>
      </c>
      <c r="F708" s="85" t="s">
        <v>1578</v>
      </c>
      <c r="G708" s="85" t="b">
        <v>0</v>
      </c>
      <c r="H708" s="85" t="b">
        <v>0</v>
      </c>
      <c r="I708" s="85" t="b">
        <v>0</v>
      </c>
      <c r="J708" s="85" t="b">
        <v>0</v>
      </c>
      <c r="K708" s="85" t="b">
        <v>0</v>
      </c>
      <c r="L708" s="85" t="b">
        <v>0</v>
      </c>
    </row>
    <row r="709" spans="1:12" ht="15">
      <c r="A709" s="85" t="s">
        <v>481</v>
      </c>
      <c r="B709" s="85" t="s">
        <v>1719</v>
      </c>
      <c r="C709" s="85">
        <v>2</v>
      </c>
      <c r="D709" s="123">
        <v>0</v>
      </c>
      <c r="E709" s="123">
        <v>1.2304489213782739</v>
      </c>
      <c r="F709" s="85" t="s">
        <v>1578</v>
      </c>
      <c r="G709" s="85" t="b">
        <v>0</v>
      </c>
      <c r="H709" s="85" t="b">
        <v>0</v>
      </c>
      <c r="I709" s="85" t="b">
        <v>0</v>
      </c>
      <c r="J709" s="85" t="b">
        <v>0</v>
      </c>
      <c r="K709" s="85" t="b">
        <v>0</v>
      </c>
      <c r="L709" s="85" t="b">
        <v>0</v>
      </c>
    </row>
    <row r="710" spans="1:12" ht="15">
      <c r="A710" s="85" t="s">
        <v>1719</v>
      </c>
      <c r="B710" s="85" t="s">
        <v>1720</v>
      </c>
      <c r="C710" s="85">
        <v>2</v>
      </c>
      <c r="D710" s="123">
        <v>0</v>
      </c>
      <c r="E710" s="123">
        <v>1.2304489213782739</v>
      </c>
      <c r="F710" s="85" t="s">
        <v>1578</v>
      </c>
      <c r="G710" s="85" t="b">
        <v>0</v>
      </c>
      <c r="H710" s="85" t="b">
        <v>0</v>
      </c>
      <c r="I710" s="85" t="b">
        <v>0</v>
      </c>
      <c r="J710" s="85" t="b">
        <v>0</v>
      </c>
      <c r="K710" s="85" t="b">
        <v>0</v>
      </c>
      <c r="L710"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2351</v>
      </c>
      <c r="B1" s="13" t="s">
        <v>34</v>
      </c>
    </row>
    <row r="2" spans="1:2" ht="15">
      <c r="A2" s="115" t="s">
        <v>236</v>
      </c>
      <c r="B2" s="78">
        <v>7334</v>
      </c>
    </row>
    <row r="3" spans="1:2" ht="15">
      <c r="A3" s="115" t="s">
        <v>228</v>
      </c>
      <c r="B3" s="78">
        <v>698</v>
      </c>
    </row>
    <row r="4" spans="1:2" ht="15">
      <c r="A4" s="115" t="s">
        <v>212</v>
      </c>
      <c r="B4" s="78">
        <v>522</v>
      </c>
    </row>
    <row r="5" spans="1:2" ht="15">
      <c r="A5" s="115" t="s">
        <v>215</v>
      </c>
      <c r="B5" s="78">
        <v>519</v>
      </c>
    </row>
    <row r="6" spans="1:2" ht="15">
      <c r="A6" s="115" t="s">
        <v>213</v>
      </c>
      <c r="B6" s="78">
        <v>350</v>
      </c>
    </row>
    <row r="7" spans="1:2" ht="15">
      <c r="A7" s="115" t="s">
        <v>254</v>
      </c>
      <c r="B7" s="78">
        <v>277.5</v>
      </c>
    </row>
    <row r="8" spans="1:2" ht="15">
      <c r="A8" s="115" t="s">
        <v>214</v>
      </c>
      <c r="B8" s="78">
        <v>188.666667</v>
      </c>
    </row>
    <row r="9" spans="1:2" ht="15">
      <c r="A9" s="115" t="s">
        <v>223</v>
      </c>
      <c r="B9" s="78">
        <v>176</v>
      </c>
    </row>
    <row r="10" spans="1:2" ht="15">
      <c r="A10" s="115" t="s">
        <v>271</v>
      </c>
      <c r="B10" s="78">
        <v>169</v>
      </c>
    </row>
    <row r="11" spans="1:2" ht="15">
      <c r="A11" s="115" t="s">
        <v>239</v>
      </c>
      <c r="B11" s="78">
        <v>91.666667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2370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890</v>
      </c>
      <c r="AF2" s="13" t="s">
        <v>891</v>
      </c>
      <c r="AG2" s="13" t="s">
        <v>892</v>
      </c>
      <c r="AH2" s="13" t="s">
        <v>893</v>
      </c>
      <c r="AI2" s="13" t="s">
        <v>894</v>
      </c>
      <c r="AJ2" s="13" t="s">
        <v>895</v>
      </c>
      <c r="AK2" s="13" t="s">
        <v>896</v>
      </c>
      <c r="AL2" s="13" t="s">
        <v>897</v>
      </c>
      <c r="AM2" s="13" t="s">
        <v>898</v>
      </c>
      <c r="AN2" s="13" t="s">
        <v>899</v>
      </c>
      <c r="AO2" s="13" t="s">
        <v>900</v>
      </c>
      <c r="AP2" s="13" t="s">
        <v>901</v>
      </c>
      <c r="AQ2" s="13" t="s">
        <v>902</v>
      </c>
      <c r="AR2" s="13" t="s">
        <v>903</v>
      </c>
      <c r="AS2" s="13" t="s">
        <v>904</v>
      </c>
      <c r="AT2" s="13" t="s">
        <v>192</v>
      </c>
      <c r="AU2" s="13" t="s">
        <v>905</v>
      </c>
      <c r="AV2" s="13" t="s">
        <v>906</v>
      </c>
      <c r="AW2" s="13" t="s">
        <v>907</v>
      </c>
      <c r="AX2" s="13" t="s">
        <v>908</v>
      </c>
      <c r="AY2" s="13" t="s">
        <v>909</v>
      </c>
      <c r="AZ2" s="13" t="s">
        <v>910</v>
      </c>
      <c r="BA2" s="13" t="s">
        <v>1588</v>
      </c>
      <c r="BB2" s="120" t="s">
        <v>1877</v>
      </c>
      <c r="BC2" s="120" t="s">
        <v>1884</v>
      </c>
      <c r="BD2" s="120" t="s">
        <v>1885</v>
      </c>
      <c r="BE2" s="120" t="s">
        <v>1890</v>
      </c>
      <c r="BF2" s="120" t="s">
        <v>1891</v>
      </c>
      <c r="BG2" s="120" t="s">
        <v>1896</v>
      </c>
      <c r="BH2" s="120" t="s">
        <v>1898</v>
      </c>
      <c r="BI2" s="120" t="s">
        <v>1943</v>
      </c>
      <c r="BJ2" s="120" t="s">
        <v>1956</v>
      </c>
      <c r="BK2" s="120" t="s">
        <v>2002</v>
      </c>
      <c r="BL2" s="120" t="s">
        <v>2340</v>
      </c>
      <c r="BM2" s="120" t="s">
        <v>2341</v>
      </c>
      <c r="BN2" s="120" t="s">
        <v>2342</v>
      </c>
      <c r="BO2" s="120" t="s">
        <v>2343</v>
      </c>
      <c r="BP2" s="120" t="s">
        <v>2344</v>
      </c>
      <c r="BQ2" s="120" t="s">
        <v>2345</v>
      </c>
      <c r="BR2" s="120" t="s">
        <v>2346</v>
      </c>
      <c r="BS2" s="120" t="s">
        <v>2347</v>
      </c>
      <c r="BT2" s="120" t="s">
        <v>2349</v>
      </c>
      <c r="BU2" s="3"/>
      <c r="BV2" s="3"/>
    </row>
    <row r="3" spans="1:74" ht="41.45" customHeight="1">
      <c r="A3" s="64" t="s">
        <v>212</v>
      </c>
      <c r="C3" s="65"/>
      <c r="D3" s="65" t="s">
        <v>64</v>
      </c>
      <c r="E3" s="66">
        <v>230.0880725921067</v>
      </c>
      <c r="F3" s="68">
        <v>99.60726427225168</v>
      </c>
      <c r="G3" s="100" t="s">
        <v>1297</v>
      </c>
      <c r="H3" s="65"/>
      <c r="I3" s="69" t="s">
        <v>212</v>
      </c>
      <c r="J3" s="70"/>
      <c r="K3" s="70"/>
      <c r="L3" s="69" t="s">
        <v>1441</v>
      </c>
      <c r="M3" s="73">
        <v>131.88572686759085</v>
      </c>
      <c r="N3" s="74">
        <v>9115.896484375</v>
      </c>
      <c r="O3" s="74">
        <v>2870.30126953125</v>
      </c>
      <c r="P3" s="75"/>
      <c r="Q3" s="76"/>
      <c r="R3" s="76"/>
      <c r="S3" s="48"/>
      <c r="T3" s="48">
        <v>1</v>
      </c>
      <c r="U3" s="48">
        <v>3</v>
      </c>
      <c r="V3" s="49">
        <v>522</v>
      </c>
      <c r="W3" s="49">
        <v>0.005291</v>
      </c>
      <c r="X3" s="49">
        <v>0.009044</v>
      </c>
      <c r="Y3" s="49">
        <v>1.602054</v>
      </c>
      <c r="Z3" s="49">
        <v>0</v>
      </c>
      <c r="AA3" s="49">
        <v>0</v>
      </c>
      <c r="AB3" s="71">
        <v>3</v>
      </c>
      <c r="AC3" s="71"/>
      <c r="AD3" s="72"/>
      <c r="AE3" s="78" t="s">
        <v>911</v>
      </c>
      <c r="AF3" s="78">
        <v>1025</v>
      </c>
      <c r="AG3" s="78">
        <v>3718</v>
      </c>
      <c r="AH3" s="78">
        <v>11316</v>
      </c>
      <c r="AI3" s="78">
        <v>4087</v>
      </c>
      <c r="AJ3" s="78"/>
      <c r="AK3" s="78" t="s">
        <v>999</v>
      </c>
      <c r="AL3" s="78" t="s">
        <v>1086</v>
      </c>
      <c r="AM3" s="83" t="s">
        <v>1132</v>
      </c>
      <c r="AN3" s="78"/>
      <c r="AO3" s="80">
        <v>40745.541921296295</v>
      </c>
      <c r="AP3" s="83" t="s">
        <v>1200</v>
      </c>
      <c r="AQ3" s="78" t="b">
        <v>0</v>
      </c>
      <c r="AR3" s="78" t="b">
        <v>0</v>
      </c>
      <c r="AS3" s="78" t="b">
        <v>1</v>
      </c>
      <c r="AT3" s="78" t="s">
        <v>863</v>
      </c>
      <c r="AU3" s="78">
        <v>95</v>
      </c>
      <c r="AV3" s="83" t="s">
        <v>1284</v>
      </c>
      <c r="AW3" s="78" t="b">
        <v>0</v>
      </c>
      <c r="AX3" s="78" t="s">
        <v>1350</v>
      </c>
      <c r="AY3" s="83" t="s">
        <v>1351</v>
      </c>
      <c r="AZ3" s="78" t="s">
        <v>66</v>
      </c>
      <c r="BA3" s="78" t="str">
        <f>REPLACE(INDEX(GroupVertices[Group],MATCH(Vertices[[#This Row],[Vertex]],GroupVertices[Vertex],0)),1,1,"")</f>
        <v>7</v>
      </c>
      <c r="BB3" s="48" t="s">
        <v>1623</v>
      </c>
      <c r="BC3" s="48" t="s">
        <v>1623</v>
      </c>
      <c r="BD3" s="48" t="s">
        <v>465</v>
      </c>
      <c r="BE3" s="48" t="s">
        <v>465</v>
      </c>
      <c r="BF3" s="48"/>
      <c r="BG3" s="48"/>
      <c r="BH3" s="121" t="s">
        <v>1899</v>
      </c>
      <c r="BI3" s="121" t="s">
        <v>1944</v>
      </c>
      <c r="BJ3" s="121" t="s">
        <v>1957</v>
      </c>
      <c r="BK3" s="121" t="s">
        <v>2003</v>
      </c>
      <c r="BL3" s="121">
        <v>2</v>
      </c>
      <c r="BM3" s="124">
        <v>3.1746031746031744</v>
      </c>
      <c r="BN3" s="121">
        <v>0</v>
      </c>
      <c r="BO3" s="124">
        <v>0</v>
      </c>
      <c r="BP3" s="121">
        <v>0</v>
      </c>
      <c r="BQ3" s="124">
        <v>0</v>
      </c>
      <c r="BR3" s="121">
        <v>61</v>
      </c>
      <c r="BS3" s="124">
        <v>96.82539682539682</v>
      </c>
      <c r="BT3" s="121">
        <v>63</v>
      </c>
      <c r="BU3" s="3"/>
      <c r="BV3" s="3"/>
    </row>
    <row r="4" spans="1:77" ht="41.45" customHeight="1">
      <c r="A4" s="64" t="s">
        <v>261</v>
      </c>
      <c r="C4" s="65"/>
      <c r="D4" s="65" t="s">
        <v>64</v>
      </c>
      <c r="E4" s="66">
        <v>177.09810866950912</v>
      </c>
      <c r="F4" s="68">
        <v>99.91291328319036</v>
      </c>
      <c r="G4" s="100" t="s">
        <v>1298</v>
      </c>
      <c r="H4" s="65"/>
      <c r="I4" s="69" t="s">
        <v>261</v>
      </c>
      <c r="J4" s="70"/>
      <c r="K4" s="70"/>
      <c r="L4" s="69" t="s">
        <v>1442</v>
      </c>
      <c r="M4" s="73">
        <v>30.023099822092266</v>
      </c>
      <c r="N4" s="74">
        <v>7913.4384765625</v>
      </c>
      <c r="O4" s="74">
        <v>3000.332763671875</v>
      </c>
      <c r="P4" s="75"/>
      <c r="Q4" s="76"/>
      <c r="R4" s="76"/>
      <c r="S4" s="86"/>
      <c r="T4" s="48">
        <v>1</v>
      </c>
      <c r="U4" s="48">
        <v>0</v>
      </c>
      <c r="V4" s="49">
        <v>0</v>
      </c>
      <c r="W4" s="49">
        <v>0.00361</v>
      </c>
      <c r="X4" s="49">
        <v>0.000859</v>
      </c>
      <c r="Y4" s="49">
        <v>0.490436</v>
      </c>
      <c r="Z4" s="49">
        <v>0</v>
      </c>
      <c r="AA4" s="49">
        <v>0</v>
      </c>
      <c r="AB4" s="71">
        <v>4</v>
      </c>
      <c r="AC4" s="71"/>
      <c r="AD4" s="72"/>
      <c r="AE4" s="78" t="s">
        <v>912</v>
      </c>
      <c r="AF4" s="78">
        <v>316</v>
      </c>
      <c r="AG4" s="78">
        <v>826</v>
      </c>
      <c r="AH4" s="78">
        <v>3288</v>
      </c>
      <c r="AI4" s="78">
        <v>2380</v>
      </c>
      <c r="AJ4" s="78"/>
      <c r="AK4" s="78" t="s">
        <v>1000</v>
      </c>
      <c r="AL4" s="78"/>
      <c r="AM4" s="78"/>
      <c r="AN4" s="78"/>
      <c r="AO4" s="80">
        <v>41305.37322916667</v>
      </c>
      <c r="AP4" s="78"/>
      <c r="AQ4" s="78" t="b">
        <v>1</v>
      </c>
      <c r="AR4" s="78" t="b">
        <v>0</v>
      </c>
      <c r="AS4" s="78" t="b">
        <v>0</v>
      </c>
      <c r="AT4" s="78" t="s">
        <v>863</v>
      </c>
      <c r="AU4" s="78">
        <v>40</v>
      </c>
      <c r="AV4" s="83" t="s">
        <v>1284</v>
      </c>
      <c r="AW4" s="78" t="b">
        <v>0</v>
      </c>
      <c r="AX4" s="78" t="s">
        <v>1350</v>
      </c>
      <c r="AY4" s="83" t="s">
        <v>1352</v>
      </c>
      <c r="AZ4" s="78" t="s">
        <v>65</v>
      </c>
      <c r="BA4" s="78" t="str">
        <f>REPLACE(INDEX(GroupVertices[Group],MATCH(Vertices[[#This Row],[Vertex]],GroupVertices[Vertex],0)),1,1,"")</f>
        <v>7</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262</v>
      </c>
      <c r="C5" s="65"/>
      <c r="D5" s="65" t="s">
        <v>64</v>
      </c>
      <c r="E5" s="66">
        <v>180.3412703618673</v>
      </c>
      <c r="F5" s="68">
        <v>99.8942065491184</v>
      </c>
      <c r="G5" s="100" t="s">
        <v>1299</v>
      </c>
      <c r="H5" s="65"/>
      <c r="I5" s="69" t="s">
        <v>262</v>
      </c>
      <c r="J5" s="70"/>
      <c r="K5" s="70"/>
      <c r="L5" s="69" t="s">
        <v>1443</v>
      </c>
      <c r="M5" s="73">
        <v>36.25743073047859</v>
      </c>
      <c r="N5" s="74">
        <v>8602.724609375</v>
      </c>
      <c r="O5" s="74">
        <v>3098.70703125</v>
      </c>
      <c r="P5" s="75"/>
      <c r="Q5" s="76"/>
      <c r="R5" s="76"/>
      <c r="S5" s="86"/>
      <c r="T5" s="48">
        <v>1</v>
      </c>
      <c r="U5" s="48">
        <v>0</v>
      </c>
      <c r="V5" s="49">
        <v>0</v>
      </c>
      <c r="W5" s="49">
        <v>0.00361</v>
      </c>
      <c r="X5" s="49">
        <v>0.000859</v>
      </c>
      <c r="Y5" s="49">
        <v>0.490436</v>
      </c>
      <c r="Z5" s="49">
        <v>0</v>
      </c>
      <c r="AA5" s="49">
        <v>0</v>
      </c>
      <c r="AB5" s="71">
        <v>5</v>
      </c>
      <c r="AC5" s="71"/>
      <c r="AD5" s="72"/>
      <c r="AE5" s="78" t="s">
        <v>913</v>
      </c>
      <c r="AF5" s="78">
        <v>985</v>
      </c>
      <c r="AG5" s="78">
        <v>1003</v>
      </c>
      <c r="AH5" s="78">
        <v>1218</v>
      </c>
      <c r="AI5" s="78">
        <v>544</v>
      </c>
      <c r="AJ5" s="78"/>
      <c r="AK5" s="78" t="s">
        <v>1001</v>
      </c>
      <c r="AL5" s="78" t="s">
        <v>1087</v>
      </c>
      <c r="AM5" s="83" t="s">
        <v>1133</v>
      </c>
      <c r="AN5" s="78"/>
      <c r="AO5" s="80">
        <v>41394.51704861111</v>
      </c>
      <c r="AP5" s="83" t="s">
        <v>1201</v>
      </c>
      <c r="AQ5" s="78" t="b">
        <v>0</v>
      </c>
      <c r="AR5" s="78" t="b">
        <v>0</v>
      </c>
      <c r="AS5" s="78" t="b">
        <v>1</v>
      </c>
      <c r="AT5" s="78" t="s">
        <v>863</v>
      </c>
      <c r="AU5" s="78">
        <v>21</v>
      </c>
      <c r="AV5" s="83" t="s">
        <v>1285</v>
      </c>
      <c r="AW5" s="78" t="b">
        <v>0</v>
      </c>
      <c r="AX5" s="78" t="s">
        <v>1350</v>
      </c>
      <c r="AY5" s="83" t="s">
        <v>1353</v>
      </c>
      <c r="AZ5" s="78" t="s">
        <v>65</v>
      </c>
      <c r="BA5" s="78" t="str">
        <f>REPLACE(INDEX(GroupVertices[Group],MATCH(Vertices[[#This Row],[Vertex]],GroupVertices[Vertex],0)),1,1,"")</f>
        <v>7</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263</v>
      </c>
      <c r="C6" s="65"/>
      <c r="D6" s="65" t="s">
        <v>64</v>
      </c>
      <c r="E6" s="66">
        <v>163.70403410954412</v>
      </c>
      <c r="F6" s="68">
        <v>99.99017103802998</v>
      </c>
      <c r="G6" s="100" t="s">
        <v>1300</v>
      </c>
      <c r="H6" s="65"/>
      <c r="I6" s="69" t="s">
        <v>263</v>
      </c>
      <c r="J6" s="70"/>
      <c r="K6" s="70"/>
      <c r="L6" s="69" t="s">
        <v>1444</v>
      </c>
      <c r="M6" s="73">
        <v>4.275665392541967</v>
      </c>
      <c r="N6" s="74">
        <v>9804.087890625</v>
      </c>
      <c r="O6" s="74">
        <v>4540.72216796875</v>
      </c>
      <c r="P6" s="75"/>
      <c r="Q6" s="76"/>
      <c r="R6" s="76"/>
      <c r="S6" s="86"/>
      <c r="T6" s="48">
        <v>1</v>
      </c>
      <c r="U6" s="48">
        <v>0</v>
      </c>
      <c r="V6" s="49">
        <v>0</v>
      </c>
      <c r="W6" s="49">
        <v>0.00361</v>
      </c>
      <c r="X6" s="49">
        <v>0.000859</v>
      </c>
      <c r="Y6" s="49">
        <v>0.490436</v>
      </c>
      <c r="Z6" s="49">
        <v>0</v>
      </c>
      <c r="AA6" s="49">
        <v>0</v>
      </c>
      <c r="AB6" s="71">
        <v>6</v>
      </c>
      <c r="AC6" s="71"/>
      <c r="AD6" s="72"/>
      <c r="AE6" s="78" t="s">
        <v>914</v>
      </c>
      <c r="AF6" s="78">
        <v>54</v>
      </c>
      <c r="AG6" s="78">
        <v>95</v>
      </c>
      <c r="AH6" s="78">
        <v>432</v>
      </c>
      <c r="AI6" s="78">
        <v>282</v>
      </c>
      <c r="AJ6" s="78"/>
      <c r="AK6" s="78"/>
      <c r="AL6" s="78" t="s">
        <v>1088</v>
      </c>
      <c r="AM6" s="83" t="s">
        <v>1134</v>
      </c>
      <c r="AN6" s="78"/>
      <c r="AO6" s="80">
        <v>43348.75922453704</v>
      </c>
      <c r="AP6" s="83" t="s">
        <v>1202</v>
      </c>
      <c r="AQ6" s="78" t="b">
        <v>1</v>
      </c>
      <c r="AR6" s="78" t="b">
        <v>0</v>
      </c>
      <c r="AS6" s="78" t="b">
        <v>0</v>
      </c>
      <c r="AT6" s="78" t="s">
        <v>863</v>
      </c>
      <c r="AU6" s="78">
        <v>0</v>
      </c>
      <c r="AV6" s="78"/>
      <c r="AW6" s="78" t="b">
        <v>0</v>
      </c>
      <c r="AX6" s="78" t="s">
        <v>1350</v>
      </c>
      <c r="AY6" s="83" t="s">
        <v>1354</v>
      </c>
      <c r="AZ6" s="78" t="s">
        <v>65</v>
      </c>
      <c r="BA6" s="78" t="str">
        <f>REPLACE(INDEX(GroupVertices[Group],MATCH(Vertices[[#This Row],[Vertex]],GroupVertices[Vertex],0)),1,1,"")</f>
        <v>7</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213</v>
      </c>
      <c r="C7" s="65"/>
      <c r="D7" s="65" t="s">
        <v>64</v>
      </c>
      <c r="E7" s="66">
        <v>697.8729200830874</v>
      </c>
      <c r="F7" s="68">
        <v>96.90905567983654</v>
      </c>
      <c r="G7" s="100" t="s">
        <v>1301</v>
      </c>
      <c r="H7" s="65"/>
      <c r="I7" s="69" t="s">
        <v>213</v>
      </c>
      <c r="J7" s="70"/>
      <c r="K7" s="70"/>
      <c r="L7" s="69" t="s">
        <v>1445</v>
      </c>
      <c r="M7" s="73">
        <v>1031.1087104331436</v>
      </c>
      <c r="N7" s="74">
        <v>8707.7060546875</v>
      </c>
      <c r="O7" s="74">
        <v>1976.27294921875</v>
      </c>
      <c r="P7" s="75"/>
      <c r="Q7" s="76"/>
      <c r="R7" s="76"/>
      <c r="S7" s="86"/>
      <c r="T7" s="48">
        <v>1</v>
      </c>
      <c r="U7" s="48">
        <v>2</v>
      </c>
      <c r="V7" s="49">
        <v>350</v>
      </c>
      <c r="W7" s="49">
        <v>0.005236</v>
      </c>
      <c r="X7" s="49">
        <v>0.008961</v>
      </c>
      <c r="Y7" s="49">
        <v>1.169983</v>
      </c>
      <c r="Z7" s="49">
        <v>0</v>
      </c>
      <c r="AA7" s="49">
        <v>0</v>
      </c>
      <c r="AB7" s="71">
        <v>7</v>
      </c>
      <c r="AC7" s="71"/>
      <c r="AD7" s="72"/>
      <c r="AE7" s="78" t="s">
        <v>915</v>
      </c>
      <c r="AF7" s="78">
        <v>2132</v>
      </c>
      <c r="AG7" s="78">
        <v>29248</v>
      </c>
      <c r="AH7" s="78">
        <v>10832</v>
      </c>
      <c r="AI7" s="78">
        <v>7838</v>
      </c>
      <c r="AJ7" s="78"/>
      <c r="AK7" s="78" t="s">
        <v>1002</v>
      </c>
      <c r="AL7" s="78" t="s">
        <v>1089</v>
      </c>
      <c r="AM7" s="83" t="s">
        <v>1135</v>
      </c>
      <c r="AN7" s="78"/>
      <c r="AO7" s="80">
        <v>41080.36817129629</v>
      </c>
      <c r="AP7" s="83" t="s">
        <v>1203</v>
      </c>
      <c r="AQ7" s="78" t="b">
        <v>0</v>
      </c>
      <c r="AR7" s="78" t="b">
        <v>0</v>
      </c>
      <c r="AS7" s="78" t="b">
        <v>1</v>
      </c>
      <c r="AT7" s="78" t="s">
        <v>863</v>
      </c>
      <c r="AU7" s="78">
        <v>511</v>
      </c>
      <c r="AV7" s="83" t="s">
        <v>1286</v>
      </c>
      <c r="AW7" s="78" t="b">
        <v>0</v>
      </c>
      <c r="AX7" s="78" t="s">
        <v>1350</v>
      </c>
      <c r="AY7" s="83" t="s">
        <v>1355</v>
      </c>
      <c r="AZ7" s="78" t="s">
        <v>66</v>
      </c>
      <c r="BA7" s="78" t="str">
        <f>REPLACE(INDEX(GroupVertices[Group],MATCH(Vertices[[#This Row],[Vertex]],GroupVertices[Vertex],0)),1,1,"")</f>
        <v>8</v>
      </c>
      <c r="BB7" s="48" t="s">
        <v>436</v>
      </c>
      <c r="BC7" s="48" t="s">
        <v>436</v>
      </c>
      <c r="BD7" s="48" t="s">
        <v>466</v>
      </c>
      <c r="BE7" s="48" t="s">
        <v>466</v>
      </c>
      <c r="BF7" s="48" t="s">
        <v>478</v>
      </c>
      <c r="BG7" s="48" t="s">
        <v>478</v>
      </c>
      <c r="BH7" s="121" t="s">
        <v>1900</v>
      </c>
      <c r="BI7" s="121" t="s">
        <v>1900</v>
      </c>
      <c r="BJ7" s="121" t="s">
        <v>1958</v>
      </c>
      <c r="BK7" s="121" t="s">
        <v>1958</v>
      </c>
      <c r="BL7" s="121">
        <v>1</v>
      </c>
      <c r="BM7" s="124">
        <v>2.7027027027027026</v>
      </c>
      <c r="BN7" s="121">
        <v>0</v>
      </c>
      <c r="BO7" s="124">
        <v>0</v>
      </c>
      <c r="BP7" s="121">
        <v>0</v>
      </c>
      <c r="BQ7" s="124">
        <v>0</v>
      </c>
      <c r="BR7" s="121">
        <v>36</v>
      </c>
      <c r="BS7" s="124">
        <v>97.29729729729729</v>
      </c>
      <c r="BT7" s="121">
        <v>37</v>
      </c>
      <c r="BU7" s="2"/>
      <c r="BV7" s="3"/>
      <c r="BW7" s="3"/>
      <c r="BX7" s="3"/>
      <c r="BY7" s="3"/>
    </row>
    <row r="8" spans="1:77" ht="41.45" customHeight="1">
      <c r="A8" s="64" t="s">
        <v>264</v>
      </c>
      <c r="C8" s="65"/>
      <c r="D8" s="65" t="s">
        <v>64</v>
      </c>
      <c r="E8" s="66">
        <v>456.9261615830327</v>
      </c>
      <c r="F8" s="68">
        <v>98.29884976484473</v>
      </c>
      <c r="G8" s="100" t="s">
        <v>1302</v>
      </c>
      <c r="H8" s="65"/>
      <c r="I8" s="69" t="s">
        <v>264</v>
      </c>
      <c r="J8" s="70"/>
      <c r="K8" s="70"/>
      <c r="L8" s="69" t="s">
        <v>1446</v>
      </c>
      <c r="M8" s="73">
        <v>567.936668369414</v>
      </c>
      <c r="N8" s="74">
        <v>8178.1943359375</v>
      </c>
      <c r="O8" s="74">
        <v>1976.27294921875</v>
      </c>
      <c r="P8" s="75"/>
      <c r="Q8" s="76"/>
      <c r="R8" s="76"/>
      <c r="S8" s="86"/>
      <c r="T8" s="48">
        <v>1</v>
      </c>
      <c r="U8" s="48">
        <v>0</v>
      </c>
      <c r="V8" s="49">
        <v>0</v>
      </c>
      <c r="W8" s="49">
        <v>0.003584</v>
      </c>
      <c r="X8" s="49">
        <v>0.000851</v>
      </c>
      <c r="Y8" s="49">
        <v>0.481495</v>
      </c>
      <c r="Z8" s="49">
        <v>0</v>
      </c>
      <c r="AA8" s="49">
        <v>0</v>
      </c>
      <c r="AB8" s="71">
        <v>8</v>
      </c>
      <c r="AC8" s="71"/>
      <c r="AD8" s="72"/>
      <c r="AE8" s="78" t="s">
        <v>916</v>
      </c>
      <c r="AF8" s="78">
        <v>1291</v>
      </c>
      <c r="AG8" s="78">
        <v>16098</v>
      </c>
      <c r="AH8" s="78">
        <v>14584</v>
      </c>
      <c r="AI8" s="78">
        <v>3421</v>
      </c>
      <c r="AJ8" s="78"/>
      <c r="AK8" s="78" t="s">
        <v>1003</v>
      </c>
      <c r="AL8" s="78"/>
      <c r="AM8" s="83" t="s">
        <v>1136</v>
      </c>
      <c r="AN8" s="78"/>
      <c r="AO8" s="80">
        <v>40233.52856481481</v>
      </c>
      <c r="AP8" s="83" t="s">
        <v>1204</v>
      </c>
      <c r="AQ8" s="78" t="b">
        <v>0</v>
      </c>
      <c r="AR8" s="78" t="b">
        <v>0</v>
      </c>
      <c r="AS8" s="78" t="b">
        <v>0</v>
      </c>
      <c r="AT8" s="78" t="s">
        <v>863</v>
      </c>
      <c r="AU8" s="78">
        <v>841</v>
      </c>
      <c r="AV8" s="83" t="s">
        <v>1287</v>
      </c>
      <c r="AW8" s="78" t="b">
        <v>0</v>
      </c>
      <c r="AX8" s="78" t="s">
        <v>1350</v>
      </c>
      <c r="AY8" s="83" t="s">
        <v>1356</v>
      </c>
      <c r="AZ8" s="78" t="s">
        <v>65</v>
      </c>
      <c r="BA8" s="78" t="str">
        <f>REPLACE(INDEX(GroupVertices[Group],MATCH(Vertices[[#This Row],[Vertex]],GroupVertices[Vertex],0)),1,1,"")</f>
        <v>8</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265</v>
      </c>
      <c r="C9" s="65"/>
      <c r="D9" s="65" t="s">
        <v>64</v>
      </c>
      <c r="E9" s="66">
        <v>1000</v>
      </c>
      <c r="F9" s="68">
        <v>90.65804724243011</v>
      </c>
      <c r="G9" s="100" t="s">
        <v>1303</v>
      </c>
      <c r="H9" s="65"/>
      <c r="I9" s="69" t="s">
        <v>265</v>
      </c>
      <c r="J9" s="70"/>
      <c r="K9" s="70"/>
      <c r="L9" s="69" t="s">
        <v>1447</v>
      </c>
      <c r="M9" s="73">
        <v>3114.3614556727907</v>
      </c>
      <c r="N9" s="74">
        <v>8178.1943359375</v>
      </c>
      <c r="O9" s="74">
        <v>894.0282592773438</v>
      </c>
      <c r="P9" s="75"/>
      <c r="Q9" s="76"/>
      <c r="R9" s="76"/>
      <c r="S9" s="86"/>
      <c r="T9" s="48">
        <v>1</v>
      </c>
      <c r="U9" s="48">
        <v>0</v>
      </c>
      <c r="V9" s="49">
        <v>0</v>
      </c>
      <c r="W9" s="49">
        <v>0.003584</v>
      </c>
      <c r="X9" s="49">
        <v>0.000851</v>
      </c>
      <c r="Y9" s="49">
        <v>0.481495</v>
      </c>
      <c r="Z9" s="49">
        <v>0</v>
      </c>
      <c r="AA9" s="49">
        <v>0</v>
      </c>
      <c r="AB9" s="71">
        <v>9</v>
      </c>
      <c r="AC9" s="71"/>
      <c r="AD9" s="72"/>
      <c r="AE9" s="78" t="s">
        <v>917</v>
      </c>
      <c r="AF9" s="78">
        <v>4175</v>
      </c>
      <c r="AG9" s="78">
        <v>88394</v>
      </c>
      <c r="AH9" s="78">
        <v>46218</v>
      </c>
      <c r="AI9" s="78">
        <v>8612</v>
      </c>
      <c r="AJ9" s="78"/>
      <c r="AK9" s="78" t="s">
        <v>1004</v>
      </c>
      <c r="AL9" s="78" t="s">
        <v>1090</v>
      </c>
      <c r="AM9" s="83" t="s">
        <v>1137</v>
      </c>
      <c r="AN9" s="78"/>
      <c r="AO9" s="80">
        <v>40471.66918981481</v>
      </c>
      <c r="AP9" s="83" t="s">
        <v>1205</v>
      </c>
      <c r="AQ9" s="78" t="b">
        <v>0</v>
      </c>
      <c r="AR9" s="78" t="b">
        <v>0</v>
      </c>
      <c r="AS9" s="78" t="b">
        <v>1</v>
      </c>
      <c r="AT9" s="78" t="s">
        <v>863</v>
      </c>
      <c r="AU9" s="78">
        <v>4171</v>
      </c>
      <c r="AV9" s="83" t="s">
        <v>1284</v>
      </c>
      <c r="AW9" s="78" t="b">
        <v>1</v>
      </c>
      <c r="AX9" s="78" t="s">
        <v>1350</v>
      </c>
      <c r="AY9" s="83" t="s">
        <v>1357</v>
      </c>
      <c r="AZ9" s="78" t="s">
        <v>65</v>
      </c>
      <c r="BA9" s="78" t="str">
        <f>REPLACE(INDEX(GroupVertices[Group],MATCH(Vertices[[#This Row],[Vertex]],GroupVertices[Vertex],0)),1,1,"")</f>
        <v>8</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214</v>
      </c>
      <c r="C10" s="65"/>
      <c r="D10" s="65" t="s">
        <v>64</v>
      </c>
      <c r="E10" s="66">
        <v>1000</v>
      </c>
      <c r="F10" s="68">
        <v>87.65619770657554</v>
      </c>
      <c r="G10" s="100" t="s">
        <v>528</v>
      </c>
      <c r="H10" s="65"/>
      <c r="I10" s="69" t="s">
        <v>214</v>
      </c>
      <c r="J10" s="70"/>
      <c r="K10" s="70"/>
      <c r="L10" s="69" t="s">
        <v>1448</v>
      </c>
      <c r="M10" s="73">
        <v>4114.777844321925</v>
      </c>
      <c r="N10" s="74">
        <v>6942.86962890625</v>
      </c>
      <c r="O10" s="74">
        <v>2440.166259765625</v>
      </c>
      <c r="P10" s="75"/>
      <c r="Q10" s="76"/>
      <c r="R10" s="76"/>
      <c r="S10" s="86"/>
      <c r="T10" s="48">
        <v>7</v>
      </c>
      <c r="U10" s="48">
        <v>3</v>
      </c>
      <c r="V10" s="49">
        <v>188.666667</v>
      </c>
      <c r="W10" s="49">
        <v>0.005348</v>
      </c>
      <c r="X10" s="49">
        <v>0.017349</v>
      </c>
      <c r="Y10" s="49">
        <v>2.196274</v>
      </c>
      <c r="Z10" s="49">
        <v>0.17857142857142858</v>
      </c>
      <c r="AA10" s="49">
        <v>0</v>
      </c>
      <c r="AB10" s="71">
        <v>10</v>
      </c>
      <c r="AC10" s="71"/>
      <c r="AD10" s="72"/>
      <c r="AE10" s="78" t="s">
        <v>918</v>
      </c>
      <c r="AF10" s="78">
        <v>5965</v>
      </c>
      <c r="AG10" s="78">
        <v>116797</v>
      </c>
      <c r="AH10" s="78">
        <v>18930</v>
      </c>
      <c r="AI10" s="78">
        <v>7671</v>
      </c>
      <c r="AJ10" s="78"/>
      <c r="AK10" s="78" t="s">
        <v>1005</v>
      </c>
      <c r="AL10" s="78" t="s">
        <v>1086</v>
      </c>
      <c r="AM10" s="83" t="s">
        <v>1138</v>
      </c>
      <c r="AN10" s="78"/>
      <c r="AO10" s="80">
        <v>39835.62936342593</v>
      </c>
      <c r="AP10" s="83" t="s">
        <v>1206</v>
      </c>
      <c r="AQ10" s="78" t="b">
        <v>0</v>
      </c>
      <c r="AR10" s="78" t="b">
        <v>0</v>
      </c>
      <c r="AS10" s="78" t="b">
        <v>1</v>
      </c>
      <c r="AT10" s="78" t="s">
        <v>863</v>
      </c>
      <c r="AU10" s="78">
        <v>1222</v>
      </c>
      <c r="AV10" s="83" t="s">
        <v>1284</v>
      </c>
      <c r="AW10" s="78" t="b">
        <v>1</v>
      </c>
      <c r="AX10" s="78" t="s">
        <v>1350</v>
      </c>
      <c r="AY10" s="83" t="s">
        <v>1358</v>
      </c>
      <c r="AZ10" s="78" t="s">
        <v>66</v>
      </c>
      <c r="BA10" s="78" t="str">
        <f>REPLACE(INDEX(GroupVertices[Group],MATCH(Vertices[[#This Row],[Vertex]],GroupVertices[Vertex],0)),1,1,"")</f>
        <v>6</v>
      </c>
      <c r="BB10" s="48" t="s">
        <v>437</v>
      </c>
      <c r="BC10" s="48" t="s">
        <v>437</v>
      </c>
      <c r="BD10" s="48" t="s">
        <v>465</v>
      </c>
      <c r="BE10" s="48" t="s">
        <v>465</v>
      </c>
      <c r="BF10" s="48" t="s">
        <v>1892</v>
      </c>
      <c r="BG10" s="48" t="s">
        <v>1892</v>
      </c>
      <c r="BH10" s="121" t="s">
        <v>1901</v>
      </c>
      <c r="BI10" s="121" t="s">
        <v>1945</v>
      </c>
      <c r="BJ10" s="121" t="s">
        <v>1959</v>
      </c>
      <c r="BK10" s="121" t="s">
        <v>1959</v>
      </c>
      <c r="BL10" s="121">
        <v>4</v>
      </c>
      <c r="BM10" s="124">
        <v>3.3333333333333335</v>
      </c>
      <c r="BN10" s="121">
        <v>1</v>
      </c>
      <c r="BO10" s="124">
        <v>0.8333333333333334</v>
      </c>
      <c r="BP10" s="121">
        <v>0</v>
      </c>
      <c r="BQ10" s="124">
        <v>0</v>
      </c>
      <c r="BR10" s="121">
        <v>115</v>
      </c>
      <c r="BS10" s="124">
        <v>95.83333333333333</v>
      </c>
      <c r="BT10" s="121">
        <v>120</v>
      </c>
      <c r="BU10" s="2"/>
      <c r="BV10" s="3"/>
      <c r="BW10" s="3"/>
      <c r="BX10" s="3"/>
      <c r="BY10" s="3"/>
    </row>
    <row r="11" spans="1:77" ht="41.45" customHeight="1">
      <c r="A11" s="64" t="s">
        <v>266</v>
      </c>
      <c r="C11" s="65"/>
      <c r="D11" s="65" t="s">
        <v>64</v>
      </c>
      <c r="E11" s="66">
        <v>1000</v>
      </c>
      <c r="F11" s="68">
        <v>70</v>
      </c>
      <c r="G11" s="100" t="s">
        <v>1304</v>
      </c>
      <c r="H11" s="65"/>
      <c r="I11" s="69" t="s">
        <v>266</v>
      </c>
      <c r="J11" s="70"/>
      <c r="K11" s="70"/>
      <c r="L11" s="69" t="s">
        <v>1449</v>
      </c>
      <c r="M11" s="73">
        <v>9999</v>
      </c>
      <c r="N11" s="74">
        <v>6770.8525390625</v>
      </c>
      <c r="O11" s="74">
        <v>557.4738159179688</v>
      </c>
      <c r="P11" s="75"/>
      <c r="Q11" s="76"/>
      <c r="R11" s="76"/>
      <c r="S11" s="86"/>
      <c r="T11" s="48">
        <v>1</v>
      </c>
      <c r="U11" s="48">
        <v>0</v>
      </c>
      <c r="V11" s="49">
        <v>0</v>
      </c>
      <c r="W11" s="49">
        <v>0.003636</v>
      </c>
      <c r="X11" s="49">
        <v>0.001648</v>
      </c>
      <c r="Y11" s="49">
        <v>0.357426</v>
      </c>
      <c r="Z11" s="49">
        <v>0</v>
      </c>
      <c r="AA11" s="49">
        <v>0</v>
      </c>
      <c r="AB11" s="71">
        <v>11</v>
      </c>
      <c r="AC11" s="71"/>
      <c r="AD11" s="72"/>
      <c r="AE11" s="78" t="s">
        <v>919</v>
      </c>
      <c r="AF11" s="78">
        <v>3494</v>
      </c>
      <c r="AG11" s="78">
        <v>283857</v>
      </c>
      <c r="AH11" s="78">
        <v>92935</v>
      </c>
      <c r="AI11" s="78">
        <v>4768</v>
      </c>
      <c r="AJ11" s="78"/>
      <c r="AK11" s="78" t="s">
        <v>1006</v>
      </c>
      <c r="AL11" s="78" t="s">
        <v>1091</v>
      </c>
      <c r="AM11" s="83" t="s">
        <v>1139</v>
      </c>
      <c r="AN11" s="78"/>
      <c r="AO11" s="80">
        <v>39882.630590277775</v>
      </c>
      <c r="AP11" s="83" t="s">
        <v>1207</v>
      </c>
      <c r="AQ11" s="78" t="b">
        <v>0</v>
      </c>
      <c r="AR11" s="78" t="b">
        <v>0</v>
      </c>
      <c r="AS11" s="78" t="b">
        <v>0</v>
      </c>
      <c r="AT11" s="78" t="s">
        <v>863</v>
      </c>
      <c r="AU11" s="78">
        <v>5797</v>
      </c>
      <c r="AV11" s="83" t="s">
        <v>1288</v>
      </c>
      <c r="AW11" s="78" t="b">
        <v>1</v>
      </c>
      <c r="AX11" s="78" t="s">
        <v>1350</v>
      </c>
      <c r="AY11" s="83" t="s">
        <v>1359</v>
      </c>
      <c r="AZ11" s="78" t="s">
        <v>65</v>
      </c>
      <c r="BA11" s="78" t="str">
        <f>REPLACE(INDEX(GroupVertices[Group],MATCH(Vertices[[#This Row],[Vertex]],GroupVertices[Vertex],0)),1,1,"")</f>
        <v>6</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215</v>
      </c>
      <c r="C12" s="65"/>
      <c r="D12" s="65" t="s">
        <v>64</v>
      </c>
      <c r="E12" s="66">
        <v>166.41583032688314</v>
      </c>
      <c r="F12" s="68">
        <v>99.97452924908845</v>
      </c>
      <c r="G12" s="100" t="s">
        <v>1305</v>
      </c>
      <c r="H12" s="65"/>
      <c r="I12" s="69" t="s">
        <v>215</v>
      </c>
      <c r="J12" s="70"/>
      <c r="K12" s="70"/>
      <c r="L12" s="69" t="s">
        <v>1450</v>
      </c>
      <c r="M12" s="73">
        <v>9.488552253791548</v>
      </c>
      <c r="N12" s="74">
        <v>7285.8037109375</v>
      </c>
      <c r="O12" s="74">
        <v>6212.25</v>
      </c>
      <c r="P12" s="75"/>
      <c r="Q12" s="76"/>
      <c r="R12" s="76"/>
      <c r="S12" s="86"/>
      <c r="T12" s="48">
        <v>4</v>
      </c>
      <c r="U12" s="48">
        <v>5</v>
      </c>
      <c r="V12" s="49">
        <v>519</v>
      </c>
      <c r="W12" s="49">
        <v>0.005405</v>
      </c>
      <c r="X12" s="49">
        <v>0.011658</v>
      </c>
      <c r="Y12" s="49">
        <v>2.003008</v>
      </c>
      <c r="Z12" s="49">
        <v>0.11904761904761904</v>
      </c>
      <c r="AA12" s="49">
        <v>0.2857142857142857</v>
      </c>
      <c r="AB12" s="71">
        <v>12</v>
      </c>
      <c r="AC12" s="71"/>
      <c r="AD12" s="72"/>
      <c r="AE12" s="78" t="s">
        <v>920</v>
      </c>
      <c r="AF12" s="78">
        <v>459</v>
      </c>
      <c r="AG12" s="78">
        <v>243</v>
      </c>
      <c r="AH12" s="78">
        <v>922</v>
      </c>
      <c r="AI12" s="78">
        <v>772</v>
      </c>
      <c r="AJ12" s="78"/>
      <c r="AK12" s="78" t="s">
        <v>1007</v>
      </c>
      <c r="AL12" s="78" t="s">
        <v>1088</v>
      </c>
      <c r="AM12" s="83" t="s">
        <v>1140</v>
      </c>
      <c r="AN12" s="78"/>
      <c r="AO12" s="80">
        <v>42932.71603009259</v>
      </c>
      <c r="AP12" s="83" t="s">
        <v>1208</v>
      </c>
      <c r="AQ12" s="78" t="b">
        <v>0</v>
      </c>
      <c r="AR12" s="78" t="b">
        <v>0</v>
      </c>
      <c r="AS12" s="78" t="b">
        <v>0</v>
      </c>
      <c r="AT12" s="78" t="s">
        <v>863</v>
      </c>
      <c r="AU12" s="78">
        <v>6</v>
      </c>
      <c r="AV12" s="83" t="s">
        <v>1284</v>
      </c>
      <c r="AW12" s="78" t="b">
        <v>0</v>
      </c>
      <c r="AX12" s="78" t="s">
        <v>1350</v>
      </c>
      <c r="AY12" s="83" t="s">
        <v>1360</v>
      </c>
      <c r="AZ12" s="78" t="s">
        <v>66</v>
      </c>
      <c r="BA12" s="78" t="str">
        <f>REPLACE(INDEX(GroupVertices[Group],MATCH(Vertices[[#This Row],[Vertex]],GroupVertices[Vertex],0)),1,1,"")</f>
        <v>5</v>
      </c>
      <c r="BB12" s="48"/>
      <c r="BC12" s="48"/>
      <c r="BD12" s="48"/>
      <c r="BE12" s="48"/>
      <c r="BF12" s="48"/>
      <c r="BG12" s="48"/>
      <c r="BH12" s="121" t="s">
        <v>1726</v>
      </c>
      <c r="BI12" s="121" t="s">
        <v>1726</v>
      </c>
      <c r="BJ12" s="121" t="s">
        <v>1960</v>
      </c>
      <c r="BK12" s="121" t="s">
        <v>1960</v>
      </c>
      <c r="BL12" s="121">
        <v>4</v>
      </c>
      <c r="BM12" s="124">
        <v>10.526315789473685</v>
      </c>
      <c r="BN12" s="121">
        <v>1</v>
      </c>
      <c r="BO12" s="124">
        <v>2.6315789473684212</v>
      </c>
      <c r="BP12" s="121">
        <v>0</v>
      </c>
      <c r="BQ12" s="124">
        <v>0</v>
      </c>
      <c r="BR12" s="121">
        <v>33</v>
      </c>
      <c r="BS12" s="124">
        <v>86.84210526315789</v>
      </c>
      <c r="BT12" s="121">
        <v>38</v>
      </c>
      <c r="BU12" s="2"/>
      <c r="BV12" s="3"/>
      <c r="BW12" s="3"/>
      <c r="BX12" s="3"/>
      <c r="BY12" s="3"/>
    </row>
    <row r="13" spans="1:77" ht="41.45" customHeight="1">
      <c r="A13" s="64" t="s">
        <v>267</v>
      </c>
      <c r="C13" s="65"/>
      <c r="D13" s="65" t="s">
        <v>64</v>
      </c>
      <c r="E13" s="66">
        <v>1000</v>
      </c>
      <c r="F13" s="68">
        <v>93.44609043349598</v>
      </c>
      <c r="G13" s="100" t="s">
        <v>1306</v>
      </c>
      <c r="H13" s="65"/>
      <c r="I13" s="69" t="s">
        <v>267</v>
      </c>
      <c r="J13" s="70"/>
      <c r="K13" s="70"/>
      <c r="L13" s="69" t="s">
        <v>1451</v>
      </c>
      <c r="M13" s="73">
        <v>2185.199594863575</v>
      </c>
      <c r="N13" s="74">
        <v>7108.02294921875</v>
      </c>
      <c r="O13" s="74">
        <v>4893.62841796875</v>
      </c>
      <c r="P13" s="75"/>
      <c r="Q13" s="76"/>
      <c r="R13" s="76"/>
      <c r="S13" s="86"/>
      <c r="T13" s="48">
        <v>1</v>
      </c>
      <c r="U13" s="48">
        <v>0</v>
      </c>
      <c r="V13" s="49">
        <v>0</v>
      </c>
      <c r="W13" s="49">
        <v>0.003663</v>
      </c>
      <c r="X13" s="49">
        <v>0.001107</v>
      </c>
      <c r="Y13" s="49">
        <v>0.393222</v>
      </c>
      <c r="Z13" s="49">
        <v>0</v>
      </c>
      <c r="AA13" s="49">
        <v>0</v>
      </c>
      <c r="AB13" s="71">
        <v>13</v>
      </c>
      <c r="AC13" s="71"/>
      <c r="AD13" s="72"/>
      <c r="AE13" s="78" t="s">
        <v>921</v>
      </c>
      <c r="AF13" s="78">
        <v>5954</v>
      </c>
      <c r="AG13" s="78">
        <v>62014</v>
      </c>
      <c r="AH13" s="78">
        <v>12878</v>
      </c>
      <c r="AI13" s="78">
        <v>3454</v>
      </c>
      <c r="AJ13" s="78"/>
      <c r="AK13" s="78" t="s">
        <v>1008</v>
      </c>
      <c r="AL13" s="78" t="s">
        <v>1092</v>
      </c>
      <c r="AM13" s="83" t="s">
        <v>1141</v>
      </c>
      <c r="AN13" s="78"/>
      <c r="AO13" s="80">
        <v>39878.40846064815</v>
      </c>
      <c r="AP13" s="83" t="s">
        <v>1209</v>
      </c>
      <c r="AQ13" s="78" t="b">
        <v>0</v>
      </c>
      <c r="AR13" s="78" t="b">
        <v>0</v>
      </c>
      <c r="AS13" s="78" t="b">
        <v>1</v>
      </c>
      <c r="AT13" s="78" t="s">
        <v>863</v>
      </c>
      <c r="AU13" s="78">
        <v>569</v>
      </c>
      <c r="AV13" s="83" t="s">
        <v>1289</v>
      </c>
      <c r="AW13" s="78" t="b">
        <v>1</v>
      </c>
      <c r="AX13" s="78" t="s">
        <v>1350</v>
      </c>
      <c r="AY13" s="83" t="s">
        <v>1361</v>
      </c>
      <c r="AZ13" s="78" t="s">
        <v>65</v>
      </c>
      <c r="BA13" s="78" t="str">
        <f>REPLACE(INDEX(GroupVertices[Group],MATCH(Vertices[[#This Row],[Vertex]],GroupVertices[Vertex],0)),1,1,"")</f>
        <v>5</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268</v>
      </c>
      <c r="C14" s="65"/>
      <c r="D14" s="65" t="s">
        <v>64</v>
      </c>
      <c r="E14" s="66">
        <v>188.78814911993004</v>
      </c>
      <c r="F14" s="68">
        <v>99.84548449032076</v>
      </c>
      <c r="G14" s="100" t="s">
        <v>1307</v>
      </c>
      <c r="H14" s="65"/>
      <c r="I14" s="69" t="s">
        <v>268</v>
      </c>
      <c r="J14" s="70"/>
      <c r="K14" s="70"/>
      <c r="L14" s="69" t="s">
        <v>1452</v>
      </c>
      <c r="M14" s="73">
        <v>52.4948688591006</v>
      </c>
      <c r="N14" s="74">
        <v>7917.81787109375</v>
      </c>
      <c r="O14" s="74">
        <v>5482.78759765625</v>
      </c>
      <c r="P14" s="75"/>
      <c r="Q14" s="76"/>
      <c r="R14" s="76"/>
      <c r="S14" s="86"/>
      <c r="T14" s="48">
        <v>1</v>
      </c>
      <c r="U14" s="48">
        <v>0</v>
      </c>
      <c r="V14" s="49">
        <v>0</v>
      </c>
      <c r="W14" s="49">
        <v>0.003663</v>
      </c>
      <c r="X14" s="49">
        <v>0.001107</v>
      </c>
      <c r="Y14" s="49">
        <v>0.393222</v>
      </c>
      <c r="Z14" s="49">
        <v>0</v>
      </c>
      <c r="AA14" s="49">
        <v>0</v>
      </c>
      <c r="AB14" s="71">
        <v>14</v>
      </c>
      <c r="AC14" s="71"/>
      <c r="AD14" s="72"/>
      <c r="AE14" s="78" t="s">
        <v>922</v>
      </c>
      <c r="AF14" s="78">
        <v>2381</v>
      </c>
      <c r="AG14" s="78">
        <v>1464</v>
      </c>
      <c r="AH14" s="78">
        <v>854</v>
      </c>
      <c r="AI14" s="78">
        <v>1073</v>
      </c>
      <c r="AJ14" s="78"/>
      <c r="AK14" s="78" t="s">
        <v>1009</v>
      </c>
      <c r="AL14" s="78" t="s">
        <v>1093</v>
      </c>
      <c r="AM14" s="83" t="s">
        <v>1142</v>
      </c>
      <c r="AN14" s="78"/>
      <c r="AO14" s="80">
        <v>41967.55792824074</v>
      </c>
      <c r="AP14" s="83" t="s">
        <v>1210</v>
      </c>
      <c r="AQ14" s="78" t="b">
        <v>0</v>
      </c>
      <c r="AR14" s="78" t="b">
        <v>0</v>
      </c>
      <c r="AS14" s="78" t="b">
        <v>0</v>
      </c>
      <c r="AT14" s="78" t="s">
        <v>863</v>
      </c>
      <c r="AU14" s="78">
        <v>23</v>
      </c>
      <c r="AV14" s="83" t="s">
        <v>1284</v>
      </c>
      <c r="AW14" s="78" t="b">
        <v>0</v>
      </c>
      <c r="AX14" s="78" t="s">
        <v>1350</v>
      </c>
      <c r="AY14" s="83" t="s">
        <v>1362</v>
      </c>
      <c r="AZ14" s="78" t="s">
        <v>65</v>
      </c>
      <c r="BA14" s="78" t="str">
        <f>REPLACE(INDEX(GroupVertices[Group],MATCH(Vertices[[#This Row],[Vertex]],GroupVertices[Vertex],0)),1,1,"")</f>
        <v>5</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216</v>
      </c>
      <c r="C15" s="65"/>
      <c r="D15" s="65" t="s">
        <v>64</v>
      </c>
      <c r="E15" s="66">
        <v>182.4300863671149</v>
      </c>
      <c r="F15" s="68">
        <v>99.88215814412288</v>
      </c>
      <c r="G15" s="100" t="s">
        <v>529</v>
      </c>
      <c r="H15" s="65"/>
      <c r="I15" s="69" t="s">
        <v>216</v>
      </c>
      <c r="J15" s="70"/>
      <c r="K15" s="70"/>
      <c r="L15" s="69" t="s">
        <v>1453</v>
      </c>
      <c r="M15" s="73">
        <v>40.272762501981646</v>
      </c>
      <c r="N15" s="74">
        <v>891.4810180664062</v>
      </c>
      <c r="O15" s="74">
        <v>1658.341064453125</v>
      </c>
      <c r="P15" s="75"/>
      <c r="Q15" s="76"/>
      <c r="R15" s="76"/>
      <c r="S15" s="86"/>
      <c r="T15" s="48">
        <v>0</v>
      </c>
      <c r="U15" s="48">
        <v>2</v>
      </c>
      <c r="V15" s="49">
        <v>0</v>
      </c>
      <c r="W15" s="49">
        <v>0.005155</v>
      </c>
      <c r="X15" s="49">
        <v>0.009812</v>
      </c>
      <c r="Y15" s="49">
        <v>0.594095</v>
      </c>
      <c r="Z15" s="49">
        <v>1</v>
      </c>
      <c r="AA15" s="49">
        <v>0</v>
      </c>
      <c r="AB15" s="71">
        <v>15</v>
      </c>
      <c r="AC15" s="71"/>
      <c r="AD15" s="72"/>
      <c r="AE15" s="78" t="s">
        <v>923</v>
      </c>
      <c r="AF15" s="78">
        <v>780</v>
      </c>
      <c r="AG15" s="78">
        <v>1117</v>
      </c>
      <c r="AH15" s="78">
        <v>1327</v>
      </c>
      <c r="AI15" s="78">
        <v>695</v>
      </c>
      <c r="AJ15" s="78"/>
      <c r="AK15" s="78" t="s">
        <v>1010</v>
      </c>
      <c r="AL15" s="78" t="s">
        <v>918</v>
      </c>
      <c r="AM15" s="83" t="s">
        <v>1143</v>
      </c>
      <c r="AN15" s="78"/>
      <c r="AO15" s="80">
        <v>41037.53527777778</v>
      </c>
      <c r="AP15" s="83" t="s">
        <v>1211</v>
      </c>
      <c r="AQ15" s="78" t="b">
        <v>1</v>
      </c>
      <c r="AR15" s="78" t="b">
        <v>0</v>
      </c>
      <c r="AS15" s="78" t="b">
        <v>1</v>
      </c>
      <c r="AT15" s="78" t="s">
        <v>863</v>
      </c>
      <c r="AU15" s="78">
        <v>26</v>
      </c>
      <c r="AV15" s="83" t="s">
        <v>1284</v>
      </c>
      <c r="AW15" s="78" t="b">
        <v>0</v>
      </c>
      <c r="AX15" s="78" t="s">
        <v>1350</v>
      </c>
      <c r="AY15" s="83" t="s">
        <v>1363</v>
      </c>
      <c r="AZ15" s="78" t="s">
        <v>66</v>
      </c>
      <c r="BA15" s="78" t="str">
        <f>REPLACE(INDEX(GroupVertices[Group],MATCH(Vertices[[#This Row],[Vertex]],GroupVertices[Vertex],0)),1,1,"")</f>
        <v>1</v>
      </c>
      <c r="BB15" s="48"/>
      <c r="BC15" s="48"/>
      <c r="BD15" s="48"/>
      <c r="BE15" s="48"/>
      <c r="BF15" s="48" t="s">
        <v>480</v>
      </c>
      <c r="BG15" s="48" t="s">
        <v>480</v>
      </c>
      <c r="BH15" s="121" t="s">
        <v>1902</v>
      </c>
      <c r="BI15" s="121" t="s">
        <v>1902</v>
      </c>
      <c r="BJ15" s="121" t="s">
        <v>1961</v>
      </c>
      <c r="BK15" s="121" t="s">
        <v>1961</v>
      </c>
      <c r="BL15" s="121">
        <v>2</v>
      </c>
      <c r="BM15" s="124">
        <v>12.5</v>
      </c>
      <c r="BN15" s="121">
        <v>0</v>
      </c>
      <c r="BO15" s="124">
        <v>0</v>
      </c>
      <c r="BP15" s="121">
        <v>0</v>
      </c>
      <c r="BQ15" s="124">
        <v>0</v>
      </c>
      <c r="BR15" s="121">
        <v>14</v>
      </c>
      <c r="BS15" s="124">
        <v>87.5</v>
      </c>
      <c r="BT15" s="121">
        <v>16</v>
      </c>
      <c r="BU15" s="2"/>
      <c r="BV15" s="3"/>
      <c r="BW15" s="3"/>
      <c r="BX15" s="3"/>
      <c r="BY15" s="3"/>
    </row>
    <row r="16" spans="1:77" ht="41.45" customHeight="1">
      <c r="A16" s="64" t="s">
        <v>236</v>
      </c>
      <c r="C16" s="65"/>
      <c r="D16" s="65" t="s">
        <v>64</v>
      </c>
      <c r="E16" s="66">
        <v>204.729113370504</v>
      </c>
      <c r="F16" s="68">
        <v>99.75353613640767</v>
      </c>
      <c r="G16" s="100" t="s">
        <v>546</v>
      </c>
      <c r="H16" s="65"/>
      <c r="I16" s="69" t="s">
        <v>236</v>
      </c>
      <c r="J16" s="70"/>
      <c r="K16" s="70"/>
      <c r="L16" s="69" t="s">
        <v>1454</v>
      </c>
      <c r="M16" s="73">
        <v>83.13819027320287</v>
      </c>
      <c r="N16" s="74">
        <v>1707.854248046875</v>
      </c>
      <c r="O16" s="74">
        <v>5020.66943359375</v>
      </c>
      <c r="P16" s="75"/>
      <c r="Q16" s="76"/>
      <c r="R16" s="76"/>
      <c r="S16" s="86"/>
      <c r="T16" s="48">
        <v>36</v>
      </c>
      <c r="U16" s="48">
        <v>57</v>
      </c>
      <c r="V16" s="49">
        <v>7334</v>
      </c>
      <c r="W16" s="49">
        <v>0.009346</v>
      </c>
      <c r="X16" s="49">
        <v>0.092644</v>
      </c>
      <c r="Y16" s="49">
        <v>17.063346</v>
      </c>
      <c r="Z16" s="49">
        <v>0.01851106639839034</v>
      </c>
      <c r="AA16" s="49">
        <v>0.28169014084507044</v>
      </c>
      <c r="AB16" s="71">
        <v>16</v>
      </c>
      <c r="AC16" s="71"/>
      <c r="AD16" s="72"/>
      <c r="AE16" s="78" t="s">
        <v>924</v>
      </c>
      <c r="AF16" s="78">
        <v>910</v>
      </c>
      <c r="AG16" s="78">
        <v>2334</v>
      </c>
      <c r="AH16" s="78">
        <v>5535</v>
      </c>
      <c r="AI16" s="78">
        <v>1957</v>
      </c>
      <c r="AJ16" s="78"/>
      <c r="AK16" s="78" t="s">
        <v>1011</v>
      </c>
      <c r="AL16" s="78" t="s">
        <v>1086</v>
      </c>
      <c r="AM16" s="83" t="s">
        <v>1144</v>
      </c>
      <c r="AN16" s="78"/>
      <c r="AO16" s="80">
        <v>40234.75886574074</v>
      </c>
      <c r="AP16" s="83" t="s">
        <v>1212</v>
      </c>
      <c r="AQ16" s="78" t="b">
        <v>0</v>
      </c>
      <c r="AR16" s="78" t="b">
        <v>0</v>
      </c>
      <c r="AS16" s="78" t="b">
        <v>0</v>
      </c>
      <c r="AT16" s="78" t="s">
        <v>863</v>
      </c>
      <c r="AU16" s="78">
        <v>112</v>
      </c>
      <c r="AV16" s="83" t="s">
        <v>1284</v>
      </c>
      <c r="AW16" s="78" t="b">
        <v>0</v>
      </c>
      <c r="AX16" s="78" t="s">
        <v>1350</v>
      </c>
      <c r="AY16" s="83" t="s">
        <v>1364</v>
      </c>
      <c r="AZ16" s="78" t="s">
        <v>66</v>
      </c>
      <c r="BA16" s="78" t="str">
        <f>REPLACE(INDEX(GroupVertices[Group],MATCH(Vertices[[#This Row],[Vertex]],GroupVertices[Vertex],0)),1,1,"")</f>
        <v>1</v>
      </c>
      <c r="BB16" s="48" t="s">
        <v>1878</v>
      </c>
      <c r="BC16" s="48" t="s">
        <v>1878</v>
      </c>
      <c r="BD16" s="48" t="s">
        <v>1886</v>
      </c>
      <c r="BE16" s="48" t="s">
        <v>1886</v>
      </c>
      <c r="BF16" s="48" t="s">
        <v>1893</v>
      </c>
      <c r="BG16" s="48" t="s">
        <v>1893</v>
      </c>
      <c r="BH16" s="121" t="s">
        <v>1903</v>
      </c>
      <c r="BI16" s="121" t="s">
        <v>1946</v>
      </c>
      <c r="BJ16" s="121" t="s">
        <v>1962</v>
      </c>
      <c r="BK16" s="121" t="s">
        <v>2004</v>
      </c>
      <c r="BL16" s="121">
        <v>52</v>
      </c>
      <c r="BM16" s="124">
        <v>4.311774461028192</v>
      </c>
      <c r="BN16" s="121">
        <v>8</v>
      </c>
      <c r="BO16" s="124">
        <v>0.6633499170812603</v>
      </c>
      <c r="BP16" s="121">
        <v>0</v>
      </c>
      <c r="BQ16" s="124">
        <v>0</v>
      </c>
      <c r="BR16" s="121">
        <v>1146</v>
      </c>
      <c r="BS16" s="124">
        <v>95.02487562189054</v>
      </c>
      <c r="BT16" s="121">
        <v>1206</v>
      </c>
      <c r="BU16" s="2"/>
      <c r="BV16" s="3"/>
      <c r="BW16" s="3"/>
      <c r="BX16" s="3"/>
      <c r="BY16" s="3"/>
    </row>
    <row r="17" spans="1:77" ht="41.45" customHeight="1">
      <c r="A17" s="64" t="s">
        <v>238</v>
      </c>
      <c r="C17" s="65"/>
      <c r="D17" s="65" t="s">
        <v>64</v>
      </c>
      <c r="E17" s="66">
        <v>185.17852847928282</v>
      </c>
      <c r="F17" s="68">
        <v>99.86630497965511</v>
      </c>
      <c r="G17" s="100" t="s">
        <v>547</v>
      </c>
      <c r="H17" s="65"/>
      <c r="I17" s="69" t="s">
        <v>238</v>
      </c>
      <c r="J17" s="70"/>
      <c r="K17" s="70"/>
      <c r="L17" s="69" t="s">
        <v>1455</v>
      </c>
      <c r="M17" s="73">
        <v>45.55609378027514</v>
      </c>
      <c r="N17" s="74">
        <v>542.68994140625</v>
      </c>
      <c r="O17" s="74">
        <v>2008.3563232421875</v>
      </c>
      <c r="P17" s="75"/>
      <c r="Q17" s="76"/>
      <c r="R17" s="76"/>
      <c r="S17" s="86"/>
      <c r="T17" s="48">
        <v>2</v>
      </c>
      <c r="U17" s="48">
        <v>2</v>
      </c>
      <c r="V17" s="49">
        <v>1</v>
      </c>
      <c r="W17" s="49">
        <v>0.005181</v>
      </c>
      <c r="X17" s="49">
        <v>0.010663</v>
      </c>
      <c r="Y17" s="49">
        <v>0.856422</v>
      </c>
      <c r="Z17" s="49">
        <v>0.3333333333333333</v>
      </c>
      <c r="AA17" s="49">
        <v>0.3333333333333333</v>
      </c>
      <c r="AB17" s="71">
        <v>17</v>
      </c>
      <c r="AC17" s="71"/>
      <c r="AD17" s="72"/>
      <c r="AE17" s="78" t="s">
        <v>925</v>
      </c>
      <c r="AF17" s="78">
        <v>919</v>
      </c>
      <c r="AG17" s="78">
        <v>1267</v>
      </c>
      <c r="AH17" s="78">
        <v>3858</v>
      </c>
      <c r="AI17" s="78">
        <v>1181</v>
      </c>
      <c r="AJ17" s="78"/>
      <c r="AK17" s="78" t="s">
        <v>1012</v>
      </c>
      <c r="AL17" s="78" t="s">
        <v>1094</v>
      </c>
      <c r="AM17" s="83" t="s">
        <v>1145</v>
      </c>
      <c r="AN17" s="78"/>
      <c r="AO17" s="80">
        <v>41187.33802083333</v>
      </c>
      <c r="AP17" s="83" t="s">
        <v>1213</v>
      </c>
      <c r="AQ17" s="78" t="b">
        <v>0</v>
      </c>
      <c r="AR17" s="78" t="b">
        <v>0</v>
      </c>
      <c r="AS17" s="78" t="b">
        <v>0</v>
      </c>
      <c r="AT17" s="78" t="s">
        <v>863</v>
      </c>
      <c r="AU17" s="78">
        <v>33</v>
      </c>
      <c r="AV17" s="83" t="s">
        <v>1284</v>
      </c>
      <c r="AW17" s="78" t="b">
        <v>0</v>
      </c>
      <c r="AX17" s="78" t="s">
        <v>1350</v>
      </c>
      <c r="AY17" s="83" t="s">
        <v>1365</v>
      </c>
      <c r="AZ17" s="78" t="s">
        <v>66</v>
      </c>
      <c r="BA17" s="78" t="str">
        <f>REPLACE(INDEX(GroupVertices[Group],MATCH(Vertices[[#This Row],[Vertex]],GroupVertices[Vertex],0)),1,1,"")</f>
        <v>1</v>
      </c>
      <c r="BB17" s="48" t="s">
        <v>1879</v>
      </c>
      <c r="BC17" s="48" t="s">
        <v>1879</v>
      </c>
      <c r="BD17" s="48" t="s">
        <v>470</v>
      </c>
      <c r="BE17" s="48" t="s">
        <v>470</v>
      </c>
      <c r="BF17" s="48" t="s">
        <v>480</v>
      </c>
      <c r="BG17" s="48" t="s">
        <v>480</v>
      </c>
      <c r="BH17" s="121" t="s">
        <v>1904</v>
      </c>
      <c r="BI17" s="121" t="s">
        <v>1947</v>
      </c>
      <c r="BJ17" s="121" t="s">
        <v>1963</v>
      </c>
      <c r="BK17" s="121" t="s">
        <v>2005</v>
      </c>
      <c r="BL17" s="121">
        <v>6</v>
      </c>
      <c r="BM17" s="124">
        <v>20.689655172413794</v>
      </c>
      <c r="BN17" s="121">
        <v>0</v>
      </c>
      <c r="BO17" s="124">
        <v>0</v>
      </c>
      <c r="BP17" s="121">
        <v>0</v>
      </c>
      <c r="BQ17" s="124">
        <v>0</v>
      </c>
      <c r="BR17" s="121">
        <v>23</v>
      </c>
      <c r="BS17" s="124">
        <v>79.3103448275862</v>
      </c>
      <c r="BT17" s="121">
        <v>29</v>
      </c>
      <c r="BU17" s="2"/>
      <c r="BV17" s="3"/>
      <c r="BW17" s="3"/>
      <c r="BX17" s="3"/>
      <c r="BY17" s="3"/>
    </row>
    <row r="18" spans="1:77" ht="41.45" customHeight="1">
      <c r="A18" s="64" t="s">
        <v>217</v>
      </c>
      <c r="C18" s="65"/>
      <c r="D18" s="65" t="s">
        <v>64</v>
      </c>
      <c r="E18" s="66">
        <v>245.99239094785176</v>
      </c>
      <c r="F18" s="68">
        <v>99.51552729386482</v>
      </c>
      <c r="G18" s="100" t="s">
        <v>530</v>
      </c>
      <c r="H18" s="65"/>
      <c r="I18" s="69" t="s">
        <v>217</v>
      </c>
      <c r="J18" s="70"/>
      <c r="K18" s="70"/>
      <c r="L18" s="69" t="s">
        <v>1456</v>
      </c>
      <c r="M18" s="73">
        <v>162.4586038646492</v>
      </c>
      <c r="N18" s="74">
        <v>8585.87890625</v>
      </c>
      <c r="O18" s="74">
        <v>4893.62841796875</v>
      </c>
      <c r="P18" s="75"/>
      <c r="Q18" s="76"/>
      <c r="R18" s="76"/>
      <c r="S18" s="86"/>
      <c r="T18" s="48">
        <v>0</v>
      </c>
      <c r="U18" s="48">
        <v>3</v>
      </c>
      <c r="V18" s="49">
        <v>79.5</v>
      </c>
      <c r="W18" s="49">
        <v>0.005236</v>
      </c>
      <c r="X18" s="49">
        <v>0.010567</v>
      </c>
      <c r="Y18" s="49">
        <v>0.810957</v>
      </c>
      <c r="Z18" s="49">
        <v>0.5</v>
      </c>
      <c r="AA18" s="49">
        <v>0</v>
      </c>
      <c r="AB18" s="71">
        <v>18</v>
      </c>
      <c r="AC18" s="71"/>
      <c r="AD18" s="72"/>
      <c r="AE18" s="78" t="s">
        <v>926</v>
      </c>
      <c r="AF18" s="78">
        <v>4388</v>
      </c>
      <c r="AG18" s="78">
        <v>4586</v>
      </c>
      <c r="AH18" s="78">
        <v>20223</v>
      </c>
      <c r="AI18" s="78">
        <v>3088</v>
      </c>
      <c r="AJ18" s="78"/>
      <c r="AK18" s="78" t="s">
        <v>1013</v>
      </c>
      <c r="AL18" s="78" t="s">
        <v>1095</v>
      </c>
      <c r="AM18" s="78"/>
      <c r="AN18" s="78"/>
      <c r="AO18" s="80">
        <v>42892.609131944446</v>
      </c>
      <c r="AP18" s="83" t="s">
        <v>1214</v>
      </c>
      <c r="AQ18" s="78" t="b">
        <v>0</v>
      </c>
      <c r="AR18" s="78" t="b">
        <v>0</v>
      </c>
      <c r="AS18" s="78" t="b">
        <v>0</v>
      </c>
      <c r="AT18" s="78" t="s">
        <v>1281</v>
      </c>
      <c r="AU18" s="78">
        <v>36</v>
      </c>
      <c r="AV18" s="83" t="s">
        <v>1284</v>
      </c>
      <c r="AW18" s="78" t="b">
        <v>0</v>
      </c>
      <c r="AX18" s="78" t="s">
        <v>1350</v>
      </c>
      <c r="AY18" s="83" t="s">
        <v>1366</v>
      </c>
      <c r="AZ18" s="78" t="s">
        <v>66</v>
      </c>
      <c r="BA18" s="78" t="str">
        <f>REPLACE(INDEX(GroupVertices[Group],MATCH(Vertices[[#This Row],[Vertex]],GroupVertices[Vertex],0)),1,1,"")</f>
        <v>4</v>
      </c>
      <c r="BB18" s="48"/>
      <c r="BC18" s="48"/>
      <c r="BD18" s="48"/>
      <c r="BE18" s="48"/>
      <c r="BF18" s="48"/>
      <c r="BG18" s="48"/>
      <c r="BH18" s="121" t="s">
        <v>1905</v>
      </c>
      <c r="BI18" s="121" t="s">
        <v>1905</v>
      </c>
      <c r="BJ18" s="121" t="s">
        <v>1964</v>
      </c>
      <c r="BK18" s="121" t="s">
        <v>1964</v>
      </c>
      <c r="BL18" s="121">
        <v>1</v>
      </c>
      <c r="BM18" s="124">
        <v>5.882352941176471</v>
      </c>
      <c r="BN18" s="121">
        <v>0</v>
      </c>
      <c r="BO18" s="124">
        <v>0</v>
      </c>
      <c r="BP18" s="121">
        <v>0</v>
      </c>
      <c r="BQ18" s="124">
        <v>0</v>
      </c>
      <c r="BR18" s="121">
        <v>16</v>
      </c>
      <c r="BS18" s="124">
        <v>94.11764705882354</v>
      </c>
      <c r="BT18" s="121">
        <v>17</v>
      </c>
      <c r="BU18" s="2"/>
      <c r="BV18" s="3"/>
      <c r="BW18" s="3"/>
      <c r="BX18" s="3"/>
      <c r="BY18" s="3"/>
    </row>
    <row r="19" spans="1:77" ht="41.45" customHeight="1">
      <c r="A19" s="64" t="s">
        <v>269</v>
      </c>
      <c r="C19" s="65"/>
      <c r="D19" s="65" t="s">
        <v>64</v>
      </c>
      <c r="E19" s="66">
        <v>283.13300535694765</v>
      </c>
      <c r="F19" s="68">
        <v>99.30129819802364</v>
      </c>
      <c r="G19" s="100" t="s">
        <v>1308</v>
      </c>
      <c r="H19" s="65"/>
      <c r="I19" s="69" t="s">
        <v>269</v>
      </c>
      <c r="J19" s="70"/>
      <c r="K19" s="70"/>
      <c r="L19" s="69" t="s">
        <v>1457</v>
      </c>
      <c r="M19" s="73">
        <v>233.8540205386553</v>
      </c>
      <c r="N19" s="74">
        <v>8291.2919921875</v>
      </c>
      <c r="O19" s="74">
        <v>5677.240234375</v>
      </c>
      <c r="P19" s="75"/>
      <c r="Q19" s="76"/>
      <c r="R19" s="76"/>
      <c r="S19" s="86"/>
      <c r="T19" s="48">
        <v>2</v>
      </c>
      <c r="U19" s="48">
        <v>0</v>
      </c>
      <c r="V19" s="49">
        <v>0</v>
      </c>
      <c r="W19" s="49">
        <v>0.003663</v>
      </c>
      <c r="X19" s="49">
        <v>0.002531</v>
      </c>
      <c r="Y19" s="49">
        <v>0.588973</v>
      </c>
      <c r="Z19" s="49">
        <v>0.5</v>
      </c>
      <c r="AA19" s="49">
        <v>0</v>
      </c>
      <c r="AB19" s="71">
        <v>19</v>
      </c>
      <c r="AC19" s="71"/>
      <c r="AD19" s="72"/>
      <c r="AE19" s="78" t="s">
        <v>198</v>
      </c>
      <c r="AF19" s="78">
        <v>6433</v>
      </c>
      <c r="AG19" s="78">
        <v>6613</v>
      </c>
      <c r="AH19" s="78">
        <v>23536</v>
      </c>
      <c r="AI19" s="78">
        <v>1071</v>
      </c>
      <c r="AJ19" s="78"/>
      <c r="AK19" s="78" t="s">
        <v>1014</v>
      </c>
      <c r="AL19" s="78" t="s">
        <v>1096</v>
      </c>
      <c r="AM19" s="83" t="s">
        <v>1146</v>
      </c>
      <c r="AN19" s="78"/>
      <c r="AO19" s="80">
        <v>40449.64980324074</v>
      </c>
      <c r="AP19" s="83" t="s">
        <v>1215</v>
      </c>
      <c r="AQ19" s="78" t="b">
        <v>0</v>
      </c>
      <c r="AR19" s="78" t="b">
        <v>0</v>
      </c>
      <c r="AS19" s="78" t="b">
        <v>1</v>
      </c>
      <c r="AT19" s="78" t="s">
        <v>863</v>
      </c>
      <c r="AU19" s="78">
        <v>416</v>
      </c>
      <c r="AV19" s="83" t="s">
        <v>1284</v>
      </c>
      <c r="AW19" s="78" t="b">
        <v>0</v>
      </c>
      <c r="AX19" s="78" t="s">
        <v>1350</v>
      </c>
      <c r="AY19" s="83" t="s">
        <v>1367</v>
      </c>
      <c r="AZ19" s="78" t="s">
        <v>65</v>
      </c>
      <c r="BA19" s="78" t="str">
        <f>REPLACE(INDEX(GroupVertices[Group],MATCH(Vertices[[#This Row],[Vertex]],GroupVertices[Vertex],0)),1,1,"")</f>
        <v>4</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254</v>
      </c>
      <c r="C20" s="65"/>
      <c r="D20" s="65" t="s">
        <v>64</v>
      </c>
      <c r="E20" s="66">
        <v>171.69283918224554</v>
      </c>
      <c r="F20" s="68">
        <v>99.94409117331031</v>
      </c>
      <c r="G20" s="100" t="s">
        <v>560</v>
      </c>
      <c r="H20" s="65"/>
      <c r="I20" s="69" t="s">
        <v>254</v>
      </c>
      <c r="J20" s="70"/>
      <c r="K20" s="70"/>
      <c r="L20" s="69" t="s">
        <v>1458</v>
      </c>
      <c r="M20" s="73">
        <v>19.63254830811506</v>
      </c>
      <c r="N20" s="74">
        <v>8733.505859375</v>
      </c>
      <c r="O20" s="74">
        <v>7227.82275390625</v>
      </c>
      <c r="P20" s="75"/>
      <c r="Q20" s="76"/>
      <c r="R20" s="76"/>
      <c r="S20" s="86"/>
      <c r="T20" s="48">
        <v>2</v>
      </c>
      <c r="U20" s="48">
        <v>7</v>
      </c>
      <c r="V20" s="49">
        <v>277.5</v>
      </c>
      <c r="W20" s="49">
        <v>0.005376</v>
      </c>
      <c r="X20" s="49">
        <v>0.016081</v>
      </c>
      <c r="Y20" s="49">
        <v>1.968963</v>
      </c>
      <c r="Z20" s="49">
        <v>0.17857142857142858</v>
      </c>
      <c r="AA20" s="49">
        <v>0.125</v>
      </c>
      <c r="AB20" s="71">
        <v>20</v>
      </c>
      <c r="AC20" s="71"/>
      <c r="AD20" s="72"/>
      <c r="AE20" s="78" t="s">
        <v>927</v>
      </c>
      <c r="AF20" s="78">
        <v>203</v>
      </c>
      <c r="AG20" s="78">
        <v>531</v>
      </c>
      <c r="AH20" s="78">
        <v>1185</v>
      </c>
      <c r="AI20" s="78">
        <v>566</v>
      </c>
      <c r="AJ20" s="78"/>
      <c r="AK20" s="78" t="s">
        <v>1015</v>
      </c>
      <c r="AL20" s="78" t="s">
        <v>1097</v>
      </c>
      <c r="AM20" s="78"/>
      <c r="AN20" s="78"/>
      <c r="AO20" s="80">
        <v>41018.37459490741</v>
      </c>
      <c r="AP20" s="78"/>
      <c r="AQ20" s="78" t="b">
        <v>1</v>
      </c>
      <c r="AR20" s="78" t="b">
        <v>0</v>
      </c>
      <c r="AS20" s="78" t="b">
        <v>0</v>
      </c>
      <c r="AT20" s="78" t="s">
        <v>863</v>
      </c>
      <c r="AU20" s="78">
        <v>17</v>
      </c>
      <c r="AV20" s="83" t="s">
        <v>1284</v>
      </c>
      <c r="AW20" s="78" t="b">
        <v>0</v>
      </c>
      <c r="AX20" s="78" t="s">
        <v>1350</v>
      </c>
      <c r="AY20" s="83" t="s">
        <v>1368</v>
      </c>
      <c r="AZ20" s="78" t="s">
        <v>66</v>
      </c>
      <c r="BA20" s="78" t="str">
        <f>REPLACE(INDEX(GroupVertices[Group],MATCH(Vertices[[#This Row],[Vertex]],GroupVertices[Vertex],0)),1,1,"")</f>
        <v>4</v>
      </c>
      <c r="BB20" s="48" t="s">
        <v>1880</v>
      </c>
      <c r="BC20" s="48" t="s">
        <v>1880</v>
      </c>
      <c r="BD20" s="48" t="s">
        <v>1887</v>
      </c>
      <c r="BE20" s="48" t="s">
        <v>1887</v>
      </c>
      <c r="BF20" s="48" t="s">
        <v>1894</v>
      </c>
      <c r="BG20" s="48" t="s">
        <v>1897</v>
      </c>
      <c r="BH20" s="121" t="s">
        <v>1906</v>
      </c>
      <c r="BI20" s="121" t="s">
        <v>1948</v>
      </c>
      <c r="BJ20" s="121" t="s">
        <v>1965</v>
      </c>
      <c r="BK20" s="121" t="s">
        <v>1965</v>
      </c>
      <c r="BL20" s="121">
        <v>8</v>
      </c>
      <c r="BM20" s="124">
        <v>7.079646017699115</v>
      </c>
      <c r="BN20" s="121">
        <v>1</v>
      </c>
      <c r="BO20" s="124">
        <v>0.8849557522123894</v>
      </c>
      <c r="BP20" s="121">
        <v>0</v>
      </c>
      <c r="BQ20" s="124">
        <v>0</v>
      </c>
      <c r="BR20" s="121">
        <v>104</v>
      </c>
      <c r="BS20" s="124">
        <v>92.03539823008849</v>
      </c>
      <c r="BT20" s="121">
        <v>113</v>
      </c>
      <c r="BU20" s="2"/>
      <c r="BV20" s="3"/>
      <c r="BW20" s="3"/>
      <c r="BX20" s="3"/>
      <c r="BY20" s="3"/>
    </row>
    <row r="21" spans="1:77" ht="41.45" customHeight="1">
      <c r="A21" s="64" t="s">
        <v>218</v>
      </c>
      <c r="C21" s="65"/>
      <c r="D21" s="65" t="s">
        <v>64</v>
      </c>
      <c r="E21" s="66">
        <v>181.71549141795123</v>
      </c>
      <c r="F21" s="68">
        <v>99.8862799668845</v>
      </c>
      <c r="G21" s="100" t="s">
        <v>531</v>
      </c>
      <c r="H21" s="65"/>
      <c r="I21" s="69" t="s">
        <v>218</v>
      </c>
      <c r="J21" s="70"/>
      <c r="K21" s="70"/>
      <c r="L21" s="69" t="s">
        <v>1459</v>
      </c>
      <c r="M21" s="73">
        <v>38.89909636962534</v>
      </c>
      <c r="N21" s="74">
        <v>3023.93017578125</v>
      </c>
      <c r="O21" s="74">
        <v>4266.32080078125</v>
      </c>
      <c r="P21" s="75"/>
      <c r="Q21" s="76"/>
      <c r="R21" s="76"/>
      <c r="S21" s="86"/>
      <c r="T21" s="48">
        <v>0</v>
      </c>
      <c r="U21" s="48">
        <v>2</v>
      </c>
      <c r="V21" s="49">
        <v>0</v>
      </c>
      <c r="W21" s="49">
        <v>0.005155</v>
      </c>
      <c r="X21" s="49">
        <v>0.009812</v>
      </c>
      <c r="Y21" s="49">
        <v>0.594095</v>
      </c>
      <c r="Z21" s="49">
        <v>0.5</v>
      </c>
      <c r="AA21" s="49">
        <v>0</v>
      </c>
      <c r="AB21" s="71">
        <v>21</v>
      </c>
      <c r="AC21" s="71"/>
      <c r="AD21" s="72"/>
      <c r="AE21" s="78" t="s">
        <v>928</v>
      </c>
      <c r="AF21" s="78">
        <v>521</v>
      </c>
      <c r="AG21" s="78">
        <v>1078</v>
      </c>
      <c r="AH21" s="78">
        <v>1054</v>
      </c>
      <c r="AI21" s="78">
        <v>80</v>
      </c>
      <c r="AJ21" s="78"/>
      <c r="AK21" s="78" t="s">
        <v>1016</v>
      </c>
      <c r="AL21" s="78" t="s">
        <v>1098</v>
      </c>
      <c r="AM21" s="83" t="s">
        <v>1147</v>
      </c>
      <c r="AN21" s="78"/>
      <c r="AO21" s="80">
        <v>41142.364340277774</v>
      </c>
      <c r="AP21" s="83" t="s">
        <v>1216</v>
      </c>
      <c r="AQ21" s="78" t="b">
        <v>0</v>
      </c>
      <c r="AR21" s="78" t="b">
        <v>0</v>
      </c>
      <c r="AS21" s="78" t="b">
        <v>0</v>
      </c>
      <c r="AT21" s="78" t="s">
        <v>863</v>
      </c>
      <c r="AU21" s="78">
        <v>15</v>
      </c>
      <c r="AV21" s="83" t="s">
        <v>1284</v>
      </c>
      <c r="AW21" s="78" t="b">
        <v>0</v>
      </c>
      <c r="AX21" s="78" t="s">
        <v>1350</v>
      </c>
      <c r="AY21" s="83" t="s">
        <v>1369</v>
      </c>
      <c r="AZ21" s="78" t="s">
        <v>66</v>
      </c>
      <c r="BA21" s="78" t="str">
        <f>REPLACE(INDEX(GroupVertices[Group],MATCH(Vertices[[#This Row],[Vertex]],GroupVertices[Vertex],0)),1,1,"")</f>
        <v>1</v>
      </c>
      <c r="BB21" s="48"/>
      <c r="BC21" s="48"/>
      <c r="BD21" s="48"/>
      <c r="BE21" s="48"/>
      <c r="BF21" s="48"/>
      <c r="BG21" s="48"/>
      <c r="BH21" s="121" t="s">
        <v>1907</v>
      </c>
      <c r="BI21" s="121" t="s">
        <v>1907</v>
      </c>
      <c r="BJ21" s="121" t="s">
        <v>1966</v>
      </c>
      <c r="BK21" s="121" t="s">
        <v>1966</v>
      </c>
      <c r="BL21" s="121">
        <v>0</v>
      </c>
      <c r="BM21" s="124">
        <v>0</v>
      </c>
      <c r="BN21" s="121">
        <v>0</v>
      </c>
      <c r="BO21" s="124">
        <v>0</v>
      </c>
      <c r="BP21" s="121">
        <v>0</v>
      </c>
      <c r="BQ21" s="124">
        <v>0</v>
      </c>
      <c r="BR21" s="121">
        <v>20</v>
      </c>
      <c r="BS21" s="124">
        <v>100</v>
      </c>
      <c r="BT21" s="121">
        <v>20</v>
      </c>
      <c r="BU21" s="2"/>
      <c r="BV21" s="3"/>
      <c r="BW21" s="3"/>
      <c r="BX21" s="3"/>
      <c r="BY21" s="3"/>
    </row>
    <row r="22" spans="1:77" ht="41.45" customHeight="1">
      <c r="A22" s="64" t="s">
        <v>270</v>
      </c>
      <c r="C22" s="65"/>
      <c r="D22" s="65" t="s">
        <v>64</v>
      </c>
      <c r="E22" s="66">
        <v>231.88372143872306</v>
      </c>
      <c r="F22" s="68">
        <v>99.59690687146606</v>
      </c>
      <c r="G22" s="100" t="s">
        <v>1309</v>
      </c>
      <c r="H22" s="65"/>
      <c r="I22" s="69" t="s">
        <v>270</v>
      </c>
      <c r="J22" s="70"/>
      <c r="K22" s="70"/>
      <c r="L22" s="69" t="s">
        <v>1460</v>
      </c>
      <c r="M22" s="73">
        <v>135.3375033027426</v>
      </c>
      <c r="N22" s="74">
        <v>2398.853271484375</v>
      </c>
      <c r="O22" s="74">
        <v>4043.62841796875</v>
      </c>
      <c r="P22" s="75"/>
      <c r="Q22" s="76"/>
      <c r="R22" s="76"/>
      <c r="S22" s="86"/>
      <c r="T22" s="48">
        <v>3</v>
      </c>
      <c r="U22" s="48">
        <v>0</v>
      </c>
      <c r="V22" s="49">
        <v>1</v>
      </c>
      <c r="W22" s="49">
        <v>0.005181</v>
      </c>
      <c r="X22" s="49">
        <v>0.010663</v>
      </c>
      <c r="Y22" s="49">
        <v>0.856422</v>
      </c>
      <c r="Z22" s="49">
        <v>0.3333333333333333</v>
      </c>
      <c r="AA22" s="49">
        <v>0</v>
      </c>
      <c r="AB22" s="71">
        <v>22</v>
      </c>
      <c r="AC22" s="71"/>
      <c r="AD22" s="72"/>
      <c r="AE22" s="78" t="s">
        <v>929</v>
      </c>
      <c r="AF22" s="78">
        <v>725</v>
      </c>
      <c r="AG22" s="78">
        <v>3816</v>
      </c>
      <c r="AH22" s="78">
        <v>6736</v>
      </c>
      <c r="AI22" s="78">
        <v>738</v>
      </c>
      <c r="AJ22" s="78"/>
      <c r="AK22" s="78" t="s">
        <v>1017</v>
      </c>
      <c r="AL22" s="78" t="s">
        <v>1099</v>
      </c>
      <c r="AM22" s="83" t="s">
        <v>1148</v>
      </c>
      <c r="AN22" s="78"/>
      <c r="AO22" s="80">
        <v>40309.62311342593</v>
      </c>
      <c r="AP22" s="83" t="s">
        <v>1217</v>
      </c>
      <c r="AQ22" s="78" t="b">
        <v>0</v>
      </c>
      <c r="AR22" s="78" t="b">
        <v>0</v>
      </c>
      <c r="AS22" s="78" t="b">
        <v>1</v>
      </c>
      <c r="AT22" s="78" t="s">
        <v>863</v>
      </c>
      <c r="AU22" s="78">
        <v>121</v>
      </c>
      <c r="AV22" s="83" t="s">
        <v>1284</v>
      </c>
      <c r="AW22" s="78" t="b">
        <v>0</v>
      </c>
      <c r="AX22" s="78" t="s">
        <v>1350</v>
      </c>
      <c r="AY22" s="83" t="s">
        <v>1370</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219</v>
      </c>
      <c r="C23" s="65"/>
      <c r="D23" s="65" t="s">
        <v>64</v>
      </c>
      <c r="E23" s="66">
        <v>172.16923581502132</v>
      </c>
      <c r="F23" s="68">
        <v>99.94134329146924</v>
      </c>
      <c r="G23" s="100" t="s">
        <v>532</v>
      </c>
      <c r="H23" s="65"/>
      <c r="I23" s="69" t="s">
        <v>219</v>
      </c>
      <c r="J23" s="70"/>
      <c r="K23" s="70"/>
      <c r="L23" s="69" t="s">
        <v>1461</v>
      </c>
      <c r="M23" s="73">
        <v>20.54832572968593</v>
      </c>
      <c r="N23" s="74">
        <v>1136.5430908203125</v>
      </c>
      <c r="O23" s="74">
        <v>3985.33447265625</v>
      </c>
      <c r="P23" s="75"/>
      <c r="Q23" s="76"/>
      <c r="R23" s="76"/>
      <c r="S23" s="86"/>
      <c r="T23" s="48">
        <v>0</v>
      </c>
      <c r="U23" s="48">
        <v>2</v>
      </c>
      <c r="V23" s="49">
        <v>0</v>
      </c>
      <c r="W23" s="49">
        <v>0.005155</v>
      </c>
      <c r="X23" s="49">
        <v>0.009812</v>
      </c>
      <c r="Y23" s="49">
        <v>0.594095</v>
      </c>
      <c r="Z23" s="49">
        <v>0.5</v>
      </c>
      <c r="AA23" s="49">
        <v>0</v>
      </c>
      <c r="AB23" s="71">
        <v>23</v>
      </c>
      <c r="AC23" s="71"/>
      <c r="AD23" s="72"/>
      <c r="AE23" s="78" t="s">
        <v>930</v>
      </c>
      <c r="AF23" s="78">
        <v>511</v>
      </c>
      <c r="AG23" s="78">
        <v>557</v>
      </c>
      <c r="AH23" s="78">
        <v>793</v>
      </c>
      <c r="AI23" s="78">
        <v>241</v>
      </c>
      <c r="AJ23" s="78"/>
      <c r="AK23" s="78" t="s">
        <v>1018</v>
      </c>
      <c r="AL23" s="78" t="s">
        <v>1086</v>
      </c>
      <c r="AM23" s="83" t="s">
        <v>1149</v>
      </c>
      <c r="AN23" s="78"/>
      <c r="AO23" s="80">
        <v>41906.833506944444</v>
      </c>
      <c r="AP23" s="83" t="s">
        <v>1218</v>
      </c>
      <c r="AQ23" s="78" t="b">
        <v>0</v>
      </c>
      <c r="AR23" s="78" t="b">
        <v>0</v>
      </c>
      <c r="AS23" s="78" t="b">
        <v>0</v>
      </c>
      <c r="AT23" s="78" t="s">
        <v>863</v>
      </c>
      <c r="AU23" s="78">
        <v>12</v>
      </c>
      <c r="AV23" s="83" t="s">
        <v>1284</v>
      </c>
      <c r="AW23" s="78" t="b">
        <v>0</v>
      </c>
      <c r="AX23" s="78" t="s">
        <v>1350</v>
      </c>
      <c r="AY23" s="83" t="s">
        <v>1371</v>
      </c>
      <c r="AZ23" s="78" t="s">
        <v>66</v>
      </c>
      <c r="BA23" s="78" t="str">
        <f>REPLACE(INDEX(GroupVertices[Group],MATCH(Vertices[[#This Row],[Vertex]],GroupVertices[Vertex],0)),1,1,"")</f>
        <v>1</v>
      </c>
      <c r="BB23" s="48"/>
      <c r="BC23" s="48"/>
      <c r="BD23" s="48"/>
      <c r="BE23" s="48"/>
      <c r="BF23" s="48"/>
      <c r="BG23" s="48"/>
      <c r="BH23" s="121" t="s">
        <v>1907</v>
      </c>
      <c r="BI23" s="121" t="s">
        <v>1907</v>
      </c>
      <c r="BJ23" s="121" t="s">
        <v>1966</v>
      </c>
      <c r="BK23" s="121" t="s">
        <v>1966</v>
      </c>
      <c r="BL23" s="121">
        <v>0</v>
      </c>
      <c r="BM23" s="124">
        <v>0</v>
      </c>
      <c r="BN23" s="121">
        <v>0</v>
      </c>
      <c r="BO23" s="124">
        <v>0</v>
      </c>
      <c r="BP23" s="121">
        <v>0</v>
      </c>
      <c r="BQ23" s="124">
        <v>0</v>
      </c>
      <c r="BR23" s="121">
        <v>20</v>
      </c>
      <c r="BS23" s="124">
        <v>100</v>
      </c>
      <c r="BT23" s="121">
        <v>20</v>
      </c>
      <c r="BU23" s="2"/>
      <c r="BV23" s="3"/>
      <c r="BW23" s="3"/>
      <c r="BX23" s="3"/>
      <c r="BY23" s="3"/>
    </row>
    <row r="24" spans="1:77" ht="41.45" customHeight="1">
      <c r="A24" s="64" t="s">
        <v>220</v>
      </c>
      <c r="C24" s="65"/>
      <c r="D24" s="65" t="s">
        <v>64</v>
      </c>
      <c r="E24" s="66">
        <v>402.10390291898983</v>
      </c>
      <c r="F24" s="68">
        <v>98.61506755209525</v>
      </c>
      <c r="G24" s="100" t="s">
        <v>533</v>
      </c>
      <c r="H24" s="65"/>
      <c r="I24" s="69" t="s">
        <v>220</v>
      </c>
      <c r="J24" s="70"/>
      <c r="K24" s="70"/>
      <c r="L24" s="69" t="s">
        <v>1462</v>
      </c>
      <c r="M24" s="73">
        <v>462.55182047171974</v>
      </c>
      <c r="N24" s="74">
        <v>6781.03125</v>
      </c>
      <c r="O24" s="74">
        <v>4540.72216796875</v>
      </c>
      <c r="P24" s="75"/>
      <c r="Q24" s="76"/>
      <c r="R24" s="76"/>
      <c r="S24" s="86"/>
      <c r="T24" s="48">
        <v>0</v>
      </c>
      <c r="U24" s="48">
        <v>3</v>
      </c>
      <c r="V24" s="49">
        <v>0</v>
      </c>
      <c r="W24" s="49">
        <v>0.005208</v>
      </c>
      <c r="X24" s="49">
        <v>0.01165</v>
      </c>
      <c r="Y24" s="49">
        <v>0.770395</v>
      </c>
      <c r="Z24" s="49">
        <v>0.6666666666666666</v>
      </c>
      <c r="AA24" s="49">
        <v>0</v>
      </c>
      <c r="AB24" s="71">
        <v>24</v>
      </c>
      <c r="AC24" s="71"/>
      <c r="AD24" s="72"/>
      <c r="AE24" s="78" t="s">
        <v>871</v>
      </c>
      <c r="AF24" s="78">
        <v>17</v>
      </c>
      <c r="AG24" s="78">
        <v>13106</v>
      </c>
      <c r="AH24" s="78">
        <v>159251</v>
      </c>
      <c r="AI24" s="78">
        <v>98292</v>
      </c>
      <c r="AJ24" s="78"/>
      <c r="AK24" s="78" t="s">
        <v>1019</v>
      </c>
      <c r="AL24" s="78"/>
      <c r="AM24" s="78"/>
      <c r="AN24" s="78"/>
      <c r="AO24" s="80">
        <v>42930.83765046296</v>
      </c>
      <c r="AP24" s="83" t="s">
        <v>1219</v>
      </c>
      <c r="AQ24" s="78" t="b">
        <v>1</v>
      </c>
      <c r="AR24" s="78" t="b">
        <v>0</v>
      </c>
      <c r="AS24" s="78" t="b">
        <v>0</v>
      </c>
      <c r="AT24" s="78" t="s">
        <v>863</v>
      </c>
      <c r="AU24" s="78">
        <v>98</v>
      </c>
      <c r="AV24" s="78"/>
      <c r="AW24" s="78" t="b">
        <v>0</v>
      </c>
      <c r="AX24" s="78" t="s">
        <v>1350</v>
      </c>
      <c r="AY24" s="83" t="s">
        <v>1372</v>
      </c>
      <c r="AZ24" s="78" t="s">
        <v>66</v>
      </c>
      <c r="BA24" s="78" t="str">
        <f>REPLACE(INDEX(GroupVertices[Group],MATCH(Vertices[[#This Row],[Vertex]],GroupVertices[Vertex],0)),1,1,"")</f>
        <v>6</v>
      </c>
      <c r="BB24" s="48"/>
      <c r="BC24" s="48"/>
      <c r="BD24" s="48"/>
      <c r="BE24" s="48"/>
      <c r="BF24" s="48"/>
      <c r="BG24" s="48"/>
      <c r="BH24" s="121" t="s">
        <v>1908</v>
      </c>
      <c r="BI24" s="121" t="s">
        <v>1908</v>
      </c>
      <c r="BJ24" s="121" t="s">
        <v>1967</v>
      </c>
      <c r="BK24" s="121" t="s">
        <v>1967</v>
      </c>
      <c r="BL24" s="121">
        <v>0</v>
      </c>
      <c r="BM24" s="124">
        <v>0</v>
      </c>
      <c r="BN24" s="121">
        <v>0</v>
      </c>
      <c r="BO24" s="124">
        <v>0</v>
      </c>
      <c r="BP24" s="121">
        <v>0</v>
      </c>
      <c r="BQ24" s="124">
        <v>0</v>
      </c>
      <c r="BR24" s="121">
        <v>20</v>
      </c>
      <c r="BS24" s="124">
        <v>100</v>
      </c>
      <c r="BT24" s="121">
        <v>20</v>
      </c>
      <c r="BU24" s="2"/>
      <c r="BV24" s="3"/>
      <c r="BW24" s="3"/>
      <c r="BX24" s="3"/>
      <c r="BY24" s="3"/>
    </row>
    <row r="25" spans="1:77" ht="41.45" customHeight="1">
      <c r="A25" s="64" t="s">
        <v>237</v>
      </c>
      <c r="C25" s="65"/>
      <c r="D25" s="65" t="s">
        <v>64</v>
      </c>
      <c r="E25" s="66">
        <v>356.3148573302722</v>
      </c>
      <c r="F25" s="68">
        <v>98.87918127212838</v>
      </c>
      <c r="G25" s="100" t="s">
        <v>1310</v>
      </c>
      <c r="H25" s="65"/>
      <c r="I25" s="69" t="s">
        <v>237</v>
      </c>
      <c r="J25" s="70"/>
      <c r="K25" s="70"/>
      <c r="L25" s="69" t="s">
        <v>1463</v>
      </c>
      <c r="M25" s="73">
        <v>374.5315213753501</v>
      </c>
      <c r="N25" s="74">
        <v>7176.74853515625</v>
      </c>
      <c r="O25" s="74">
        <v>3805.304443359375</v>
      </c>
      <c r="P25" s="75"/>
      <c r="Q25" s="76"/>
      <c r="R25" s="76"/>
      <c r="S25" s="86"/>
      <c r="T25" s="48">
        <v>3</v>
      </c>
      <c r="U25" s="48">
        <v>2</v>
      </c>
      <c r="V25" s="49">
        <v>0.666667</v>
      </c>
      <c r="W25" s="49">
        <v>0.005236</v>
      </c>
      <c r="X25" s="49">
        <v>0.01266</v>
      </c>
      <c r="Y25" s="49">
        <v>0.995425</v>
      </c>
      <c r="Z25" s="49">
        <v>0.4166666666666667</v>
      </c>
      <c r="AA25" s="49">
        <v>0.25</v>
      </c>
      <c r="AB25" s="71">
        <v>25</v>
      </c>
      <c r="AC25" s="71"/>
      <c r="AD25" s="72"/>
      <c r="AE25" s="78" t="s">
        <v>931</v>
      </c>
      <c r="AF25" s="78">
        <v>8481</v>
      </c>
      <c r="AG25" s="78">
        <v>10607</v>
      </c>
      <c r="AH25" s="78">
        <v>15185</v>
      </c>
      <c r="AI25" s="78">
        <v>22944</v>
      </c>
      <c r="AJ25" s="78"/>
      <c r="AK25" s="78" t="s">
        <v>1020</v>
      </c>
      <c r="AL25" s="78" t="s">
        <v>1100</v>
      </c>
      <c r="AM25" s="83" t="s">
        <v>1150</v>
      </c>
      <c r="AN25" s="78"/>
      <c r="AO25" s="80">
        <v>41583.670011574075</v>
      </c>
      <c r="AP25" s="83" t="s">
        <v>1220</v>
      </c>
      <c r="AQ25" s="78" t="b">
        <v>0</v>
      </c>
      <c r="AR25" s="78" t="b">
        <v>0</v>
      </c>
      <c r="AS25" s="78" t="b">
        <v>1</v>
      </c>
      <c r="AT25" s="78" t="s">
        <v>863</v>
      </c>
      <c r="AU25" s="78">
        <v>341</v>
      </c>
      <c r="AV25" s="83" t="s">
        <v>1284</v>
      </c>
      <c r="AW25" s="78" t="b">
        <v>0</v>
      </c>
      <c r="AX25" s="78" t="s">
        <v>1350</v>
      </c>
      <c r="AY25" s="83" t="s">
        <v>1373</v>
      </c>
      <c r="AZ25" s="78" t="s">
        <v>66</v>
      </c>
      <c r="BA25" s="78" t="str">
        <f>REPLACE(INDEX(GroupVertices[Group],MATCH(Vertices[[#This Row],[Vertex]],GroupVertices[Vertex],0)),1,1,"")</f>
        <v>6</v>
      </c>
      <c r="BB25" s="48"/>
      <c r="BC25" s="48"/>
      <c r="BD25" s="48"/>
      <c r="BE25" s="48"/>
      <c r="BF25" s="48" t="s">
        <v>483</v>
      </c>
      <c r="BG25" s="48" t="s">
        <v>483</v>
      </c>
      <c r="BH25" s="121" t="s">
        <v>1909</v>
      </c>
      <c r="BI25" s="121" t="s">
        <v>1909</v>
      </c>
      <c r="BJ25" s="121" t="s">
        <v>1968</v>
      </c>
      <c r="BK25" s="121" t="s">
        <v>1968</v>
      </c>
      <c r="BL25" s="121">
        <v>0</v>
      </c>
      <c r="BM25" s="124">
        <v>0</v>
      </c>
      <c r="BN25" s="121">
        <v>0</v>
      </c>
      <c r="BO25" s="124">
        <v>0</v>
      </c>
      <c r="BP25" s="121">
        <v>0</v>
      </c>
      <c r="BQ25" s="124">
        <v>0</v>
      </c>
      <c r="BR25" s="121">
        <v>21</v>
      </c>
      <c r="BS25" s="124">
        <v>100</v>
      </c>
      <c r="BT25" s="121">
        <v>21</v>
      </c>
      <c r="BU25" s="2"/>
      <c r="BV25" s="3"/>
      <c r="BW25" s="3"/>
      <c r="BX25" s="3"/>
      <c r="BY25" s="3"/>
    </row>
    <row r="26" spans="1:77" ht="41.45" customHeight="1">
      <c r="A26" s="64" t="s">
        <v>221</v>
      </c>
      <c r="C26" s="65"/>
      <c r="D26" s="65" t="s">
        <v>64</v>
      </c>
      <c r="E26" s="66">
        <v>165.884464851864</v>
      </c>
      <c r="F26" s="68">
        <v>99.97759419421888</v>
      </c>
      <c r="G26" s="100" t="s">
        <v>534</v>
      </c>
      <c r="H26" s="65"/>
      <c r="I26" s="69" t="s">
        <v>221</v>
      </c>
      <c r="J26" s="70"/>
      <c r="K26" s="70"/>
      <c r="L26" s="69" t="s">
        <v>1464</v>
      </c>
      <c r="M26" s="73">
        <v>8.467108206654807</v>
      </c>
      <c r="N26" s="74">
        <v>6674.07861328125</v>
      </c>
      <c r="O26" s="74">
        <v>5876.126953125</v>
      </c>
      <c r="P26" s="75"/>
      <c r="Q26" s="76"/>
      <c r="R26" s="76"/>
      <c r="S26" s="86"/>
      <c r="T26" s="48">
        <v>0</v>
      </c>
      <c r="U26" s="48">
        <v>2</v>
      </c>
      <c r="V26" s="49">
        <v>0</v>
      </c>
      <c r="W26" s="49">
        <v>0.003676</v>
      </c>
      <c r="X26" s="49">
        <v>0.002196</v>
      </c>
      <c r="Y26" s="49">
        <v>0.622468</v>
      </c>
      <c r="Z26" s="49">
        <v>0.5</v>
      </c>
      <c r="AA26" s="49">
        <v>0</v>
      </c>
      <c r="AB26" s="71">
        <v>26</v>
      </c>
      <c r="AC26" s="71"/>
      <c r="AD26" s="72"/>
      <c r="AE26" s="78" t="s">
        <v>932</v>
      </c>
      <c r="AF26" s="78">
        <v>424</v>
      </c>
      <c r="AG26" s="78">
        <v>214</v>
      </c>
      <c r="AH26" s="78">
        <v>187</v>
      </c>
      <c r="AI26" s="78">
        <v>385</v>
      </c>
      <c r="AJ26" s="78"/>
      <c r="AK26" s="78" t="s">
        <v>1021</v>
      </c>
      <c r="AL26" s="78" t="s">
        <v>1088</v>
      </c>
      <c r="AM26" s="78"/>
      <c r="AN26" s="78"/>
      <c r="AO26" s="80">
        <v>42289.27438657408</v>
      </c>
      <c r="AP26" s="83" t="s">
        <v>1221</v>
      </c>
      <c r="AQ26" s="78" t="b">
        <v>1</v>
      </c>
      <c r="AR26" s="78" t="b">
        <v>0</v>
      </c>
      <c r="AS26" s="78" t="b">
        <v>0</v>
      </c>
      <c r="AT26" s="78" t="s">
        <v>1281</v>
      </c>
      <c r="AU26" s="78">
        <v>2</v>
      </c>
      <c r="AV26" s="83" t="s">
        <v>1284</v>
      </c>
      <c r="AW26" s="78" t="b">
        <v>0</v>
      </c>
      <c r="AX26" s="78" t="s">
        <v>1350</v>
      </c>
      <c r="AY26" s="83" t="s">
        <v>1374</v>
      </c>
      <c r="AZ26" s="78" t="s">
        <v>66</v>
      </c>
      <c r="BA26" s="78" t="str">
        <f>REPLACE(INDEX(GroupVertices[Group],MATCH(Vertices[[#This Row],[Vertex]],GroupVertices[Vertex],0)),1,1,"")</f>
        <v>5</v>
      </c>
      <c r="BB26" s="48"/>
      <c r="BC26" s="48"/>
      <c r="BD26" s="48"/>
      <c r="BE26" s="48"/>
      <c r="BF26" s="48"/>
      <c r="BG26" s="48"/>
      <c r="BH26" s="121" t="s">
        <v>1910</v>
      </c>
      <c r="BI26" s="121" t="s">
        <v>1910</v>
      </c>
      <c r="BJ26" s="121" t="s">
        <v>1969</v>
      </c>
      <c r="BK26" s="121" t="s">
        <v>1969</v>
      </c>
      <c r="BL26" s="121">
        <v>2</v>
      </c>
      <c r="BM26" s="124">
        <v>9.090909090909092</v>
      </c>
      <c r="BN26" s="121">
        <v>1</v>
      </c>
      <c r="BO26" s="124">
        <v>4.545454545454546</v>
      </c>
      <c r="BP26" s="121">
        <v>0</v>
      </c>
      <c r="BQ26" s="124">
        <v>0</v>
      </c>
      <c r="BR26" s="121">
        <v>19</v>
      </c>
      <c r="BS26" s="124">
        <v>86.36363636363636</v>
      </c>
      <c r="BT26" s="121">
        <v>22</v>
      </c>
      <c r="BU26" s="2"/>
      <c r="BV26" s="3"/>
      <c r="BW26" s="3"/>
      <c r="BX26" s="3"/>
      <c r="BY26" s="3"/>
    </row>
    <row r="27" spans="1:77" ht="41.45" customHeight="1">
      <c r="A27" s="64" t="s">
        <v>271</v>
      </c>
      <c r="C27" s="65"/>
      <c r="D27" s="65" t="s">
        <v>64</v>
      </c>
      <c r="E27" s="66">
        <v>221.036536569367</v>
      </c>
      <c r="F27" s="68">
        <v>99.6594740272322</v>
      </c>
      <c r="G27" s="100" t="s">
        <v>1311</v>
      </c>
      <c r="H27" s="65"/>
      <c r="I27" s="69" t="s">
        <v>271</v>
      </c>
      <c r="J27" s="70"/>
      <c r="K27" s="70"/>
      <c r="L27" s="69" t="s">
        <v>1465</v>
      </c>
      <c r="M27" s="73">
        <v>114.48595585774427</v>
      </c>
      <c r="N27" s="74">
        <v>7284.31884765625</v>
      </c>
      <c r="O27" s="74">
        <v>6988.96484375</v>
      </c>
      <c r="P27" s="75"/>
      <c r="Q27" s="76"/>
      <c r="R27" s="76"/>
      <c r="S27" s="86"/>
      <c r="T27" s="48">
        <v>5</v>
      </c>
      <c r="U27" s="48">
        <v>0</v>
      </c>
      <c r="V27" s="49">
        <v>169</v>
      </c>
      <c r="W27" s="49">
        <v>0.005348</v>
      </c>
      <c r="X27" s="49">
        <v>0.011466</v>
      </c>
      <c r="Y27" s="49">
        <v>1.348507</v>
      </c>
      <c r="Z27" s="49">
        <v>0.35</v>
      </c>
      <c r="AA27" s="49">
        <v>0</v>
      </c>
      <c r="AB27" s="71">
        <v>27</v>
      </c>
      <c r="AC27" s="71"/>
      <c r="AD27" s="72"/>
      <c r="AE27" s="78" t="s">
        <v>933</v>
      </c>
      <c r="AF27" s="78">
        <v>1101</v>
      </c>
      <c r="AG27" s="78">
        <v>3224</v>
      </c>
      <c r="AH27" s="78">
        <v>14969</v>
      </c>
      <c r="AI27" s="78">
        <v>3493</v>
      </c>
      <c r="AJ27" s="78"/>
      <c r="AK27" s="78" t="s">
        <v>1022</v>
      </c>
      <c r="AL27" s="78" t="s">
        <v>1093</v>
      </c>
      <c r="AM27" s="83" t="s">
        <v>1151</v>
      </c>
      <c r="AN27" s="78"/>
      <c r="AO27" s="80">
        <v>40888.60215277778</v>
      </c>
      <c r="AP27" s="83" t="s">
        <v>1222</v>
      </c>
      <c r="AQ27" s="78" t="b">
        <v>0</v>
      </c>
      <c r="AR27" s="78" t="b">
        <v>0</v>
      </c>
      <c r="AS27" s="78" t="b">
        <v>1</v>
      </c>
      <c r="AT27" s="78" t="s">
        <v>1282</v>
      </c>
      <c r="AU27" s="78">
        <v>124</v>
      </c>
      <c r="AV27" s="83" t="s">
        <v>1290</v>
      </c>
      <c r="AW27" s="78" t="b">
        <v>0</v>
      </c>
      <c r="AX27" s="78" t="s">
        <v>1350</v>
      </c>
      <c r="AY27" s="83" t="s">
        <v>1375</v>
      </c>
      <c r="AZ27" s="78" t="s">
        <v>65</v>
      </c>
      <c r="BA27" s="78" t="str">
        <f>REPLACE(INDEX(GroupVertices[Group],MATCH(Vertices[[#This Row],[Vertex]],GroupVertices[Vertex],0)),1,1,"")</f>
        <v>5</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222</v>
      </c>
      <c r="C28" s="65"/>
      <c r="D28" s="65" t="s">
        <v>64</v>
      </c>
      <c r="E28" s="66">
        <v>168.02824969935497</v>
      </c>
      <c r="F28" s="68">
        <v>99.96522872593401</v>
      </c>
      <c r="G28" s="100" t="s">
        <v>535</v>
      </c>
      <c r="H28" s="65"/>
      <c r="I28" s="69" t="s">
        <v>222</v>
      </c>
      <c r="J28" s="70"/>
      <c r="K28" s="70"/>
      <c r="L28" s="69" t="s">
        <v>1466</v>
      </c>
      <c r="M28" s="73">
        <v>12.588106603723732</v>
      </c>
      <c r="N28" s="74">
        <v>7366.927734375</v>
      </c>
      <c r="O28" s="74">
        <v>1564.8568115234375</v>
      </c>
      <c r="P28" s="75"/>
      <c r="Q28" s="76"/>
      <c r="R28" s="76"/>
      <c r="S28" s="86"/>
      <c r="T28" s="48">
        <v>0</v>
      </c>
      <c r="U28" s="48">
        <v>3</v>
      </c>
      <c r="V28" s="49">
        <v>0</v>
      </c>
      <c r="W28" s="49">
        <v>0.005208</v>
      </c>
      <c r="X28" s="49">
        <v>0.01165</v>
      </c>
      <c r="Y28" s="49">
        <v>0.770395</v>
      </c>
      <c r="Z28" s="49">
        <v>0.6666666666666666</v>
      </c>
      <c r="AA28" s="49">
        <v>0</v>
      </c>
      <c r="AB28" s="71">
        <v>28</v>
      </c>
      <c r="AC28" s="71"/>
      <c r="AD28" s="72"/>
      <c r="AE28" s="78" t="s">
        <v>934</v>
      </c>
      <c r="AF28" s="78">
        <v>394</v>
      </c>
      <c r="AG28" s="78">
        <v>331</v>
      </c>
      <c r="AH28" s="78">
        <v>2735</v>
      </c>
      <c r="AI28" s="78">
        <v>2711</v>
      </c>
      <c r="AJ28" s="78"/>
      <c r="AK28" s="78" t="s">
        <v>1023</v>
      </c>
      <c r="AL28" s="78" t="s">
        <v>1101</v>
      </c>
      <c r="AM28" s="78"/>
      <c r="AN28" s="78"/>
      <c r="AO28" s="80">
        <v>42318.34532407407</v>
      </c>
      <c r="AP28" s="83" t="s">
        <v>1223</v>
      </c>
      <c r="AQ28" s="78" t="b">
        <v>1</v>
      </c>
      <c r="AR28" s="78" t="b">
        <v>0</v>
      </c>
      <c r="AS28" s="78" t="b">
        <v>0</v>
      </c>
      <c r="AT28" s="78" t="s">
        <v>863</v>
      </c>
      <c r="AU28" s="78">
        <v>16</v>
      </c>
      <c r="AV28" s="83" t="s">
        <v>1284</v>
      </c>
      <c r="AW28" s="78" t="b">
        <v>0</v>
      </c>
      <c r="AX28" s="78" t="s">
        <v>1350</v>
      </c>
      <c r="AY28" s="83" t="s">
        <v>1376</v>
      </c>
      <c r="AZ28" s="78" t="s">
        <v>66</v>
      </c>
      <c r="BA28" s="78" t="str">
        <f>REPLACE(INDEX(GroupVertices[Group],MATCH(Vertices[[#This Row],[Vertex]],GroupVertices[Vertex],0)),1,1,"")</f>
        <v>6</v>
      </c>
      <c r="BB28" s="48"/>
      <c r="BC28" s="48"/>
      <c r="BD28" s="48"/>
      <c r="BE28" s="48"/>
      <c r="BF28" s="48"/>
      <c r="BG28" s="48"/>
      <c r="BH28" s="121" t="s">
        <v>1911</v>
      </c>
      <c r="BI28" s="121" t="s">
        <v>1911</v>
      </c>
      <c r="BJ28" s="121" t="s">
        <v>1970</v>
      </c>
      <c r="BK28" s="121" t="s">
        <v>1970</v>
      </c>
      <c r="BL28" s="121">
        <v>1</v>
      </c>
      <c r="BM28" s="124">
        <v>16.666666666666668</v>
      </c>
      <c r="BN28" s="121">
        <v>0</v>
      </c>
      <c r="BO28" s="124">
        <v>0</v>
      </c>
      <c r="BP28" s="121">
        <v>0</v>
      </c>
      <c r="BQ28" s="124">
        <v>0</v>
      </c>
      <c r="BR28" s="121">
        <v>5</v>
      </c>
      <c r="BS28" s="124">
        <v>83.33333333333333</v>
      </c>
      <c r="BT28" s="121">
        <v>6</v>
      </c>
      <c r="BU28" s="2"/>
      <c r="BV28" s="3"/>
      <c r="BW28" s="3"/>
      <c r="BX28" s="3"/>
      <c r="BY28" s="3"/>
    </row>
    <row r="29" spans="1:77" ht="41.45" customHeight="1">
      <c r="A29" s="64" t="s">
        <v>223</v>
      </c>
      <c r="C29" s="65"/>
      <c r="D29" s="65" t="s">
        <v>64</v>
      </c>
      <c r="E29" s="66">
        <v>252.27716191100907</v>
      </c>
      <c r="F29" s="68">
        <v>99.47927639111518</v>
      </c>
      <c r="G29" s="100" t="s">
        <v>1312</v>
      </c>
      <c r="H29" s="65"/>
      <c r="I29" s="69" t="s">
        <v>223</v>
      </c>
      <c r="J29" s="70"/>
      <c r="K29" s="70"/>
      <c r="L29" s="69" t="s">
        <v>1467</v>
      </c>
      <c r="M29" s="73">
        <v>174.53982138768032</v>
      </c>
      <c r="N29" s="74">
        <v>9485.7314453125</v>
      </c>
      <c r="O29" s="74">
        <v>894.0282592773438</v>
      </c>
      <c r="P29" s="75"/>
      <c r="Q29" s="76"/>
      <c r="R29" s="76"/>
      <c r="S29" s="86"/>
      <c r="T29" s="48">
        <v>1</v>
      </c>
      <c r="U29" s="48">
        <v>1</v>
      </c>
      <c r="V29" s="49">
        <v>176</v>
      </c>
      <c r="W29" s="49">
        <v>0.005181</v>
      </c>
      <c r="X29" s="49">
        <v>0.008879</v>
      </c>
      <c r="Y29" s="49">
        <v>0.749811</v>
      </c>
      <c r="Z29" s="49">
        <v>0</v>
      </c>
      <c r="AA29" s="49">
        <v>0</v>
      </c>
      <c r="AB29" s="71">
        <v>29</v>
      </c>
      <c r="AC29" s="71"/>
      <c r="AD29" s="72"/>
      <c r="AE29" s="78" t="s">
        <v>935</v>
      </c>
      <c r="AF29" s="78">
        <v>2356</v>
      </c>
      <c r="AG29" s="78">
        <v>4929</v>
      </c>
      <c r="AH29" s="78">
        <v>6217</v>
      </c>
      <c r="AI29" s="78">
        <v>2977</v>
      </c>
      <c r="AJ29" s="78"/>
      <c r="AK29" s="78" t="s">
        <v>1024</v>
      </c>
      <c r="AL29" s="78" t="s">
        <v>1102</v>
      </c>
      <c r="AM29" s="83" t="s">
        <v>1152</v>
      </c>
      <c r="AN29" s="78"/>
      <c r="AO29" s="80">
        <v>40018.63186342592</v>
      </c>
      <c r="AP29" s="83" t="s">
        <v>1224</v>
      </c>
      <c r="AQ29" s="78" t="b">
        <v>0</v>
      </c>
      <c r="AR29" s="78" t="b">
        <v>0</v>
      </c>
      <c r="AS29" s="78" t="b">
        <v>1</v>
      </c>
      <c r="AT29" s="78" t="s">
        <v>1283</v>
      </c>
      <c r="AU29" s="78">
        <v>273</v>
      </c>
      <c r="AV29" s="83" t="s">
        <v>1287</v>
      </c>
      <c r="AW29" s="78" t="b">
        <v>0</v>
      </c>
      <c r="AX29" s="78" t="s">
        <v>1350</v>
      </c>
      <c r="AY29" s="83" t="s">
        <v>1377</v>
      </c>
      <c r="AZ29" s="78" t="s">
        <v>66</v>
      </c>
      <c r="BA29" s="78" t="str">
        <f>REPLACE(INDEX(GroupVertices[Group],MATCH(Vertices[[#This Row],[Vertex]],GroupVertices[Vertex],0)),1,1,"")</f>
        <v>9</v>
      </c>
      <c r="BB29" s="48" t="s">
        <v>438</v>
      </c>
      <c r="BC29" s="48" t="s">
        <v>438</v>
      </c>
      <c r="BD29" s="48" t="s">
        <v>467</v>
      </c>
      <c r="BE29" s="48" t="s">
        <v>467</v>
      </c>
      <c r="BF29" s="48" t="s">
        <v>481</v>
      </c>
      <c r="BG29" s="48" t="s">
        <v>481</v>
      </c>
      <c r="BH29" s="121" t="s">
        <v>1729</v>
      </c>
      <c r="BI29" s="121" t="s">
        <v>1729</v>
      </c>
      <c r="BJ29" s="121" t="s">
        <v>1971</v>
      </c>
      <c r="BK29" s="121" t="s">
        <v>1971</v>
      </c>
      <c r="BL29" s="121">
        <v>2</v>
      </c>
      <c r="BM29" s="124">
        <v>4.651162790697675</v>
      </c>
      <c r="BN29" s="121">
        <v>0</v>
      </c>
      <c r="BO29" s="124">
        <v>0</v>
      </c>
      <c r="BP29" s="121">
        <v>0</v>
      </c>
      <c r="BQ29" s="124">
        <v>0</v>
      </c>
      <c r="BR29" s="121">
        <v>41</v>
      </c>
      <c r="BS29" s="124">
        <v>95.34883720930233</v>
      </c>
      <c r="BT29" s="121">
        <v>43</v>
      </c>
      <c r="BU29" s="2"/>
      <c r="BV29" s="3"/>
      <c r="BW29" s="3"/>
      <c r="BX29" s="3"/>
      <c r="BY29" s="3"/>
    </row>
    <row r="30" spans="1:77" ht="41.45" customHeight="1">
      <c r="A30" s="64" t="s">
        <v>224</v>
      </c>
      <c r="C30" s="65"/>
      <c r="D30" s="65" t="s">
        <v>64</v>
      </c>
      <c r="E30" s="66">
        <v>232.21353449218321</v>
      </c>
      <c r="F30" s="68">
        <v>99.59500449172994</v>
      </c>
      <c r="G30" s="100" t="s">
        <v>536</v>
      </c>
      <c r="H30" s="65"/>
      <c r="I30" s="69" t="s">
        <v>224</v>
      </c>
      <c r="J30" s="70"/>
      <c r="K30" s="70"/>
      <c r="L30" s="69" t="s">
        <v>1468</v>
      </c>
      <c r="M30" s="73">
        <v>135.9715030561378</v>
      </c>
      <c r="N30" s="74">
        <v>9485.7314453125</v>
      </c>
      <c r="O30" s="74">
        <v>1976.27294921875</v>
      </c>
      <c r="P30" s="75"/>
      <c r="Q30" s="76"/>
      <c r="R30" s="76"/>
      <c r="S30" s="86"/>
      <c r="T30" s="48">
        <v>0</v>
      </c>
      <c r="U30" s="48">
        <v>1</v>
      </c>
      <c r="V30" s="49">
        <v>0</v>
      </c>
      <c r="W30" s="49">
        <v>0.003559</v>
      </c>
      <c r="X30" s="49">
        <v>0.000843</v>
      </c>
      <c r="Y30" s="49">
        <v>0.468669</v>
      </c>
      <c r="Z30" s="49">
        <v>0</v>
      </c>
      <c r="AA30" s="49">
        <v>0</v>
      </c>
      <c r="AB30" s="71">
        <v>30</v>
      </c>
      <c r="AC30" s="71"/>
      <c r="AD30" s="72"/>
      <c r="AE30" s="78" t="s">
        <v>936</v>
      </c>
      <c r="AF30" s="78">
        <v>518</v>
      </c>
      <c r="AG30" s="78">
        <v>3834</v>
      </c>
      <c r="AH30" s="78">
        <v>24462</v>
      </c>
      <c r="AI30" s="78">
        <v>15721</v>
      </c>
      <c r="AJ30" s="78"/>
      <c r="AK30" s="78" t="s">
        <v>1025</v>
      </c>
      <c r="AL30" s="78" t="s">
        <v>1103</v>
      </c>
      <c r="AM30" s="83" t="s">
        <v>1153</v>
      </c>
      <c r="AN30" s="78"/>
      <c r="AO30" s="80">
        <v>39994.382314814815</v>
      </c>
      <c r="AP30" s="83" t="s">
        <v>1225</v>
      </c>
      <c r="AQ30" s="78" t="b">
        <v>0</v>
      </c>
      <c r="AR30" s="78" t="b">
        <v>0</v>
      </c>
      <c r="AS30" s="78" t="b">
        <v>0</v>
      </c>
      <c r="AT30" s="78" t="s">
        <v>1283</v>
      </c>
      <c r="AU30" s="78">
        <v>404</v>
      </c>
      <c r="AV30" s="83" t="s">
        <v>1284</v>
      </c>
      <c r="AW30" s="78" t="b">
        <v>0</v>
      </c>
      <c r="AX30" s="78" t="s">
        <v>1350</v>
      </c>
      <c r="AY30" s="83" t="s">
        <v>1378</v>
      </c>
      <c r="AZ30" s="78" t="s">
        <v>66</v>
      </c>
      <c r="BA30" s="78" t="str">
        <f>REPLACE(INDEX(GroupVertices[Group],MATCH(Vertices[[#This Row],[Vertex]],GroupVertices[Vertex],0)),1,1,"")</f>
        <v>9</v>
      </c>
      <c r="BB30" s="48"/>
      <c r="BC30" s="48"/>
      <c r="BD30" s="48"/>
      <c r="BE30" s="48"/>
      <c r="BF30" s="48" t="s">
        <v>481</v>
      </c>
      <c r="BG30" s="48" t="s">
        <v>481</v>
      </c>
      <c r="BH30" s="121" t="s">
        <v>1912</v>
      </c>
      <c r="BI30" s="121" t="s">
        <v>1912</v>
      </c>
      <c r="BJ30" s="121" t="s">
        <v>1972</v>
      </c>
      <c r="BK30" s="121" t="s">
        <v>1972</v>
      </c>
      <c r="BL30" s="121">
        <v>1</v>
      </c>
      <c r="BM30" s="124">
        <v>5.2631578947368425</v>
      </c>
      <c r="BN30" s="121">
        <v>0</v>
      </c>
      <c r="BO30" s="124">
        <v>0</v>
      </c>
      <c r="BP30" s="121">
        <v>0</v>
      </c>
      <c r="BQ30" s="124">
        <v>0</v>
      </c>
      <c r="BR30" s="121">
        <v>18</v>
      </c>
      <c r="BS30" s="124">
        <v>94.73684210526316</v>
      </c>
      <c r="BT30" s="121">
        <v>19</v>
      </c>
      <c r="BU30" s="2"/>
      <c r="BV30" s="3"/>
      <c r="BW30" s="3"/>
      <c r="BX30" s="3"/>
      <c r="BY30" s="3"/>
    </row>
    <row r="31" spans="1:77" ht="41.45" customHeight="1">
      <c r="A31" s="64" t="s">
        <v>225</v>
      </c>
      <c r="C31" s="65"/>
      <c r="D31" s="65" t="s">
        <v>64</v>
      </c>
      <c r="E31" s="66">
        <v>214.91667213293977</v>
      </c>
      <c r="F31" s="68">
        <v>99.69477374011379</v>
      </c>
      <c r="G31" s="100" t="s">
        <v>537</v>
      </c>
      <c r="H31" s="65"/>
      <c r="I31" s="69" t="s">
        <v>225</v>
      </c>
      <c r="J31" s="70"/>
      <c r="K31" s="70"/>
      <c r="L31" s="69" t="s">
        <v>1469</v>
      </c>
      <c r="M31" s="73">
        <v>102.72173821141075</v>
      </c>
      <c r="N31" s="74">
        <v>3462.94140625</v>
      </c>
      <c r="O31" s="74">
        <v>3537.546875</v>
      </c>
      <c r="P31" s="75"/>
      <c r="Q31" s="76"/>
      <c r="R31" s="76"/>
      <c r="S31" s="86"/>
      <c r="T31" s="48">
        <v>0</v>
      </c>
      <c r="U31" s="48">
        <v>2</v>
      </c>
      <c r="V31" s="49">
        <v>0</v>
      </c>
      <c r="W31" s="49">
        <v>0.003597</v>
      </c>
      <c r="X31" s="49">
        <v>0.002029</v>
      </c>
      <c r="Y31" s="49">
        <v>0.612112</v>
      </c>
      <c r="Z31" s="49">
        <v>0.5</v>
      </c>
      <c r="AA31" s="49">
        <v>0</v>
      </c>
      <c r="AB31" s="71">
        <v>31</v>
      </c>
      <c r="AC31" s="71"/>
      <c r="AD31" s="72"/>
      <c r="AE31" s="78" t="s">
        <v>937</v>
      </c>
      <c r="AF31" s="78">
        <v>1482</v>
      </c>
      <c r="AG31" s="78">
        <v>2890</v>
      </c>
      <c r="AH31" s="78">
        <v>41587</v>
      </c>
      <c r="AI31" s="78">
        <v>18201</v>
      </c>
      <c r="AJ31" s="78"/>
      <c r="AK31" s="78" t="s">
        <v>1026</v>
      </c>
      <c r="AL31" s="78" t="s">
        <v>1104</v>
      </c>
      <c r="AM31" s="83" t="s">
        <v>1154</v>
      </c>
      <c r="AN31" s="78"/>
      <c r="AO31" s="80">
        <v>42315.78625</v>
      </c>
      <c r="AP31" s="83" t="s">
        <v>1226</v>
      </c>
      <c r="AQ31" s="78" t="b">
        <v>0</v>
      </c>
      <c r="AR31" s="78" t="b">
        <v>0</v>
      </c>
      <c r="AS31" s="78" t="b">
        <v>0</v>
      </c>
      <c r="AT31" s="78" t="s">
        <v>863</v>
      </c>
      <c r="AU31" s="78">
        <v>90</v>
      </c>
      <c r="AV31" s="83" t="s">
        <v>1284</v>
      </c>
      <c r="AW31" s="78" t="b">
        <v>0</v>
      </c>
      <c r="AX31" s="78" t="s">
        <v>1350</v>
      </c>
      <c r="AY31" s="83" t="s">
        <v>1379</v>
      </c>
      <c r="AZ31" s="78" t="s">
        <v>66</v>
      </c>
      <c r="BA31" s="78" t="str">
        <f>REPLACE(INDEX(GroupVertices[Group],MATCH(Vertices[[#This Row],[Vertex]],GroupVertices[Vertex],0)),1,1,"")</f>
        <v>3</v>
      </c>
      <c r="BB31" s="48"/>
      <c r="BC31" s="48"/>
      <c r="BD31" s="48"/>
      <c r="BE31" s="48"/>
      <c r="BF31" s="48"/>
      <c r="BG31" s="48"/>
      <c r="BH31" s="121" t="s">
        <v>1913</v>
      </c>
      <c r="BI31" s="121" t="s">
        <v>1913</v>
      </c>
      <c r="BJ31" s="121" t="s">
        <v>1973</v>
      </c>
      <c r="BK31" s="121" t="s">
        <v>1973</v>
      </c>
      <c r="BL31" s="121">
        <v>2</v>
      </c>
      <c r="BM31" s="124">
        <v>9.523809523809524</v>
      </c>
      <c r="BN31" s="121">
        <v>0</v>
      </c>
      <c r="BO31" s="124">
        <v>0</v>
      </c>
      <c r="BP31" s="121">
        <v>0</v>
      </c>
      <c r="BQ31" s="124">
        <v>0</v>
      </c>
      <c r="BR31" s="121">
        <v>19</v>
      </c>
      <c r="BS31" s="124">
        <v>90.47619047619048</v>
      </c>
      <c r="BT31" s="121">
        <v>21</v>
      </c>
      <c r="BU31" s="2"/>
      <c r="BV31" s="3"/>
      <c r="BW31" s="3"/>
      <c r="BX31" s="3"/>
      <c r="BY31" s="3"/>
    </row>
    <row r="32" spans="1:77" ht="41.45" customHeight="1">
      <c r="A32" s="64" t="s">
        <v>272</v>
      </c>
      <c r="C32" s="65"/>
      <c r="D32" s="65" t="s">
        <v>64</v>
      </c>
      <c r="E32" s="66">
        <v>166.36086148463977</v>
      </c>
      <c r="F32" s="68">
        <v>99.97484631237779</v>
      </c>
      <c r="G32" s="100" t="s">
        <v>1313</v>
      </c>
      <c r="H32" s="65"/>
      <c r="I32" s="69" t="s">
        <v>272</v>
      </c>
      <c r="J32" s="70"/>
      <c r="K32" s="70"/>
      <c r="L32" s="69" t="s">
        <v>1470</v>
      </c>
      <c r="M32" s="73">
        <v>9.38288562822568</v>
      </c>
      <c r="N32" s="74">
        <v>3788.718017578125</v>
      </c>
      <c r="O32" s="74">
        <v>4446.6142578125</v>
      </c>
      <c r="P32" s="75"/>
      <c r="Q32" s="76"/>
      <c r="R32" s="76"/>
      <c r="S32" s="86"/>
      <c r="T32" s="48">
        <v>3</v>
      </c>
      <c r="U32" s="48">
        <v>0</v>
      </c>
      <c r="V32" s="49">
        <v>83.333333</v>
      </c>
      <c r="W32" s="49">
        <v>0.005208</v>
      </c>
      <c r="X32" s="49">
        <v>0.010065</v>
      </c>
      <c r="Y32" s="49">
        <v>0.836651</v>
      </c>
      <c r="Z32" s="49">
        <v>0.5</v>
      </c>
      <c r="AA32" s="49">
        <v>0</v>
      </c>
      <c r="AB32" s="71">
        <v>32</v>
      </c>
      <c r="AC32" s="71"/>
      <c r="AD32" s="72"/>
      <c r="AE32" s="78" t="s">
        <v>938</v>
      </c>
      <c r="AF32" s="78">
        <v>487</v>
      </c>
      <c r="AG32" s="78">
        <v>240</v>
      </c>
      <c r="AH32" s="78">
        <v>2034</v>
      </c>
      <c r="AI32" s="78">
        <v>3242</v>
      </c>
      <c r="AJ32" s="78"/>
      <c r="AK32" s="78" t="s">
        <v>1027</v>
      </c>
      <c r="AL32" s="78" t="s">
        <v>1088</v>
      </c>
      <c r="AM32" s="78"/>
      <c r="AN32" s="78"/>
      <c r="AO32" s="80">
        <v>40178.54759259259</v>
      </c>
      <c r="AP32" s="83" t="s">
        <v>1227</v>
      </c>
      <c r="AQ32" s="78" t="b">
        <v>1</v>
      </c>
      <c r="AR32" s="78" t="b">
        <v>0</v>
      </c>
      <c r="AS32" s="78" t="b">
        <v>1</v>
      </c>
      <c r="AT32" s="78" t="s">
        <v>863</v>
      </c>
      <c r="AU32" s="78">
        <v>4</v>
      </c>
      <c r="AV32" s="83" t="s">
        <v>1284</v>
      </c>
      <c r="AW32" s="78" t="b">
        <v>0</v>
      </c>
      <c r="AX32" s="78" t="s">
        <v>1350</v>
      </c>
      <c r="AY32" s="83" t="s">
        <v>1380</v>
      </c>
      <c r="AZ32" s="78" t="s">
        <v>65</v>
      </c>
      <c r="BA32" s="78"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239</v>
      </c>
      <c r="C33" s="65"/>
      <c r="D33" s="65" t="s">
        <v>64</v>
      </c>
      <c r="E33" s="66">
        <v>167.3503006450202</v>
      </c>
      <c r="F33" s="68">
        <v>99.9691391731694</v>
      </c>
      <c r="G33" s="100" t="s">
        <v>548</v>
      </c>
      <c r="H33" s="65"/>
      <c r="I33" s="69" t="s">
        <v>239</v>
      </c>
      <c r="J33" s="70"/>
      <c r="K33" s="70"/>
      <c r="L33" s="69" t="s">
        <v>1471</v>
      </c>
      <c r="M33" s="73">
        <v>11.284884888411337</v>
      </c>
      <c r="N33" s="74">
        <v>4133.47216796875</v>
      </c>
      <c r="O33" s="74">
        <v>3352.594482421875</v>
      </c>
      <c r="P33" s="75"/>
      <c r="Q33" s="76"/>
      <c r="R33" s="76"/>
      <c r="S33" s="86"/>
      <c r="T33" s="48">
        <v>3</v>
      </c>
      <c r="U33" s="48">
        <v>2</v>
      </c>
      <c r="V33" s="49">
        <v>91.666667</v>
      </c>
      <c r="W33" s="49">
        <v>0.005236</v>
      </c>
      <c r="X33" s="49">
        <v>0.011294</v>
      </c>
      <c r="Y33" s="49">
        <v>1.059114</v>
      </c>
      <c r="Z33" s="49">
        <v>0.3333333333333333</v>
      </c>
      <c r="AA33" s="49">
        <v>0.25</v>
      </c>
      <c r="AB33" s="71">
        <v>33</v>
      </c>
      <c r="AC33" s="71"/>
      <c r="AD33" s="72"/>
      <c r="AE33" s="78" t="s">
        <v>939</v>
      </c>
      <c r="AF33" s="78">
        <v>342</v>
      </c>
      <c r="AG33" s="78">
        <v>294</v>
      </c>
      <c r="AH33" s="78">
        <v>212</v>
      </c>
      <c r="AI33" s="78">
        <v>120</v>
      </c>
      <c r="AJ33" s="78"/>
      <c r="AK33" s="78" t="s">
        <v>1028</v>
      </c>
      <c r="AL33" s="78" t="s">
        <v>1088</v>
      </c>
      <c r="AM33" s="78"/>
      <c r="AN33" s="78"/>
      <c r="AO33" s="80">
        <v>40642.52994212963</v>
      </c>
      <c r="AP33" s="83" t="s">
        <v>1228</v>
      </c>
      <c r="AQ33" s="78" t="b">
        <v>1</v>
      </c>
      <c r="AR33" s="78" t="b">
        <v>0</v>
      </c>
      <c r="AS33" s="78" t="b">
        <v>0</v>
      </c>
      <c r="AT33" s="78" t="s">
        <v>863</v>
      </c>
      <c r="AU33" s="78">
        <v>3</v>
      </c>
      <c r="AV33" s="83" t="s">
        <v>1284</v>
      </c>
      <c r="AW33" s="78" t="b">
        <v>0</v>
      </c>
      <c r="AX33" s="78" t="s">
        <v>1350</v>
      </c>
      <c r="AY33" s="83" t="s">
        <v>1381</v>
      </c>
      <c r="AZ33" s="78" t="s">
        <v>66</v>
      </c>
      <c r="BA33" s="78" t="str">
        <f>REPLACE(INDEX(GroupVertices[Group],MATCH(Vertices[[#This Row],[Vertex]],GroupVertices[Vertex],0)),1,1,"")</f>
        <v>3</v>
      </c>
      <c r="BB33" s="48"/>
      <c r="BC33" s="48"/>
      <c r="BD33" s="48"/>
      <c r="BE33" s="48"/>
      <c r="BF33" s="48"/>
      <c r="BG33" s="48"/>
      <c r="BH33" s="121" t="s">
        <v>1914</v>
      </c>
      <c r="BI33" s="121" t="s">
        <v>1914</v>
      </c>
      <c r="BJ33" s="121" t="s">
        <v>1818</v>
      </c>
      <c r="BK33" s="121" t="s">
        <v>1818</v>
      </c>
      <c r="BL33" s="121">
        <v>4</v>
      </c>
      <c r="BM33" s="124">
        <v>16.666666666666668</v>
      </c>
      <c r="BN33" s="121">
        <v>0</v>
      </c>
      <c r="BO33" s="124">
        <v>0</v>
      </c>
      <c r="BP33" s="121">
        <v>0</v>
      </c>
      <c r="BQ33" s="124">
        <v>0</v>
      </c>
      <c r="BR33" s="121">
        <v>20</v>
      </c>
      <c r="BS33" s="124">
        <v>83.33333333333333</v>
      </c>
      <c r="BT33" s="121">
        <v>24</v>
      </c>
      <c r="BU33" s="2"/>
      <c r="BV33" s="3"/>
      <c r="BW33" s="3"/>
      <c r="BX33" s="3"/>
      <c r="BY33" s="3"/>
    </row>
    <row r="34" spans="1:77" ht="41.45" customHeight="1">
      <c r="A34" s="64" t="s">
        <v>226</v>
      </c>
      <c r="C34" s="65"/>
      <c r="D34" s="65" t="s">
        <v>64</v>
      </c>
      <c r="E34" s="66">
        <v>1000</v>
      </c>
      <c r="F34" s="68">
        <v>93.45634214651847</v>
      </c>
      <c r="G34" s="100" t="s">
        <v>538</v>
      </c>
      <c r="H34" s="65"/>
      <c r="I34" s="69" t="s">
        <v>226</v>
      </c>
      <c r="J34" s="70"/>
      <c r="K34" s="70"/>
      <c r="L34" s="69" t="s">
        <v>1472</v>
      </c>
      <c r="M34" s="73">
        <v>2181.783040636945</v>
      </c>
      <c r="N34" s="74">
        <v>9691.103515625</v>
      </c>
      <c r="O34" s="74">
        <v>8567.3193359375</v>
      </c>
      <c r="P34" s="75"/>
      <c r="Q34" s="76"/>
      <c r="R34" s="76"/>
      <c r="S34" s="86"/>
      <c r="T34" s="48">
        <v>0</v>
      </c>
      <c r="U34" s="48">
        <v>3</v>
      </c>
      <c r="V34" s="49">
        <v>0</v>
      </c>
      <c r="W34" s="49">
        <v>0.005181</v>
      </c>
      <c r="X34" s="49">
        <v>0.012624</v>
      </c>
      <c r="Y34" s="49">
        <v>0.722273</v>
      </c>
      <c r="Z34" s="49">
        <v>1</v>
      </c>
      <c r="AA34" s="49">
        <v>0</v>
      </c>
      <c r="AB34" s="71">
        <v>34</v>
      </c>
      <c r="AC34" s="71"/>
      <c r="AD34" s="72"/>
      <c r="AE34" s="78" t="s">
        <v>940</v>
      </c>
      <c r="AF34" s="78">
        <v>4054</v>
      </c>
      <c r="AG34" s="78">
        <v>61917</v>
      </c>
      <c r="AH34" s="78">
        <v>47337</v>
      </c>
      <c r="AI34" s="78">
        <v>87621</v>
      </c>
      <c r="AJ34" s="78"/>
      <c r="AK34" s="78" t="s">
        <v>1029</v>
      </c>
      <c r="AL34" s="78" t="s">
        <v>1096</v>
      </c>
      <c r="AM34" s="83" t="s">
        <v>1155</v>
      </c>
      <c r="AN34" s="78"/>
      <c r="AO34" s="80">
        <v>39950.789560185185</v>
      </c>
      <c r="AP34" s="83" t="s">
        <v>1229</v>
      </c>
      <c r="AQ34" s="78" t="b">
        <v>0</v>
      </c>
      <c r="AR34" s="78" t="b">
        <v>0</v>
      </c>
      <c r="AS34" s="78" t="b">
        <v>1</v>
      </c>
      <c r="AT34" s="78" t="s">
        <v>863</v>
      </c>
      <c r="AU34" s="78">
        <v>2061</v>
      </c>
      <c r="AV34" s="83" t="s">
        <v>1291</v>
      </c>
      <c r="AW34" s="78" t="b">
        <v>1</v>
      </c>
      <c r="AX34" s="78" t="s">
        <v>1350</v>
      </c>
      <c r="AY34" s="83" t="s">
        <v>1382</v>
      </c>
      <c r="AZ34" s="78" t="s">
        <v>66</v>
      </c>
      <c r="BA34" s="78" t="str">
        <f>REPLACE(INDEX(GroupVertices[Group],MATCH(Vertices[[#This Row],[Vertex]],GroupVertices[Vertex],0)),1,1,"")</f>
        <v>4</v>
      </c>
      <c r="BB34" s="48"/>
      <c r="BC34" s="48"/>
      <c r="BD34" s="48"/>
      <c r="BE34" s="48"/>
      <c r="BF34" s="48"/>
      <c r="BG34" s="48"/>
      <c r="BH34" s="121" t="s">
        <v>1915</v>
      </c>
      <c r="BI34" s="121" t="s">
        <v>1915</v>
      </c>
      <c r="BJ34" s="121" t="s">
        <v>1974</v>
      </c>
      <c r="BK34" s="121" t="s">
        <v>1974</v>
      </c>
      <c r="BL34" s="121">
        <v>2</v>
      </c>
      <c r="BM34" s="124">
        <v>10</v>
      </c>
      <c r="BN34" s="121">
        <v>1</v>
      </c>
      <c r="BO34" s="124">
        <v>5</v>
      </c>
      <c r="BP34" s="121">
        <v>0</v>
      </c>
      <c r="BQ34" s="124">
        <v>0</v>
      </c>
      <c r="BR34" s="121">
        <v>17</v>
      </c>
      <c r="BS34" s="124">
        <v>85</v>
      </c>
      <c r="BT34" s="121">
        <v>20</v>
      </c>
      <c r="BU34" s="2"/>
      <c r="BV34" s="3"/>
      <c r="BW34" s="3"/>
      <c r="BX34" s="3"/>
      <c r="BY34" s="3"/>
    </row>
    <row r="35" spans="1:77" ht="41.45" customHeight="1">
      <c r="A35" s="64" t="s">
        <v>241</v>
      </c>
      <c r="C35" s="65"/>
      <c r="D35" s="65" t="s">
        <v>64</v>
      </c>
      <c r="E35" s="66">
        <v>190.4372143872308</v>
      </c>
      <c r="F35" s="68">
        <v>99.8359725916401</v>
      </c>
      <c r="G35" s="100" t="s">
        <v>555</v>
      </c>
      <c r="H35" s="65"/>
      <c r="I35" s="69" t="s">
        <v>241</v>
      </c>
      <c r="J35" s="70"/>
      <c r="K35" s="70"/>
      <c r="L35" s="69" t="s">
        <v>1473</v>
      </c>
      <c r="M35" s="73">
        <v>55.66486762607669</v>
      </c>
      <c r="N35" s="74">
        <v>9357.6171875</v>
      </c>
      <c r="O35" s="74">
        <v>6830.55224609375</v>
      </c>
      <c r="P35" s="75"/>
      <c r="Q35" s="76"/>
      <c r="R35" s="76"/>
      <c r="S35" s="86"/>
      <c r="T35" s="48">
        <v>5</v>
      </c>
      <c r="U35" s="48">
        <v>8</v>
      </c>
      <c r="V35" s="49">
        <v>29.166667</v>
      </c>
      <c r="W35" s="49">
        <v>0.005405</v>
      </c>
      <c r="X35" s="49">
        <v>0.026247</v>
      </c>
      <c r="Y35" s="49">
        <v>2.020206</v>
      </c>
      <c r="Z35" s="49">
        <v>0.375</v>
      </c>
      <c r="AA35" s="49">
        <v>0.2222222222222222</v>
      </c>
      <c r="AB35" s="71">
        <v>35</v>
      </c>
      <c r="AC35" s="71"/>
      <c r="AD35" s="72"/>
      <c r="AE35" s="78" t="s">
        <v>941</v>
      </c>
      <c r="AF35" s="78">
        <v>518</v>
      </c>
      <c r="AG35" s="78">
        <v>1554</v>
      </c>
      <c r="AH35" s="78">
        <v>4637</v>
      </c>
      <c r="AI35" s="78">
        <v>3967</v>
      </c>
      <c r="AJ35" s="78"/>
      <c r="AK35" s="78" t="s">
        <v>1030</v>
      </c>
      <c r="AL35" s="78" t="s">
        <v>1105</v>
      </c>
      <c r="AM35" s="83" t="s">
        <v>1156</v>
      </c>
      <c r="AN35" s="78"/>
      <c r="AO35" s="80">
        <v>39652.920949074076</v>
      </c>
      <c r="AP35" s="83" t="s">
        <v>1230</v>
      </c>
      <c r="AQ35" s="78" t="b">
        <v>0</v>
      </c>
      <c r="AR35" s="78" t="b">
        <v>0</v>
      </c>
      <c r="AS35" s="78" t="b">
        <v>0</v>
      </c>
      <c r="AT35" s="78" t="s">
        <v>863</v>
      </c>
      <c r="AU35" s="78">
        <v>90</v>
      </c>
      <c r="AV35" s="83" t="s">
        <v>1284</v>
      </c>
      <c r="AW35" s="78" t="b">
        <v>0</v>
      </c>
      <c r="AX35" s="78" t="s">
        <v>1350</v>
      </c>
      <c r="AY35" s="83" t="s">
        <v>1383</v>
      </c>
      <c r="AZ35" s="78" t="s">
        <v>66</v>
      </c>
      <c r="BA35" s="78" t="str">
        <f>REPLACE(INDEX(GroupVertices[Group],MATCH(Vertices[[#This Row],[Vertex]],GroupVertices[Vertex],0)),1,1,"")</f>
        <v>4</v>
      </c>
      <c r="BB35" s="48" t="s">
        <v>1881</v>
      </c>
      <c r="BC35" s="48" t="s">
        <v>1881</v>
      </c>
      <c r="BD35" s="48" t="s">
        <v>1888</v>
      </c>
      <c r="BE35" s="48" t="s">
        <v>1888</v>
      </c>
      <c r="BF35" s="48" t="s">
        <v>1895</v>
      </c>
      <c r="BG35" s="48" t="s">
        <v>485</v>
      </c>
      <c r="BH35" s="121" t="s">
        <v>1916</v>
      </c>
      <c r="BI35" s="121" t="s">
        <v>1949</v>
      </c>
      <c r="BJ35" s="121" t="s">
        <v>1975</v>
      </c>
      <c r="BK35" s="121" t="s">
        <v>1975</v>
      </c>
      <c r="BL35" s="121">
        <v>4</v>
      </c>
      <c r="BM35" s="124">
        <v>2.6490066225165565</v>
      </c>
      <c r="BN35" s="121">
        <v>1</v>
      </c>
      <c r="BO35" s="124">
        <v>0.6622516556291391</v>
      </c>
      <c r="BP35" s="121">
        <v>0</v>
      </c>
      <c r="BQ35" s="124">
        <v>0</v>
      </c>
      <c r="BR35" s="121">
        <v>146</v>
      </c>
      <c r="BS35" s="124">
        <v>96.6887417218543</v>
      </c>
      <c r="BT35" s="121">
        <v>151</v>
      </c>
      <c r="BU35" s="2"/>
      <c r="BV35" s="3"/>
      <c r="BW35" s="3"/>
      <c r="BX35" s="3"/>
      <c r="BY35" s="3"/>
    </row>
    <row r="36" spans="1:77" ht="41.45" customHeight="1">
      <c r="A36" s="64" t="s">
        <v>255</v>
      </c>
      <c r="C36" s="65"/>
      <c r="D36" s="65" t="s">
        <v>64</v>
      </c>
      <c r="E36" s="66">
        <v>252.84517328085713</v>
      </c>
      <c r="F36" s="68">
        <v>99.47600007045851</v>
      </c>
      <c r="G36" s="100" t="s">
        <v>1314</v>
      </c>
      <c r="H36" s="65"/>
      <c r="I36" s="69" t="s">
        <v>255</v>
      </c>
      <c r="J36" s="70"/>
      <c r="K36" s="70"/>
      <c r="L36" s="69" t="s">
        <v>1474</v>
      </c>
      <c r="M36" s="73">
        <v>175.631709851861</v>
      </c>
      <c r="N36" s="74">
        <v>9230.7451171875</v>
      </c>
      <c r="O36" s="74">
        <v>8339.375</v>
      </c>
      <c r="P36" s="75"/>
      <c r="Q36" s="76"/>
      <c r="R36" s="76"/>
      <c r="S36" s="86"/>
      <c r="T36" s="48">
        <v>4</v>
      </c>
      <c r="U36" s="48">
        <v>2</v>
      </c>
      <c r="V36" s="49">
        <v>1.833333</v>
      </c>
      <c r="W36" s="49">
        <v>0.005263</v>
      </c>
      <c r="X36" s="49">
        <v>0.014019</v>
      </c>
      <c r="Y36" s="49">
        <v>0.937005</v>
      </c>
      <c r="Z36" s="49">
        <v>0.5833333333333334</v>
      </c>
      <c r="AA36" s="49">
        <v>0.5</v>
      </c>
      <c r="AB36" s="71">
        <v>36</v>
      </c>
      <c r="AC36" s="71"/>
      <c r="AD36" s="72"/>
      <c r="AE36" s="78" t="s">
        <v>942</v>
      </c>
      <c r="AF36" s="78">
        <v>4094</v>
      </c>
      <c r="AG36" s="78">
        <v>4960</v>
      </c>
      <c r="AH36" s="78">
        <v>14947</v>
      </c>
      <c r="AI36" s="78">
        <v>6342</v>
      </c>
      <c r="AJ36" s="78"/>
      <c r="AK36" s="78" t="s">
        <v>1031</v>
      </c>
      <c r="AL36" s="78" t="s">
        <v>1106</v>
      </c>
      <c r="AM36" s="83" t="s">
        <v>1157</v>
      </c>
      <c r="AN36" s="78"/>
      <c r="AO36" s="80">
        <v>40207.719976851855</v>
      </c>
      <c r="AP36" s="83" t="s">
        <v>1231</v>
      </c>
      <c r="AQ36" s="78" t="b">
        <v>0</v>
      </c>
      <c r="AR36" s="78" t="b">
        <v>0</v>
      </c>
      <c r="AS36" s="78" t="b">
        <v>0</v>
      </c>
      <c r="AT36" s="78" t="s">
        <v>863</v>
      </c>
      <c r="AU36" s="78">
        <v>337</v>
      </c>
      <c r="AV36" s="83" t="s">
        <v>1284</v>
      </c>
      <c r="AW36" s="78" t="b">
        <v>0</v>
      </c>
      <c r="AX36" s="78" t="s">
        <v>1350</v>
      </c>
      <c r="AY36" s="83" t="s">
        <v>1384</v>
      </c>
      <c r="AZ36" s="78" t="s">
        <v>66</v>
      </c>
      <c r="BA36" s="78" t="str">
        <f>REPLACE(INDEX(GroupVertices[Group],MATCH(Vertices[[#This Row],[Vertex]],GroupVertices[Vertex],0)),1,1,"")</f>
        <v>4</v>
      </c>
      <c r="BB36" s="48"/>
      <c r="BC36" s="48"/>
      <c r="BD36" s="48"/>
      <c r="BE36" s="48"/>
      <c r="BF36" s="48" t="s">
        <v>498</v>
      </c>
      <c r="BG36" s="48" t="s">
        <v>498</v>
      </c>
      <c r="BH36" s="121" t="s">
        <v>1917</v>
      </c>
      <c r="BI36" s="121" t="s">
        <v>1917</v>
      </c>
      <c r="BJ36" s="121" t="s">
        <v>1976</v>
      </c>
      <c r="BK36" s="121" t="s">
        <v>1976</v>
      </c>
      <c r="BL36" s="121">
        <v>3</v>
      </c>
      <c r="BM36" s="124">
        <v>7.5</v>
      </c>
      <c r="BN36" s="121">
        <v>1</v>
      </c>
      <c r="BO36" s="124">
        <v>2.5</v>
      </c>
      <c r="BP36" s="121">
        <v>0</v>
      </c>
      <c r="BQ36" s="124">
        <v>0</v>
      </c>
      <c r="BR36" s="121">
        <v>36</v>
      </c>
      <c r="BS36" s="124">
        <v>90</v>
      </c>
      <c r="BT36" s="121">
        <v>40</v>
      </c>
      <c r="BU36" s="2"/>
      <c r="BV36" s="3"/>
      <c r="BW36" s="3"/>
      <c r="BX36" s="3"/>
      <c r="BY36" s="3"/>
    </row>
    <row r="37" spans="1:77" ht="41.45" customHeight="1">
      <c r="A37" s="64" t="s">
        <v>227</v>
      </c>
      <c r="C37" s="65"/>
      <c r="D37" s="65" t="s">
        <v>64</v>
      </c>
      <c r="E37" s="66">
        <v>184.6105171094348</v>
      </c>
      <c r="F37" s="68">
        <v>99.86958130031178</v>
      </c>
      <c r="G37" s="100" t="s">
        <v>539</v>
      </c>
      <c r="H37" s="65"/>
      <c r="I37" s="69" t="s">
        <v>227</v>
      </c>
      <c r="J37" s="70"/>
      <c r="K37" s="70"/>
      <c r="L37" s="69" t="s">
        <v>1475</v>
      </c>
      <c r="M37" s="73">
        <v>44.464205316094485</v>
      </c>
      <c r="N37" s="74">
        <v>3680.70458984375</v>
      </c>
      <c r="O37" s="74">
        <v>4799.52001953125</v>
      </c>
      <c r="P37" s="75"/>
      <c r="Q37" s="76"/>
      <c r="R37" s="76"/>
      <c r="S37" s="86"/>
      <c r="T37" s="48">
        <v>0</v>
      </c>
      <c r="U37" s="48">
        <v>4</v>
      </c>
      <c r="V37" s="49">
        <v>0.5</v>
      </c>
      <c r="W37" s="49">
        <v>0.005208</v>
      </c>
      <c r="X37" s="49">
        <v>0.015338</v>
      </c>
      <c r="Y37" s="49">
        <v>0.856488</v>
      </c>
      <c r="Z37" s="49">
        <v>0.8333333333333334</v>
      </c>
      <c r="AA37" s="49">
        <v>0</v>
      </c>
      <c r="AB37" s="71">
        <v>37</v>
      </c>
      <c r="AC37" s="71"/>
      <c r="AD37" s="72"/>
      <c r="AE37" s="78" t="s">
        <v>943</v>
      </c>
      <c r="AF37" s="78">
        <v>873</v>
      </c>
      <c r="AG37" s="78">
        <v>1236</v>
      </c>
      <c r="AH37" s="78">
        <v>8680</v>
      </c>
      <c r="AI37" s="78">
        <v>5396</v>
      </c>
      <c r="AJ37" s="78"/>
      <c r="AK37" s="78" t="s">
        <v>1032</v>
      </c>
      <c r="AL37" s="78" t="s">
        <v>1107</v>
      </c>
      <c r="AM37" s="78"/>
      <c r="AN37" s="78"/>
      <c r="AO37" s="80">
        <v>41206.59065972222</v>
      </c>
      <c r="AP37" s="83" t="s">
        <v>1232</v>
      </c>
      <c r="AQ37" s="78" t="b">
        <v>0</v>
      </c>
      <c r="AR37" s="78" t="b">
        <v>0</v>
      </c>
      <c r="AS37" s="78" t="b">
        <v>1</v>
      </c>
      <c r="AT37" s="78" t="s">
        <v>863</v>
      </c>
      <c r="AU37" s="78">
        <v>59</v>
      </c>
      <c r="AV37" s="83" t="s">
        <v>1286</v>
      </c>
      <c r="AW37" s="78" t="b">
        <v>0</v>
      </c>
      <c r="AX37" s="78" t="s">
        <v>1350</v>
      </c>
      <c r="AY37" s="83" t="s">
        <v>1385</v>
      </c>
      <c r="AZ37" s="78" t="s">
        <v>66</v>
      </c>
      <c r="BA37" s="78" t="str">
        <f>REPLACE(INDEX(GroupVertices[Group],MATCH(Vertices[[#This Row],[Vertex]],GroupVertices[Vertex],0)),1,1,"")</f>
        <v>2</v>
      </c>
      <c r="BB37" s="48"/>
      <c r="BC37" s="48"/>
      <c r="BD37" s="48"/>
      <c r="BE37" s="48"/>
      <c r="BF37" s="48"/>
      <c r="BG37" s="48"/>
      <c r="BH37" s="121" t="s">
        <v>1918</v>
      </c>
      <c r="BI37" s="121" t="s">
        <v>1918</v>
      </c>
      <c r="BJ37" s="121" t="s">
        <v>1977</v>
      </c>
      <c r="BK37" s="121" t="s">
        <v>1977</v>
      </c>
      <c r="BL37" s="121">
        <v>3</v>
      </c>
      <c r="BM37" s="124">
        <v>7.142857142857143</v>
      </c>
      <c r="BN37" s="121">
        <v>0</v>
      </c>
      <c r="BO37" s="124">
        <v>0</v>
      </c>
      <c r="BP37" s="121">
        <v>0</v>
      </c>
      <c r="BQ37" s="124">
        <v>0</v>
      </c>
      <c r="BR37" s="121">
        <v>39</v>
      </c>
      <c r="BS37" s="124">
        <v>92.85714285714286</v>
      </c>
      <c r="BT37" s="121">
        <v>42</v>
      </c>
      <c r="BU37" s="2"/>
      <c r="BV37" s="3"/>
      <c r="BW37" s="3"/>
      <c r="BX37" s="3"/>
      <c r="BY37" s="3"/>
    </row>
    <row r="38" spans="1:77" ht="41.45" customHeight="1">
      <c r="A38" s="64" t="s">
        <v>246</v>
      </c>
      <c r="C38" s="65"/>
      <c r="D38" s="65" t="s">
        <v>64</v>
      </c>
      <c r="E38" s="66">
        <v>209.2732043292883</v>
      </c>
      <c r="F38" s="68">
        <v>99.72732557115428</v>
      </c>
      <c r="G38" s="100" t="s">
        <v>551</v>
      </c>
      <c r="H38" s="65"/>
      <c r="I38" s="69" t="s">
        <v>246</v>
      </c>
      <c r="J38" s="70"/>
      <c r="K38" s="70"/>
      <c r="L38" s="69" t="s">
        <v>1476</v>
      </c>
      <c r="M38" s="73">
        <v>91.87329798664811</v>
      </c>
      <c r="N38" s="74">
        <v>5116.9580078125</v>
      </c>
      <c r="O38" s="74">
        <v>5436.361328125</v>
      </c>
      <c r="P38" s="75"/>
      <c r="Q38" s="76"/>
      <c r="R38" s="76"/>
      <c r="S38" s="86"/>
      <c r="T38" s="48">
        <v>7</v>
      </c>
      <c r="U38" s="48">
        <v>5</v>
      </c>
      <c r="V38" s="49">
        <v>6.166667</v>
      </c>
      <c r="W38" s="49">
        <v>0.005319</v>
      </c>
      <c r="X38" s="49">
        <v>0.023447</v>
      </c>
      <c r="Y38" s="49">
        <v>1.561078</v>
      </c>
      <c r="Z38" s="49">
        <v>0.42857142857142855</v>
      </c>
      <c r="AA38" s="49">
        <v>0.5</v>
      </c>
      <c r="AB38" s="71">
        <v>38</v>
      </c>
      <c r="AC38" s="71"/>
      <c r="AD38" s="72"/>
      <c r="AE38" s="78" t="s">
        <v>944</v>
      </c>
      <c r="AF38" s="78">
        <v>38</v>
      </c>
      <c r="AG38" s="78">
        <v>2582</v>
      </c>
      <c r="AH38" s="78">
        <v>5154</v>
      </c>
      <c r="AI38" s="78">
        <v>77</v>
      </c>
      <c r="AJ38" s="78"/>
      <c r="AK38" s="78" t="s">
        <v>1033</v>
      </c>
      <c r="AL38" s="78" t="s">
        <v>1108</v>
      </c>
      <c r="AM38" s="83" t="s">
        <v>1158</v>
      </c>
      <c r="AN38" s="78"/>
      <c r="AO38" s="80">
        <v>41053.19322916667</v>
      </c>
      <c r="AP38" s="83" t="s">
        <v>1233</v>
      </c>
      <c r="AQ38" s="78" t="b">
        <v>1</v>
      </c>
      <c r="AR38" s="78" t="b">
        <v>0</v>
      </c>
      <c r="AS38" s="78" t="b">
        <v>1</v>
      </c>
      <c r="AT38" s="78" t="s">
        <v>863</v>
      </c>
      <c r="AU38" s="78">
        <v>100</v>
      </c>
      <c r="AV38" s="83" t="s">
        <v>1284</v>
      </c>
      <c r="AW38" s="78" t="b">
        <v>0</v>
      </c>
      <c r="AX38" s="78" t="s">
        <v>1350</v>
      </c>
      <c r="AY38" s="83" t="s">
        <v>1386</v>
      </c>
      <c r="AZ38" s="78" t="s">
        <v>66</v>
      </c>
      <c r="BA38" s="78" t="str">
        <f>REPLACE(INDEX(GroupVertices[Group],MATCH(Vertices[[#This Row],[Vertex]],GroupVertices[Vertex],0)),1,1,"")</f>
        <v>2</v>
      </c>
      <c r="BB38" s="48" t="s">
        <v>451</v>
      </c>
      <c r="BC38" s="48" t="s">
        <v>451</v>
      </c>
      <c r="BD38" s="48" t="s">
        <v>473</v>
      </c>
      <c r="BE38" s="48" t="s">
        <v>473</v>
      </c>
      <c r="BF38" s="48" t="s">
        <v>491</v>
      </c>
      <c r="BG38" s="48" t="s">
        <v>491</v>
      </c>
      <c r="BH38" s="121" t="s">
        <v>1919</v>
      </c>
      <c r="BI38" s="121" t="s">
        <v>1950</v>
      </c>
      <c r="BJ38" s="121" t="s">
        <v>1978</v>
      </c>
      <c r="BK38" s="121" t="s">
        <v>1978</v>
      </c>
      <c r="BL38" s="121">
        <v>1</v>
      </c>
      <c r="BM38" s="124">
        <v>2.5641025641025643</v>
      </c>
      <c r="BN38" s="121">
        <v>0</v>
      </c>
      <c r="BO38" s="124">
        <v>0</v>
      </c>
      <c r="BP38" s="121">
        <v>0</v>
      </c>
      <c r="BQ38" s="124">
        <v>0</v>
      </c>
      <c r="BR38" s="121">
        <v>38</v>
      </c>
      <c r="BS38" s="124">
        <v>97.43589743589743</v>
      </c>
      <c r="BT38" s="121">
        <v>39</v>
      </c>
      <c r="BU38" s="2"/>
      <c r="BV38" s="3"/>
      <c r="BW38" s="3"/>
      <c r="BX38" s="3"/>
      <c r="BY38" s="3"/>
    </row>
    <row r="39" spans="1:77" ht="41.45" customHeight="1">
      <c r="A39" s="64" t="s">
        <v>258</v>
      </c>
      <c r="C39" s="65"/>
      <c r="D39" s="65" t="s">
        <v>64</v>
      </c>
      <c r="E39" s="66">
        <v>191.4083306001968</v>
      </c>
      <c r="F39" s="68">
        <v>99.83037114019481</v>
      </c>
      <c r="G39" s="100" t="s">
        <v>563</v>
      </c>
      <c r="H39" s="65"/>
      <c r="I39" s="69" t="s">
        <v>258</v>
      </c>
      <c r="J39" s="70"/>
      <c r="K39" s="70"/>
      <c r="L39" s="69" t="s">
        <v>1477</v>
      </c>
      <c r="M39" s="73">
        <v>57.531644677740395</v>
      </c>
      <c r="N39" s="74">
        <v>3653.317626953125</v>
      </c>
      <c r="O39" s="74">
        <v>6437.31689453125</v>
      </c>
      <c r="P39" s="75"/>
      <c r="Q39" s="76"/>
      <c r="R39" s="76"/>
      <c r="S39" s="86"/>
      <c r="T39" s="48">
        <v>4</v>
      </c>
      <c r="U39" s="48">
        <v>4</v>
      </c>
      <c r="V39" s="49">
        <v>1.166667</v>
      </c>
      <c r="W39" s="49">
        <v>0.005236</v>
      </c>
      <c r="X39" s="49">
        <v>0.017541</v>
      </c>
      <c r="Y39" s="49">
        <v>1.03854</v>
      </c>
      <c r="Z39" s="49">
        <v>0.65</v>
      </c>
      <c r="AA39" s="49">
        <v>0.6</v>
      </c>
      <c r="AB39" s="71">
        <v>39</v>
      </c>
      <c r="AC39" s="71"/>
      <c r="AD39" s="72"/>
      <c r="AE39" s="78" t="s">
        <v>945</v>
      </c>
      <c r="AF39" s="78">
        <v>1468</v>
      </c>
      <c r="AG39" s="78">
        <v>1607</v>
      </c>
      <c r="AH39" s="78">
        <v>6545</v>
      </c>
      <c r="AI39" s="78">
        <v>4009</v>
      </c>
      <c r="AJ39" s="78"/>
      <c r="AK39" s="78" t="s">
        <v>1034</v>
      </c>
      <c r="AL39" s="78" t="s">
        <v>1109</v>
      </c>
      <c r="AM39" s="83" t="s">
        <v>1159</v>
      </c>
      <c r="AN39" s="78"/>
      <c r="AO39" s="80">
        <v>40031.33829861111</v>
      </c>
      <c r="AP39" s="83" t="s">
        <v>1234</v>
      </c>
      <c r="AQ39" s="78" t="b">
        <v>0</v>
      </c>
      <c r="AR39" s="78" t="b">
        <v>0</v>
      </c>
      <c r="AS39" s="78" t="b">
        <v>1</v>
      </c>
      <c r="AT39" s="78" t="s">
        <v>863</v>
      </c>
      <c r="AU39" s="78">
        <v>60</v>
      </c>
      <c r="AV39" s="83" t="s">
        <v>1289</v>
      </c>
      <c r="AW39" s="78" t="b">
        <v>0</v>
      </c>
      <c r="AX39" s="78" t="s">
        <v>1350</v>
      </c>
      <c r="AY39" s="83" t="s">
        <v>1387</v>
      </c>
      <c r="AZ39" s="78" t="s">
        <v>66</v>
      </c>
      <c r="BA39" s="78" t="str">
        <f>REPLACE(INDEX(GroupVertices[Group],MATCH(Vertices[[#This Row],[Vertex]],GroupVertices[Vertex],0)),1,1,"")</f>
        <v>2</v>
      </c>
      <c r="BB39" s="48"/>
      <c r="BC39" s="48"/>
      <c r="BD39" s="48"/>
      <c r="BE39" s="48"/>
      <c r="BF39" s="48"/>
      <c r="BG39" s="48"/>
      <c r="BH39" s="121" t="s">
        <v>1920</v>
      </c>
      <c r="BI39" s="121" t="s">
        <v>1951</v>
      </c>
      <c r="BJ39" s="121" t="s">
        <v>1979</v>
      </c>
      <c r="BK39" s="121" t="s">
        <v>2006</v>
      </c>
      <c r="BL39" s="121">
        <v>3</v>
      </c>
      <c r="BM39" s="124">
        <v>9.090909090909092</v>
      </c>
      <c r="BN39" s="121">
        <v>0</v>
      </c>
      <c r="BO39" s="124">
        <v>0</v>
      </c>
      <c r="BP39" s="121">
        <v>0</v>
      </c>
      <c r="BQ39" s="124">
        <v>0</v>
      </c>
      <c r="BR39" s="121">
        <v>30</v>
      </c>
      <c r="BS39" s="124">
        <v>90.9090909090909</v>
      </c>
      <c r="BT39" s="121">
        <v>33</v>
      </c>
      <c r="BU39" s="2"/>
      <c r="BV39" s="3"/>
      <c r="BW39" s="3"/>
      <c r="BX39" s="3"/>
      <c r="BY39" s="3"/>
    </row>
    <row r="40" spans="1:77" ht="41.45" customHeight="1">
      <c r="A40" s="64" t="s">
        <v>247</v>
      </c>
      <c r="C40" s="65"/>
      <c r="D40" s="65" t="s">
        <v>64</v>
      </c>
      <c r="E40" s="66">
        <v>170.00712802011589</v>
      </c>
      <c r="F40" s="68">
        <v>99.95381444751722</v>
      </c>
      <c r="G40" s="100" t="s">
        <v>552</v>
      </c>
      <c r="H40" s="65"/>
      <c r="I40" s="69" t="s">
        <v>247</v>
      </c>
      <c r="J40" s="70"/>
      <c r="K40" s="70"/>
      <c r="L40" s="69" t="s">
        <v>1478</v>
      </c>
      <c r="M40" s="73">
        <v>16.392105124095046</v>
      </c>
      <c r="N40" s="74">
        <v>4283.55419921875</v>
      </c>
      <c r="O40" s="74">
        <v>6460.70654296875</v>
      </c>
      <c r="P40" s="75"/>
      <c r="Q40" s="76"/>
      <c r="R40" s="76"/>
      <c r="S40" s="86"/>
      <c r="T40" s="48">
        <v>9</v>
      </c>
      <c r="U40" s="48">
        <v>9</v>
      </c>
      <c r="V40" s="49">
        <v>19.333333</v>
      </c>
      <c r="W40" s="49">
        <v>0.005405</v>
      </c>
      <c r="X40" s="49">
        <v>0.027856</v>
      </c>
      <c r="Y40" s="49">
        <v>2.104625</v>
      </c>
      <c r="Z40" s="49">
        <v>0.34545454545454546</v>
      </c>
      <c r="AA40" s="49">
        <v>0.6363636363636364</v>
      </c>
      <c r="AB40" s="71">
        <v>40</v>
      </c>
      <c r="AC40" s="71"/>
      <c r="AD40" s="72"/>
      <c r="AE40" s="78" t="s">
        <v>946</v>
      </c>
      <c r="AF40" s="78">
        <v>642</v>
      </c>
      <c r="AG40" s="78">
        <v>439</v>
      </c>
      <c r="AH40" s="78">
        <v>2212</v>
      </c>
      <c r="AI40" s="78">
        <v>651</v>
      </c>
      <c r="AJ40" s="78"/>
      <c r="AK40" s="78" t="s">
        <v>1035</v>
      </c>
      <c r="AL40" s="78" t="s">
        <v>1110</v>
      </c>
      <c r="AM40" s="78"/>
      <c r="AN40" s="78"/>
      <c r="AO40" s="80">
        <v>39647.575208333335</v>
      </c>
      <c r="AP40" s="78"/>
      <c r="AQ40" s="78" t="b">
        <v>1</v>
      </c>
      <c r="AR40" s="78" t="b">
        <v>0</v>
      </c>
      <c r="AS40" s="78" t="b">
        <v>0</v>
      </c>
      <c r="AT40" s="78" t="s">
        <v>863</v>
      </c>
      <c r="AU40" s="78">
        <v>23</v>
      </c>
      <c r="AV40" s="83" t="s">
        <v>1284</v>
      </c>
      <c r="AW40" s="78" t="b">
        <v>0</v>
      </c>
      <c r="AX40" s="78" t="s">
        <v>1350</v>
      </c>
      <c r="AY40" s="83" t="s">
        <v>1388</v>
      </c>
      <c r="AZ40" s="78" t="s">
        <v>66</v>
      </c>
      <c r="BA40" s="78" t="str">
        <f>REPLACE(INDEX(GroupVertices[Group],MATCH(Vertices[[#This Row],[Vertex]],GroupVertices[Vertex],0)),1,1,"")</f>
        <v>2</v>
      </c>
      <c r="BB40" s="48"/>
      <c r="BC40" s="48"/>
      <c r="BD40" s="48"/>
      <c r="BE40" s="48"/>
      <c r="BF40" s="48" t="s">
        <v>491</v>
      </c>
      <c r="BG40" s="48" t="s">
        <v>491</v>
      </c>
      <c r="BH40" s="121" t="s">
        <v>1921</v>
      </c>
      <c r="BI40" s="121" t="s">
        <v>1952</v>
      </c>
      <c r="BJ40" s="121" t="s">
        <v>1980</v>
      </c>
      <c r="BK40" s="121" t="s">
        <v>2007</v>
      </c>
      <c r="BL40" s="121">
        <v>3</v>
      </c>
      <c r="BM40" s="124">
        <v>3.0303030303030303</v>
      </c>
      <c r="BN40" s="121">
        <v>0</v>
      </c>
      <c r="BO40" s="124">
        <v>0</v>
      </c>
      <c r="BP40" s="121">
        <v>0</v>
      </c>
      <c r="BQ40" s="124">
        <v>0</v>
      </c>
      <c r="BR40" s="121">
        <v>96</v>
      </c>
      <c r="BS40" s="124">
        <v>96.96969696969697</v>
      </c>
      <c r="BT40" s="121">
        <v>99</v>
      </c>
      <c r="BU40" s="2"/>
      <c r="BV40" s="3"/>
      <c r="BW40" s="3"/>
      <c r="BX40" s="3"/>
      <c r="BY40" s="3"/>
    </row>
    <row r="41" spans="1:77" ht="41.45" customHeight="1">
      <c r="A41" s="64" t="s">
        <v>228</v>
      </c>
      <c r="C41" s="65"/>
      <c r="D41" s="65" t="s">
        <v>64</v>
      </c>
      <c r="E41" s="66">
        <v>172.22420465726466</v>
      </c>
      <c r="F41" s="68">
        <v>99.94102622817988</v>
      </c>
      <c r="G41" s="100" t="s">
        <v>553</v>
      </c>
      <c r="H41" s="65"/>
      <c r="I41" s="69" t="s">
        <v>228</v>
      </c>
      <c r="J41" s="70"/>
      <c r="K41" s="70"/>
      <c r="L41" s="69" t="s">
        <v>1479</v>
      </c>
      <c r="M41" s="73">
        <v>20.653992355251802</v>
      </c>
      <c r="N41" s="74">
        <v>5347.49267578125</v>
      </c>
      <c r="O41" s="74">
        <v>1821.4932861328125</v>
      </c>
      <c r="P41" s="75"/>
      <c r="Q41" s="76"/>
      <c r="R41" s="76"/>
      <c r="S41" s="86"/>
      <c r="T41" s="48">
        <v>1</v>
      </c>
      <c r="U41" s="48">
        <v>9</v>
      </c>
      <c r="V41" s="49">
        <v>698</v>
      </c>
      <c r="W41" s="49">
        <v>0.005464</v>
      </c>
      <c r="X41" s="49">
        <v>0.013505</v>
      </c>
      <c r="Y41" s="49">
        <v>2.721714</v>
      </c>
      <c r="Z41" s="49">
        <v>0.06944444444444445</v>
      </c>
      <c r="AA41" s="49">
        <v>0.1111111111111111</v>
      </c>
      <c r="AB41" s="71">
        <v>41</v>
      </c>
      <c r="AC41" s="71"/>
      <c r="AD41" s="72"/>
      <c r="AE41" s="78" t="s">
        <v>947</v>
      </c>
      <c r="AF41" s="78">
        <v>538</v>
      </c>
      <c r="AG41" s="78">
        <v>560</v>
      </c>
      <c r="AH41" s="78">
        <v>1797</v>
      </c>
      <c r="AI41" s="78">
        <v>739</v>
      </c>
      <c r="AJ41" s="78"/>
      <c r="AK41" s="78" t="s">
        <v>1036</v>
      </c>
      <c r="AL41" s="78" t="s">
        <v>1096</v>
      </c>
      <c r="AM41" s="83" t="s">
        <v>1160</v>
      </c>
      <c r="AN41" s="78"/>
      <c r="AO41" s="80">
        <v>41196.653958333336</v>
      </c>
      <c r="AP41" s="83" t="s">
        <v>1235</v>
      </c>
      <c r="AQ41" s="78" t="b">
        <v>0</v>
      </c>
      <c r="AR41" s="78" t="b">
        <v>0</v>
      </c>
      <c r="AS41" s="78" t="b">
        <v>1</v>
      </c>
      <c r="AT41" s="78" t="s">
        <v>863</v>
      </c>
      <c r="AU41" s="78">
        <v>41</v>
      </c>
      <c r="AV41" s="83" t="s">
        <v>1284</v>
      </c>
      <c r="AW41" s="78" t="b">
        <v>0</v>
      </c>
      <c r="AX41" s="78" t="s">
        <v>1350</v>
      </c>
      <c r="AY41" s="83" t="s">
        <v>1389</v>
      </c>
      <c r="AZ41" s="78" t="s">
        <v>66</v>
      </c>
      <c r="BA41" s="78" t="str">
        <f>REPLACE(INDEX(GroupVertices[Group],MATCH(Vertices[[#This Row],[Vertex]],GroupVertices[Vertex],0)),1,1,"")</f>
        <v>3</v>
      </c>
      <c r="BB41" s="48" t="s">
        <v>439</v>
      </c>
      <c r="BC41" s="48" t="s">
        <v>439</v>
      </c>
      <c r="BD41" s="48" t="s">
        <v>468</v>
      </c>
      <c r="BE41" s="48" t="s">
        <v>468</v>
      </c>
      <c r="BF41" s="48" t="s">
        <v>482</v>
      </c>
      <c r="BG41" s="48" t="s">
        <v>482</v>
      </c>
      <c r="BH41" s="121" t="s">
        <v>1922</v>
      </c>
      <c r="BI41" s="121" t="s">
        <v>1922</v>
      </c>
      <c r="BJ41" s="121" t="s">
        <v>1981</v>
      </c>
      <c r="BK41" s="121" t="s">
        <v>1981</v>
      </c>
      <c r="BL41" s="121">
        <v>3</v>
      </c>
      <c r="BM41" s="124">
        <v>8.823529411764707</v>
      </c>
      <c r="BN41" s="121">
        <v>1</v>
      </c>
      <c r="BO41" s="124">
        <v>2.9411764705882355</v>
      </c>
      <c r="BP41" s="121">
        <v>0</v>
      </c>
      <c r="BQ41" s="124">
        <v>0</v>
      </c>
      <c r="BR41" s="121">
        <v>30</v>
      </c>
      <c r="BS41" s="124">
        <v>88.23529411764706</v>
      </c>
      <c r="BT41" s="121">
        <v>34</v>
      </c>
      <c r="BU41" s="2"/>
      <c r="BV41" s="3"/>
      <c r="BW41" s="3"/>
      <c r="BX41" s="3"/>
      <c r="BY41" s="3"/>
    </row>
    <row r="42" spans="1:77" ht="41.45" customHeight="1">
      <c r="A42" s="64" t="s">
        <v>273</v>
      </c>
      <c r="C42" s="65"/>
      <c r="D42" s="65" t="s">
        <v>64</v>
      </c>
      <c r="E42" s="66">
        <v>215.53965234503116</v>
      </c>
      <c r="F42" s="68">
        <v>99.69118035616776</v>
      </c>
      <c r="G42" s="100" t="s">
        <v>1315</v>
      </c>
      <c r="H42" s="65"/>
      <c r="I42" s="69" t="s">
        <v>273</v>
      </c>
      <c r="J42" s="70"/>
      <c r="K42" s="70"/>
      <c r="L42" s="69" t="s">
        <v>1480</v>
      </c>
      <c r="M42" s="73">
        <v>103.91929330115728</v>
      </c>
      <c r="N42" s="74">
        <v>5567.892578125</v>
      </c>
      <c r="O42" s="74">
        <v>465.4901123046875</v>
      </c>
      <c r="P42" s="75"/>
      <c r="Q42" s="76"/>
      <c r="R42" s="76"/>
      <c r="S42" s="86"/>
      <c r="T42" s="48">
        <v>1</v>
      </c>
      <c r="U42" s="48">
        <v>0</v>
      </c>
      <c r="V42" s="49">
        <v>0</v>
      </c>
      <c r="W42" s="49">
        <v>0.00369</v>
      </c>
      <c r="X42" s="49">
        <v>0.001283</v>
      </c>
      <c r="Y42" s="49">
        <v>0.40705</v>
      </c>
      <c r="Z42" s="49">
        <v>0</v>
      </c>
      <c r="AA42" s="49">
        <v>0</v>
      </c>
      <c r="AB42" s="71">
        <v>42</v>
      </c>
      <c r="AC42" s="71"/>
      <c r="AD42" s="72"/>
      <c r="AE42" s="78" t="s">
        <v>948</v>
      </c>
      <c r="AF42" s="78">
        <v>1124</v>
      </c>
      <c r="AG42" s="78">
        <v>2924</v>
      </c>
      <c r="AH42" s="78">
        <v>6484</v>
      </c>
      <c r="AI42" s="78">
        <v>5457</v>
      </c>
      <c r="AJ42" s="78"/>
      <c r="AK42" s="78" t="s">
        <v>1037</v>
      </c>
      <c r="AL42" s="78" t="s">
        <v>1111</v>
      </c>
      <c r="AM42" s="83" t="s">
        <v>1161</v>
      </c>
      <c r="AN42" s="78"/>
      <c r="AO42" s="80">
        <v>41281.453101851854</v>
      </c>
      <c r="AP42" s="83" t="s">
        <v>1236</v>
      </c>
      <c r="AQ42" s="78" t="b">
        <v>0</v>
      </c>
      <c r="AR42" s="78" t="b">
        <v>0</v>
      </c>
      <c r="AS42" s="78" t="b">
        <v>0</v>
      </c>
      <c r="AT42" s="78" t="s">
        <v>863</v>
      </c>
      <c r="AU42" s="78">
        <v>99</v>
      </c>
      <c r="AV42" s="83" t="s">
        <v>1284</v>
      </c>
      <c r="AW42" s="78" t="b">
        <v>0</v>
      </c>
      <c r="AX42" s="78" t="s">
        <v>1350</v>
      </c>
      <c r="AY42" s="83" t="s">
        <v>1390</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274</v>
      </c>
      <c r="C43" s="65"/>
      <c r="D43" s="65" t="s">
        <v>64</v>
      </c>
      <c r="E43" s="66">
        <v>218.81945993221822</v>
      </c>
      <c r="F43" s="68">
        <v>99.67226224656955</v>
      </c>
      <c r="G43" s="100" t="s">
        <v>1316</v>
      </c>
      <c r="H43" s="65"/>
      <c r="I43" s="69" t="s">
        <v>274</v>
      </c>
      <c r="J43" s="70"/>
      <c r="K43" s="70"/>
      <c r="L43" s="69" t="s">
        <v>1481</v>
      </c>
      <c r="M43" s="73">
        <v>110.22406862658752</v>
      </c>
      <c r="N43" s="74">
        <v>6100.75439453125</v>
      </c>
      <c r="O43" s="74">
        <v>1940.165283203125</v>
      </c>
      <c r="P43" s="75"/>
      <c r="Q43" s="76"/>
      <c r="R43" s="76"/>
      <c r="S43" s="86"/>
      <c r="T43" s="48">
        <v>1</v>
      </c>
      <c r="U43" s="48">
        <v>0</v>
      </c>
      <c r="V43" s="49">
        <v>0</v>
      </c>
      <c r="W43" s="49">
        <v>0.00369</v>
      </c>
      <c r="X43" s="49">
        <v>0.001283</v>
      </c>
      <c r="Y43" s="49">
        <v>0.40705</v>
      </c>
      <c r="Z43" s="49">
        <v>0</v>
      </c>
      <c r="AA43" s="49">
        <v>0</v>
      </c>
      <c r="AB43" s="71">
        <v>43</v>
      </c>
      <c r="AC43" s="71"/>
      <c r="AD43" s="72"/>
      <c r="AE43" s="78" t="s">
        <v>949</v>
      </c>
      <c r="AF43" s="78">
        <v>1551</v>
      </c>
      <c r="AG43" s="78">
        <v>3103</v>
      </c>
      <c r="AH43" s="78">
        <v>11813</v>
      </c>
      <c r="AI43" s="78">
        <v>1929</v>
      </c>
      <c r="AJ43" s="78"/>
      <c r="AK43" s="78" t="s">
        <v>1038</v>
      </c>
      <c r="AL43" s="78" t="s">
        <v>1112</v>
      </c>
      <c r="AM43" s="83" t="s">
        <v>1162</v>
      </c>
      <c r="AN43" s="78"/>
      <c r="AO43" s="80">
        <v>39785.70857638889</v>
      </c>
      <c r="AP43" s="83" t="s">
        <v>1237</v>
      </c>
      <c r="AQ43" s="78" t="b">
        <v>0</v>
      </c>
      <c r="AR43" s="78" t="b">
        <v>0</v>
      </c>
      <c r="AS43" s="78" t="b">
        <v>1</v>
      </c>
      <c r="AT43" s="78" t="s">
        <v>863</v>
      </c>
      <c r="AU43" s="78">
        <v>272</v>
      </c>
      <c r="AV43" s="83" t="s">
        <v>1292</v>
      </c>
      <c r="AW43" s="78" t="b">
        <v>0</v>
      </c>
      <c r="AX43" s="78" t="s">
        <v>1350</v>
      </c>
      <c r="AY43" s="83" t="s">
        <v>1391</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275</v>
      </c>
      <c r="C44" s="65"/>
      <c r="D44" s="65" t="s">
        <v>64</v>
      </c>
      <c r="E44" s="66">
        <v>520.2869137422106</v>
      </c>
      <c r="F44" s="68">
        <v>97.93338147998098</v>
      </c>
      <c r="G44" s="100" t="s">
        <v>1317</v>
      </c>
      <c r="H44" s="65"/>
      <c r="I44" s="69" t="s">
        <v>275</v>
      </c>
      <c r="J44" s="70"/>
      <c r="K44" s="70"/>
      <c r="L44" s="69" t="s">
        <v>1482</v>
      </c>
      <c r="M44" s="73">
        <v>689.73506543834</v>
      </c>
      <c r="N44" s="74">
        <v>5969.49951171875</v>
      </c>
      <c r="O44" s="74">
        <v>2850.529052734375</v>
      </c>
      <c r="P44" s="75"/>
      <c r="Q44" s="76"/>
      <c r="R44" s="76"/>
      <c r="S44" s="86"/>
      <c r="T44" s="48">
        <v>1</v>
      </c>
      <c r="U44" s="48">
        <v>0</v>
      </c>
      <c r="V44" s="49">
        <v>0</v>
      </c>
      <c r="W44" s="49">
        <v>0.00369</v>
      </c>
      <c r="X44" s="49">
        <v>0.001283</v>
      </c>
      <c r="Y44" s="49">
        <v>0.40705</v>
      </c>
      <c r="Z44" s="49">
        <v>0</v>
      </c>
      <c r="AA44" s="49">
        <v>0</v>
      </c>
      <c r="AB44" s="71">
        <v>44</v>
      </c>
      <c r="AC44" s="71"/>
      <c r="AD44" s="72"/>
      <c r="AE44" s="78" t="s">
        <v>950</v>
      </c>
      <c r="AF44" s="78">
        <v>711</v>
      </c>
      <c r="AG44" s="78">
        <v>19556</v>
      </c>
      <c r="AH44" s="78">
        <v>4755</v>
      </c>
      <c r="AI44" s="78">
        <v>414</v>
      </c>
      <c r="AJ44" s="78"/>
      <c r="AK44" s="78" t="s">
        <v>1039</v>
      </c>
      <c r="AL44" s="78" t="s">
        <v>1113</v>
      </c>
      <c r="AM44" s="83" t="s">
        <v>1163</v>
      </c>
      <c r="AN44" s="78"/>
      <c r="AO44" s="80">
        <v>39664.655011574076</v>
      </c>
      <c r="AP44" s="83" t="s">
        <v>1238</v>
      </c>
      <c r="AQ44" s="78" t="b">
        <v>0</v>
      </c>
      <c r="AR44" s="78" t="b">
        <v>0</v>
      </c>
      <c r="AS44" s="78" t="b">
        <v>0</v>
      </c>
      <c r="AT44" s="78" t="s">
        <v>863</v>
      </c>
      <c r="AU44" s="78">
        <v>991</v>
      </c>
      <c r="AV44" s="83" t="s">
        <v>1284</v>
      </c>
      <c r="AW44" s="78" t="b">
        <v>0</v>
      </c>
      <c r="AX44" s="78" t="s">
        <v>1350</v>
      </c>
      <c r="AY44" s="83" t="s">
        <v>1392</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276</v>
      </c>
      <c r="C45" s="65"/>
      <c r="D45" s="65" t="s">
        <v>64</v>
      </c>
      <c r="E45" s="66">
        <v>184.0608286870012</v>
      </c>
      <c r="F45" s="68">
        <v>99.87275193320534</v>
      </c>
      <c r="G45" s="100" t="s">
        <v>1318</v>
      </c>
      <c r="H45" s="65"/>
      <c r="I45" s="69" t="s">
        <v>276</v>
      </c>
      <c r="J45" s="70"/>
      <c r="K45" s="70"/>
      <c r="L45" s="69" t="s">
        <v>1483</v>
      </c>
      <c r="M45" s="73">
        <v>43.40753906043579</v>
      </c>
      <c r="N45" s="74">
        <v>5068.2607421875</v>
      </c>
      <c r="O45" s="74">
        <v>352.9058837890625</v>
      </c>
      <c r="P45" s="75"/>
      <c r="Q45" s="76"/>
      <c r="R45" s="76"/>
      <c r="S45" s="86"/>
      <c r="T45" s="48">
        <v>1</v>
      </c>
      <c r="U45" s="48">
        <v>0</v>
      </c>
      <c r="V45" s="49">
        <v>0</v>
      </c>
      <c r="W45" s="49">
        <v>0.00369</v>
      </c>
      <c r="X45" s="49">
        <v>0.001283</v>
      </c>
      <c r="Y45" s="49">
        <v>0.40705</v>
      </c>
      <c r="Z45" s="49">
        <v>0</v>
      </c>
      <c r="AA45" s="49">
        <v>0</v>
      </c>
      <c r="AB45" s="71">
        <v>45</v>
      </c>
      <c r="AC45" s="71"/>
      <c r="AD45" s="72"/>
      <c r="AE45" s="78" t="s">
        <v>951</v>
      </c>
      <c r="AF45" s="78">
        <v>1410</v>
      </c>
      <c r="AG45" s="78">
        <v>1206</v>
      </c>
      <c r="AH45" s="78">
        <v>3467</v>
      </c>
      <c r="AI45" s="78">
        <v>1147</v>
      </c>
      <c r="AJ45" s="78"/>
      <c r="AK45" s="78" t="s">
        <v>1040</v>
      </c>
      <c r="AL45" s="78" t="s">
        <v>1114</v>
      </c>
      <c r="AM45" s="83" t="s">
        <v>1164</v>
      </c>
      <c r="AN45" s="78"/>
      <c r="AO45" s="80">
        <v>40128.67184027778</v>
      </c>
      <c r="AP45" s="83" t="s">
        <v>1239</v>
      </c>
      <c r="AQ45" s="78" t="b">
        <v>0</v>
      </c>
      <c r="AR45" s="78" t="b">
        <v>0</v>
      </c>
      <c r="AS45" s="78" t="b">
        <v>0</v>
      </c>
      <c r="AT45" s="78" t="s">
        <v>863</v>
      </c>
      <c r="AU45" s="78">
        <v>75</v>
      </c>
      <c r="AV45" s="83" t="s">
        <v>1287</v>
      </c>
      <c r="AW45" s="78" t="b">
        <v>0</v>
      </c>
      <c r="AX45" s="78" t="s">
        <v>1350</v>
      </c>
      <c r="AY45" s="83" t="s">
        <v>1393</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229</v>
      </c>
      <c r="C46" s="65"/>
      <c r="D46" s="65" t="s">
        <v>64</v>
      </c>
      <c r="E46" s="66">
        <v>186.1496446922488</v>
      </c>
      <c r="F46" s="68">
        <v>99.86070352820983</v>
      </c>
      <c r="G46" s="100" t="s">
        <v>540</v>
      </c>
      <c r="H46" s="65"/>
      <c r="I46" s="69" t="s">
        <v>229</v>
      </c>
      <c r="J46" s="70"/>
      <c r="K46" s="70"/>
      <c r="L46" s="69" t="s">
        <v>1484</v>
      </c>
      <c r="M46" s="73">
        <v>47.422870831938845</v>
      </c>
      <c r="N46" s="74">
        <v>7952.4208984375</v>
      </c>
      <c r="O46" s="74">
        <v>6883.10107421875</v>
      </c>
      <c r="P46" s="75"/>
      <c r="Q46" s="76"/>
      <c r="R46" s="76"/>
      <c r="S46" s="86"/>
      <c r="T46" s="48">
        <v>1</v>
      </c>
      <c r="U46" s="48">
        <v>2</v>
      </c>
      <c r="V46" s="49">
        <v>0</v>
      </c>
      <c r="W46" s="49">
        <v>0.003676</v>
      </c>
      <c r="X46" s="49">
        <v>0.002196</v>
      </c>
      <c r="Y46" s="49">
        <v>0.622468</v>
      </c>
      <c r="Z46" s="49">
        <v>0.5</v>
      </c>
      <c r="AA46" s="49">
        <v>0.5</v>
      </c>
      <c r="AB46" s="71">
        <v>46</v>
      </c>
      <c r="AC46" s="71"/>
      <c r="AD46" s="72"/>
      <c r="AE46" s="78" t="s">
        <v>952</v>
      </c>
      <c r="AF46" s="78">
        <v>603</v>
      </c>
      <c r="AG46" s="78">
        <v>1320</v>
      </c>
      <c r="AH46" s="78">
        <v>4009</v>
      </c>
      <c r="AI46" s="78">
        <v>4658</v>
      </c>
      <c r="AJ46" s="78"/>
      <c r="AK46" s="78" t="s">
        <v>1041</v>
      </c>
      <c r="AL46" s="78" t="s">
        <v>1115</v>
      </c>
      <c r="AM46" s="83" t="s">
        <v>1165</v>
      </c>
      <c r="AN46" s="78"/>
      <c r="AO46" s="80">
        <v>41248.728101851855</v>
      </c>
      <c r="AP46" s="83" t="s">
        <v>1240</v>
      </c>
      <c r="AQ46" s="78" t="b">
        <v>0</v>
      </c>
      <c r="AR46" s="78" t="b">
        <v>0</v>
      </c>
      <c r="AS46" s="78" t="b">
        <v>1</v>
      </c>
      <c r="AT46" s="78" t="s">
        <v>1282</v>
      </c>
      <c r="AU46" s="78">
        <v>40</v>
      </c>
      <c r="AV46" s="83" t="s">
        <v>1289</v>
      </c>
      <c r="AW46" s="78" t="b">
        <v>0</v>
      </c>
      <c r="AX46" s="78" t="s">
        <v>1350</v>
      </c>
      <c r="AY46" s="83" t="s">
        <v>1394</v>
      </c>
      <c r="AZ46" s="78" t="s">
        <v>66</v>
      </c>
      <c r="BA46" s="78" t="str">
        <f>REPLACE(INDEX(GroupVertices[Group],MATCH(Vertices[[#This Row],[Vertex]],GroupVertices[Vertex],0)),1,1,"")</f>
        <v>5</v>
      </c>
      <c r="BB46" s="48"/>
      <c r="BC46" s="48"/>
      <c r="BD46" s="48"/>
      <c r="BE46" s="48"/>
      <c r="BF46" s="48"/>
      <c r="BG46" s="48"/>
      <c r="BH46" s="121" t="s">
        <v>1910</v>
      </c>
      <c r="BI46" s="121" t="s">
        <v>1910</v>
      </c>
      <c r="BJ46" s="121" t="s">
        <v>1969</v>
      </c>
      <c r="BK46" s="121" t="s">
        <v>1969</v>
      </c>
      <c r="BL46" s="121">
        <v>2</v>
      </c>
      <c r="BM46" s="124">
        <v>9.090909090909092</v>
      </c>
      <c r="BN46" s="121">
        <v>1</v>
      </c>
      <c r="BO46" s="124">
        <v>4.545454545454546</v>
      </c>
      <c r="BP46" s="121">
        <v>0</v>
      </c>
      <c r="BQ46" s="124">
        <v>0</v>
      </c>
      <c r="BR46" s="121">
        <v>19</v>
      </c>
      <c r="BS46" s="124">
        <v>86.36363636363636</v>
      </c>
      <c r="BT46" s="121">
        <v>22</v>
      </c>
      <c r="BU46" s="2"/>
      <c r="BV46" s="3"/>
      <c r="BW46" s="3"/>
      <c r="BX46" s="3"/>
      <c r="BY46" s="3"/>
    </row>
    <row r="47" spans="1:77" ht="41.45" customHeight="1">
      <c r="A47" s="64" t="s">
        <v>230</v>
      </c>
      <c r="C47" s="65"/>
      <c r="D47" s="65" t="s">
        <v>64</v>
      </c>
      <c r="E47" s="66">
        <v>179.44344593855908</v>
      </c>
      <c r="F47" s="68">
        <v>99.8993852495112</v>
      </c>
      <c r="G47" s="100" t="s">
        <v>541</v>
      </c>
      <c r="H47" s="65"/>
      <c r="I47" s="69" t="s">
        <v>230</v>
      </c>
      <c r="J47" s="70"/>
      <c r="K47" s="70"/>
      <c r="L47" s="69" t="s">
        <v>1485</v>
      </c>
      <c r="M47" s="73">
        <v>34.53154251290272</v>
      </c>
      <c r="N47" s="74">
        <v>4715.02587890625</v>
      </c>
      <c r="O47" s="74">
        <v>2622.853515625</v>
      </c>
      <c r="P47" s="75"/>
      <c r="Q47" s="76"/>
      <c r="R47" s="76"/>
      <c r="S47" s="86"/>
      <c r="T47" s="48">
        <v>2</v>
      </c>
      <c r="U47" s="48">
        <v>4</v>
      </c>
      <c r="V47" s="49">
        <v>30.333333</v>
      </c>
      <c r="W47" s="49">
        <v>0.005405</v>
      </c>
      <c r="X47" s="49">
        <v>0.014169</v>
      </c>
      <c r="Y47" s="49">
        <v>1.23808</v>
      </c>
      <c r="Z47" s="49">
        <v>0.3</v>
      </c>
      <c r="AA47" s="49">
        <v>0.2</v>
      </c>
      <c r="AB47" s="71">
        <v>47</v>
      </c>
      <c r="AC47" s="71"/>
      <c r="AD47" s="72"/>
      <c r="AE47" s="78" t="s">
        <v>953</v>
      </c>
      <c r="AF47" s="78">
        <v>1323</v>
      </c>
      <c r="AG47" s="78">
        <v>954</v>
      </c>
      <c r="AH47" s="78">
        <v>14624</v>
      </c>
      <c r="AI47" s="78">
        <v>3705</v>
      </c>
      <c r="AJ47" s="78"/>
      <c r="AK47" s="78" t="s">
        <v>1042</v>
      </c>
      <c r="AL47" s="78" t="s">
        <v>1086</v>
      </c>
      <c r="AM47" s="78"/>
      <c r="AN47" s="78"/>
      <c r="AO47" s="80">
        <v>40613.482766203706</v>
      </c>
      <c r="AP47" s="83" t="s">
        <v>1241</v>
      </c>
      <c r="AQ47" s="78" t="b">
        <v>0</v>
      </c>
      <c r="AR47" s="78" t="b">
        <v>0</v>
      </c>
      <c r="AS47" s="78" t="b">
        <v>0</v>
      </c>
      <c r="AT47" s="78" t="s">
        <v>863</v>
      </c>
      <c r="AU47" s="78">
        <v>122</v>
      </c>
      <c r="AV47" s="83" t="s">
        <v>1289</v>
      </c>
      <c r="AW47" s="78" t="b">
        <v>0</v>
      </c>
      <c r="AX47" s="78" t="s">
        <v>1350</v>
      </c>
      <c r="AY47" s="83" t="s">
        <v>1395</v>
      </c>
      <c r="AZ47" s="78" t="s">
        <v>66</v>
      </c>
      <c r="BA47" s="78" t="str">
        <f>REPLACE(INDEX(GroupVertices[Group],MATCH(Vertices[[#This Row],[Vertex]],GroupVertices[Vertex],0)),1,1,"")</f>
        <v>3</v>
      </c>
      <c r="BB47" s="48" t="s">
        <v>1882</v>
      </c>
      <c r="BC47" s="48" t="s">
        <v>1882</v>
      </c>
      <c r="BD47" s="48" t="s">
        <v>470</v>
      </c>
      <c r="BE47" s="48" t="s">
        <v>470</v>
      </c>
      <c r="BF47" s="48"/>
      <c r="BG47" s="48"/>
      <c r="BH47" s="121" t="s">
        <v>1923</v>
      </c>
      <c r="BI47" s="121" t="s">
        <v>1923</v>
      </c>
      <c r="BJ47" s="121" t="s">
        <v>1982</v>
      </c>
      <c r="BK47" s="121" t="s">
        <v>1982</v>
      </c>
      <c r="BL47" s="121">
        <v>2</v>
      </c>
      <c r="BM47" s="124">
        <v>9.523809523809524</v>
      </c>
      <c r="BN47" s="121">
        <v>0</v>
      </c>
      <c r="BO47" s="124">
        <v>0</v>
      </c>
      <c r="BP47" s="121">
        <v>0</v>
      </c>
      <c r="BQ47" s="124">
        <v>0</v>
      </c>
      <c r="BR47" s="121">
        <v>19</v>
      </c>
      <c r="BS47" s="124">
        <v>90.47619047619048</v>
      </c>
      <c r="BT47" s="121">
        <v>21</v>
      </c>
      <c r="BU47" s="2"/>
      <c r="BV47" s="3"/>
      <c r="BW47" s="3"/>
      <c r="BX47" s="3"/>
      <c r="BY47" s="3"/>
    </row>
    <row r="48" spans="1:77" ht="41.45" customHeight="1">
      <c r="A48" s="64" t="s">
        <v>232</v>
      </c>
      <c r="C48" s="65"/>
      <c r="D48" s="65" t="s">
        <v>64</v>
      </c>
      <c r="E48" s="66">
        <v>165.51800590357493</v>
      </c>
      <c r="F48" s="68">
        <v>99.97970794948125</v>
      </c>
      <c r="G48" s="100" t="s">
        <v>1319</v>
      </c>
      <c r="H48" s="65"/>
      <c r="I48" s="69" t="s">
        <v>232</v>
      </c>
      <c r="J48" s="70"/>
      <c r="K48" s="70"/>
      <c r="L48" s="69" t="s">
        <v>1486</v>
      </c>
      <c r="M48" s="73">
        <v>7.762664036215673</v>
      </c>
      <c r="N48" s="74">
        <v>4911.33349609375</v>
      </c>
      <c r="O48" s="74">
        <v>9646.09375</v>
      </c>
      <c r="P48" s="75"/>
      <c r="Q48" s="76"/>
      <c r="R48" s="76"/>
      <c r="S48" s="86"/>
      <c r="T48" s="48">
        <v>3</v>
      </c>
      <c r="U48" s="48">
        <v>3</v>
      </c>
      <c r="V48" s="49">
        <v>2</v>
      </c>
      <c r="W48" s="49">
        <v>0.005208</v>
      </c>
      <c r="X48" s="49">
        <v>0.014383</v>
      </c>
      <c r="Y48" s="49">
        <v>0.927534</v>
      </c>
      <c r="Z48" s="49">
        <v>0.5833333333333334</v>
      </c>
      <c r="AA48" s="49">
        <v>0.5</v>
      </c>
      <c r="AB48" s="71">
        <v>48</v>
      </c>
      <c r="AC48" s="71"/>
      <c r="AD48" s="72"/>
      <c r="AE48" s="78" t="s">
        <v>954</v>
      </c>
      <c r="AF48" s="78">
        <v>302</v>
      </c>
      <c r="AG48" s="78">
        <v>194</v>
      </c>
      <c r="AH48" s="78">
        <v>1890</v>
      </c>
      <c r="AI48" s="78">
        <v>1345</v>
      </c>
      <c r="AJ48" s="78"/>
      <c r="AK48" s="78" t="s">
        <v>1043</v>
      </c>
      <c r="AL48" s="78" t="s">
        <v>1116</v>
      </c>
      <c r="AM48" s="78"/>
      <c r="AN48" s="78"/>
      <c r="AO48" s="80">
        <v>41428.635462962964</v>
      </c>
      <c r="AP48" s="83" t="s">
        <v>1242</v>
      </c>
      <c r="AQ48" s="78" t="b">
        <v>1</v>
      </c>
      <c r="AR48" s="78" t="b">
        <v>0</v>
      </c>
      <c r="AS48" s="78" t="b">
        <v>0</v>
      </c>
      <c r="AT48" s="78" t="s">
        <v>863</v>
      </c>
      <c r="AU48" s="78">
        <v>4</v>
      </c>
      <c r="AV48" s="83" t="s">
        <v>1284</v>
      </c>
      <c r="AW48" s="78" t="b">
        <v>0</v>
      </c>
      <c r="AX48" s="78" t="s">
        <v>1350</v>
      </c>
      <c r="AY48" s="83" t="s">
        <v>1396</v>
      </c>
      <c r="AZ48" s="78" t="s">
        <v>66</v>
      </c>
      <c r="BA48" s="78" t="str">
        <f>REPLACE(INDEX(GroupVertices[Group],MATCH(Vertices[[#This Row],[Vertex]],GroupVertices[Vertex],0)),1,1,"")</f>
        <v>2</v>
      </c>
      <c r="BB48" s="48"/>
      <c r="BC48" s="48"/>
      <c r="BD48" s="48"/>
      <c r="BE48" s="48"/>
      <c r="BF48" s="48"/>
      <c r="BG48" s="48"/>
      <c r="BH48" s="121" t="s">
        <v>1924</v>
      </c>
      <c r="BI48" s="121" t="s">
        <v>1953</v>
      </c>
      <c r="BJ48" s="121" t="s">
        <v>1983</v>
      </c>
      <c r="BK48" s="121" t="s">
        <v>1983</v>
      </c>
      <c r="BL48" s="121">
        <v>0</v>
      </c>
      <c r="BM48" s="124">
        <v>0</v>
      </c>
      <c r="BN48" s="121">
        <v>2</v>
      </c>
      <c r="BO48" s="124">
        <v>4</v>
      </c>
      <c r="BP48" s="121">
        <v>0</v>
      </c>
      <c r="BQ48" s="124">
        <v>0</v>
      </c>
      <c r="BR48" s="121">
        <v>48</v>
      </c>
      <c r="BS48" s="124">
        <v>96</v>
      </c>
      <c r="BT48" s="121">
        <v>50</v>
      </c>
      <c r="BU48" s="2"/>
      <c r="BV48" s="3"/>
      <c r="BW48" s="3"/>
      <c r="BX48" s="3"/>
      <c r="BY48" s="3"/>
    </row>
    <row r="49" spans="1:77" ht="41.45" customHeight="1">
      <c r="A49" s="64" t="s">
        <v>231</v>
      </c>
      <c r="C49" s="65"/>
      <c r="D49" s="65" t="s">
        <v>64</v>
      </c>
      <c r="E49" s="66">
        <v>176.9148791953646</v>
      </c>
      <c r="F49" s="68">
        <v>99.91397016082155</v>
      </c>
      <c r="G49" s="100" t="s">
        <v>542</v>
      </c>
      <c r="H49" s="65"/>
      <c r="I49" s="69" t="s">
        <v>231</v>
      </c>
      <c r="J49" s="70"/>
      <c r="K49" s="70"/>
      <c r="L49" s="69" t="s">
        <v>1487</v>
      </c>
      <c r="M49" s="73">
        <v>29.6708777368727</v>
      </c>
      <c r="N49" s="74">
        <v>5557.31494140625</v>
      </c>
      <c r="O49" s="74">
        <v>9305.2373046875</v>
      </c>
      <c r="P49" s="75"/>
      <c r="Q49" s="76"/>
      <c r="R49" s="76"/>
      <c r="S49" s="86"/>
      <c r="T49" s="48">
        <v>2</v>
      </c>
      <c r="U49" s="48">
        <v>3</v>
      </c>
      <c r="V49" s="49">
        <v>0</v>
      </c>
      <c r="W49" s="49">
        <v>0.005181</v>
      </c>
      <c r="X49" s="49">
        <v>0.013154</v>
      </c>
      <c r="Y49" s="49">
        <v>0.712334</v>
      </c>
      <c r="Z49" s="49">
        <v>0.8333333333333334</v>
      </c>
      <c r="AA49" s="49">
        <v>0.6666666666666666</v>
      </c>
      <c r="AB49" s="71">
        <v>49</v>
      </c>
      <c r="AC49" s="71"/>
      <c r="AD49" s="72"/>
      <c r="AE49" s="78" t="s">
        <v>955</v>
      </c>
      <c r="AF49" s="78">
        <v>945</v>
      </c>
      <c r="AG49" s="78">
        <v>816</v>
      </c>
      <c r="AH49" s="78">
        <v>17731</v>
      </c>
      <c r="AI49" s="78">
        <v>3978</v>
      </c>
      <c r="AJ49" s="78"/>
      <c r="AK49" s="78" t="s">
        <v>1044</v>
      </c>
      <c r="AL49" s="78" t="s">
        <v>1117</v>
      </c>
      <c r="AM49" s="78"/>
      <c r="AN49" s="78"/>
      <c r="AO49" s="80">
        <v>39865.01773148148</v>
      </c>
      <c r="AP49" s="83" t="s">
        <v>1243</v>
      </c>
      <c r="AQ49" s="78" t="b">
        <v>0</v>
      </c>
      <c r="AR49" s="78" t="b">
        <v>0</v>
      </c>
      <c r="AS49" s="78" t="b">
        <v>0</v>
      </c>
      <c r="AT49" s="78" t="s">
        <v>863</v>
      </c>
      <c r="AU49" s="78">
        <v>46</v>
      </c>
      <c r="AV49" s="83" t="s">
        <v>1291</v>
      </c>
      <c r="AW49" s="78" t="b">
        <v>0</v>
      </c>
      <c r="AX49" s="78" t="s">
        <v>1350</v>
      </c>
      <c r="AY49" s="83" t="s">
        <v>1397</v>
      </c>
      <c r="AZ49" s="78" t="s">
        <v>66</v>
      </c>
      <c r="BA49" s="78" t="str">
        <f>REPLACE(INDEX(GroupVertices[Group],MATCH(Vertices[[#This Row],[Vertex]],GroupVertices[Vertex],0)),1,1,"")</f>
        <v>2</v>
      </c>
      <c r="BB49" s="48"/>
      <c r="BC49" s="48"/>
      <c r="BD49" s="48"/>
      <c r="BE49" s="48"/>
      <c r="BF49" s="48"/>
      <c r="BG49" s="48"/>
      <c r="BH49" s="121" t="s">
        <v>1925</v>
      </c>
      <c r="BI49" s="121" t="s">
        <v>1925</v>
      </c>
      <c r="BJ49" s="121" t="s">
        <v>1984</v>
      </c>
      <c r="BK49" s="121" t="s">
        <v>1984</v>
      </c>
      <c r="BL49" s="121">
        <v>0</v>
      </c>
      <c r="BM49" s="124">
        <v>0</v>
      </c>
      <c r="BN49" s="121">
        <v>0</v>
      </c>
      <c r="BO49" s="124">
        <v>0</v>
      </c>
      <c r="BP49" s="121">
        <v>0</v>
      </c>
      <c r="BQ49" s="124">
        <v>0</v>
      </c>
      <c r="BR49" s="121">
        <v>18</v>
      </c>
      <c r="BS49" s="124">
        <v>100</v>
      </c>
      <c r="BT49" s="121">
        <v>18</v>
      </c>
      <c r="BU49" s="2"/>
      <c r="BV49" s="3"/>
      <c r="BW49" s="3"/>
      <c r="BX49" s="3"/>
      <c r="BY49" s="3"/>
    </row>
    <row r="50" spans="1:77" ht="41.45" customHeight="1">
      <c r="A50" s="64" t="s">
        <v>233</v>
      </c>
      <c r="C50" s="65"/>
      <c r="D50" s="65" t="s">
        <v>64</v>
      </c>
      <c r="E50" s="66">
        <v>172.20588170985022</v>
      </c>
      <c r="F50" s="68">
        <v>99.941131915943</v>
      </c>
      <c r="G50" s="100" t="s">
        <v>543</v>
      </c>
      <c r="H50" s="65"/>
      <c r="I50" s="69" t="s">
        <v>233</v>
      </c>
      <c r="J50" s="70"/>
      <c r="K50" s="70"/>
      <c r="L50" s="69" t="s">
        <v>1488</v>
      </c>
      <c r="M50" s="73">
        <v>20.618770146729844</v>
      </c>
      <c r="N50" s="74">
        <v>4936.28759765625</v>
      </c>
      <c r="O50" s="74">
        <v>7318.23681640625</v>
      </c>
      <c r="P50" s="75"/>
      <c r="Q50" s="76"/>
      <c r="R50" s="76"/>
      <c r="S50" s="86"/>
      <c r="T50" s="48">
        <v>13</v>
      </c>
      <c r="U50" s="48">
        <v>7</v>
      </c>
      <c r="V50" s="49">
        <v>50.166667</v>
      </c>
      <c r="W50" s="49">
        <v>0.005495</v>
      </c>
      <c r="X50" s="49">
        <v>0.031466</v>
      </c>
      <c r="Y50" s="49">
        <v>2.697738</v>
      </c>
      <c r="Z50" s="49">
        <v>0.26373626373626374</v>
      </c>
      <c r="AA50" s="49">
        <v>0.42857142857142855</v>
      </c>
      <c r="AB50" s="71">
        <v>50</v>
      </c>
      <c r="AC50" s="71"/>
      <c r="AD50" s="72"/>
      <c r="AE50" s="78" t="s">
        <v>956</v>
      </c>
      <c r="AF50" s="78">
        <v>84</v>
      </c>
      <c r="AG50" s="78">
        <v>559</v>
      </c>
      <c r="AH50" s="78">
        <v>664</v>
      </c>
      <c r="AI50" s="78">
        <v>370</v>
      </c>
      <c r="AJ50" s="78"/>
      <c r="AK50" s="78" t="s">
        <v>1045</v>
      </c>
      <c r="AL50" s="78"/>
      <c r="AM50" s="83" t="s">
        <v>1166</v>
      </c>
      <c r="AN50" s="78"/>
      <c r="AO50" s="80">
        <v>40725.45427083333</v>
      </c>
      <c r="AP50" s="78"/>
      <c r="AQ50" s="78" t="b">
        <v>1</v>
      </c>
      <c r="AR50" s="78" t="b">
        <v>0</v>
      </c>
      <c r="AS50" s="78" t="b">
        <v>0</v>
      </c>
      <c r="AT50" s="78" t="s">
        <v>863</v>
      </c>
      <c r="AU50" s="78">
        <v>14</v>
      </c>
      <c r="AV50" s="83" t="s">
        <v>1284</v>
      </c>
      <c r="AW50" s="78" t="b">
        <v>0</v>
      </c>
      <c r="AX50" s="78" t="s">
        <v>1350</v>
      </c>
      <c r="AY50" s="83" t="s">
        <v>1398</v>
      </c>
      <c r="AZ50" s="78" t="s">
        <v>66</v>
      </c>
      <c r="BA50" s="78" t="str">
        <f>REPLACE(INDEX(GroupVertices[Group],MATCH(Vertices[[#This Row],[Vertex]],GroupVertices[Vertex],0)),1,1,"")</f>
        <v>2</v>
      </c>
      <c r="BB50" s="48"/>
      <c r="BC50" s="48"/>
      <c r="BD50" s="48"/>
      <c r="BE50" s="48"/>
      <c r="BF50" s="48" t="s">
        <v>491</v>
      </c>
      <c r="BG50" s="48" t="s">
        <v>491</v>
      </c>
      <c r="BH50" s="121" t="s">
        <v>1926</v>
      </c>
      <c r="BI50" s="121" t="s">
        <v>1926</v>
      </c>
      <c r="BJ50" s="121" t="s">
        <v>1985</v>
      </c>
      <c r="BK50" s="121" t="s">
        <v>1985</v>
      </c>
      <c r="BL50" s="121">
        <v>3</v>
      </c>
      <c r="BM50" s="124">
        <v>4.477611940298507</v>
      </c>
      <c r="BN50" s="121">
        <v>1</v>
      </c>
      <c r="BO50" s="124">
        <v>1.492537313432836</v>
      </c>
      <c r="BP50" s="121">
        <v>0</v>
      </c>
      <c r="BQ50" s="124">
        <v>0</v>
      </c>
      <c r="BR50" s="121">
        <v>63</v>
      </c>
      <c r="BS50" s="124">
        <v>94.02985074626865</v>
      </c>
      <c r="BT50" s="121">
        <v>67</v>
      </c>
      <c r="BU50" s="2"/>
      <c r="BV50" s="3"/>
      <c r="BW50" s="3"/>
      <c r="BX50" s="3"/>
      <c r="BY50" s="3"/>
    </row>
    <row r="51" spans="1:77" ht="41.45" customHeight="1">
      <c r="A51" s="64" t="s">
        <v>234</v>
      </c>
      <c r="C51" s="65"/>
      <c r="D51" s="65" t="s">
        <v>64</v>
      </c>
      <c r="E51" s="66">
        <v>185.6549251120586</v>
      </c>
      <c r="F51" s="68">
        <v>99.86355709781402</v>
      </c>
      <c r="G51" s="100" t="s">
        <v>544</v>
      </c>
      <c r="H51" s="65"/>
      <c r="I51" s="69" t="s">
        <v>234</v>
      </c>
      <c r="J51" s="70"/>
      <c r="K51" s="70"/>
      <c r="L51" s="69" t="s">
        <v>1489</v>
      </c>
      <c r="M51" s="73">
        <v>46.471871201846014</v>
      </c>
      <c r="N51" s="74">
        <v>6100.75439453125</v>
      </c>
      <c r="O51" s="74">
        <v>6298.751953125</v>
      </c>
      <c r="P51" s="75"/>
      <c r="Q51" s="76"/>
      <c r="R51" s="76"/>
      <c r="S51" s="86"/>
      <c r="T51" s="48">
        <v>0</v>
      </c>
      <c r="U51" s="48">
        <v>4</v>
      </c>
      <c r="V51" s="49">
        <v>0</v>
      </c>
      <c r="W51" s="49">
        <v>0.005208</v>
      </c>
      <c r="X51" s="49">
        <v>0.015978</v>
      </c>
      <c r="Y51" s="49">
        <v>0.850557</v>
      </c>
      <c r="Z51" s="49">
        <v>1</v>
      </c>
      <c r="AA51" s="49">
        <v>0</v>
      </c>
      <c r="AB51" s="71">
        <v>51</v>
      </c>
      <c r="AC51" s="71"/>
      <c r="AD51" s="72"/>
      <c r="AE51" s="78" t="s">
        <v>957</v>
      </c>
      <c r="AF51" s="78">
        <v>2190</v>
      </c>
      <c r="AG51" s="78">
        <v>1293</v>
      </c>
      <c r="AH51" s="78">
        <v>6344</v>
      </c>
      <c r="AI51" s="78">
        <v>9394</v>
      </c>
      <c r="AJ51" s="78"/>
      <c r="AK51" s="78" t="s">
        <v>1046</v>
      </c>
      <c r="AL51" s="78" t="s">
        <v>1118</v>
      </c>
      <c r="AM51" s="83" t="s">
        <v>1167</v>
      </c>
      <c r="AN51" s="78"/>
      <c r="AO51" s="80">
        <v>40231.61944444444</v>
      </c>
      <c r="AP51" s="83" t="s">
        <v>1244</v>
      </c>
      <c r="AQ51" s="78" t="b">
        <v>0</v>
      </c>
      <c r="AR51" s="78" t="b">
        <v>0</v>
      </c>
      <c r="AS51" s="78" t="b">
        <v>0</v>
      </c>
      <c r="AT51" s="78" t="s">
        <v>863</v>
      </c>
      <c r="AU51" s="78">
        <v>57</v>
      </c>
      <c r="AV51" s="83" t="s">
        <v>1288</v>
      </c>
      <c r="AW51" s="78" t="b">
        <v>0</v>
      </c>
      <c r="AX51" s="78" t="s">
        <v>1350</v>
      </c>
      <c r="AY51" s="83" t="s">
        <v>1399</v>
      </c>
      <c r="AZ51" s="78" t="s">
        <v>66</v>
      </c>
      <c r="BA51" s="78" t="str">
        <f>REPLACE(INDEX(GroupVertices[Group],MATCH(Vertices[[#This Row],[Vertex]],GroupVertices[Vertex],0)),1,1,"")</f>
        <v>2</v>
      </c>
      <c r="BB51" s="48"/>
      <c r="BC51" s="48"/>
      <c r="BD51" s="48"/>
      <c r="BE51" s="48"/>
      <c r="BF51" s="48"/>
      <c r="BG51" s="48"/>
      <c r="BH51" s="121" t="s">
        <v>1927</v>
      </c>
      <c r="BI51" s="121" t="s">
        <v>1927</v>
      </c>
      <c r="BJ51" s="121" t="s">
        <v>1986</v>
      </c>
      <c r="BK51" s="121" t="s">
        <v>1986</v>
      </c>
      <c r="BL51" s="121">
        <v>0</v>
      </c>
      <c r="BM51" s="124">
        <v>0</v>
      </c>
      <c r="BN51" s="121">
        <v>0</v>
      </c>
      <c r="BO51" s="124">
        <v>0</v>
      </c>
      <c r="BP51" s="121">
        <v>0</v>
      </c>
      <c r="BQ51" s="124">
        <v>0</v>
      </c>
      <c r="BR51" s="121">
        <v>16</v>
      </c>
      <c r="BS51" s="124">
        <v>100</v>
      </c>
      <c r="BT51" s="121">
        <v>16</v>
      </c>
      <c r="BU51" s="2"/>
      <c r="BV51" s="3"/>
      <c r="BW51" s="3"/>
      <c r="BX51" s="3"/>
      <c r="BY51" s="3"/>
    </row>
    <row r="52" spans="1:77" ht="41.45" customHeight="1">
      <c r="A52" s="64" t="s">
        <v>250</v>
      </c>
      <c r="C52" s="65"/>
      <c r="D52" s="65" t="s">
        <v>64</v>
      </c>
      <c r="E52" s="66">
        <v>201.43098283590248</v>
      </c>
      <c r="F52" s="68">
        <v>99.772559933769</v>
      </c>
      <c r="G52" s="100" t="s">
        <v>556</v>
      </c>
      <c r="H52" s="65"/>
      <c r="I52" s="69" t="s">
        <v>250</v>
      </c>
      <c r="J52" s="70"/>
      <c r="K52" s="70"/>
      <c r="L52" s="69" t="s">
        <v>1490</v>
      </c>
      <c r="M52" s="73">
        <v>76.79819273925068</v>
      </c>
      <c r="N52" s="74">
        <v>5624.02685546875</v>
      </c>
      <c r="O52" s="74">
        <v>5988.60693359375</v>
      </c>
      <c r="P52" s="75"/>
      <c r="Q52" s="76"/>
      <c r="R52" s="76"/>
      <c r="S52" s="86"/>
      <c r="T52" s="48">
        <v>6</v>
      </c>
      <c r="U52" s="48">
        <v>3</v>
      </c>
      <c r="V52" s="49">
        <v>1</v>
      </c>
      <c r="W52" s="49">
        <v>0.005263</v>
      </c>
      <c r="X52" s="49">
        <v>0.020671</v>
      </c>
      <c r="Y52" s="49">
        <v>1.196188</v>
      </c>
      <c r="Z52" s="49">
        <v>0.6666666666666666</v>
      </c>
      <c r="AA52" s="49">
        <v>0.5</v>
      </c>
      <c r="AB52" s="71">
        <v>52</v>
      </c>
      <c r="AC52" s="71"/>
      <c r="AD52" s="72"/>
      <c r="AE52" s="78" t="s">
        <v>958</v>
      </c>
      <c r="AF52" s="78">
        <v>903</v>
      </c>
      <c r="AG52" s="78">
        <v>2154</v>
      </c>
      <c r="AH52" s="78">
        <v>7285</v>
      </c>
      <c r="AI52" s="78">
        <v>2243</v>
      </c>
      <c r="AJ52" s="78"/>
      <c r="AK52" s="78" t="s">
        <v>1047</v>
      </c>
      <c r="AL52" s="78" t="s">
        <v>1119</v>
      </c>
      <c r="AM52" s="83" t="s">
        <v>1168</v>
      </c>
      <c r="AN52" s="78"/>
      <c r="AO52" s="80">
        <v>39689.63402777778</v>
      </c>
      <c r="AP52" s="83" t="s">
        <v>1245</v>
      </c>
      <c r="AQ52" s="78" t="b">
        <v>0</v>
      </c>
      <c r="AR52" s="78" t="b">
        <v>0</v>
      </c>
      <c r="AS52" s="78" t="b">
        <v>1</v>
      </c>
      <c r="AT52" s="78" t="s">
        <v>863</v>
      </c>
      <c r="AU52" s="78">
        <v>143</v>
      </c>
      <c r="AV52" s="83" t="s">
        <v>1284</v>
      </c>
      <c r="AW52" s="78" t="b">
        <v>0</v>
      </c>
      <c r="AX52" s="78" t="s">
        <v>1350</v>
      </c>
      <c r="AY52" s="83" t="s">
        <v>1400</v>
      </c>
      <c r="AZ52" s="78" t="s">
        <v>66</v>
      </c>
      <c r="BA52" s="78" t="str">
        <f>REPLACE(INDEX(GroupVertices[Group],MATCH(Vertices[[#This Row],[Vertex]],GroupVertices[Vertex],0)),1,1,"")</f>
        <v>2</v>
      </c>
      <c r="BB52" s="48"/>
      <c r="BC52" s="48"/>
      <c r="BD52" s="48"/>
      <c r="BE52" s="48"/>
      <c r="BF52" s="48" t="s">
        <v>491</v>
      </c>
      <c r="BG52" s="48" t="s">
        <v>491</v>
      </c>
      <c r="BH52" s="121" t="s">
        <v>1928</v>
      </c>
      <c r="BI52" s="121" t="s">
        <v>1928</v>
      </c>
      <c r="BJ52" s="121" t="s">
        <v>1987</v>
      </c>
      <c r="BK52" s="121" t="s">
        <v>1987</v>
      </c>
      <c r="BL52" s="121">
        <v>2</v>
      </c>
      <c r="BM52" s="124">
        <v>9.090909090909092</v>
      </c>
      <c r="BN52" s="121">
        <v>1</v>
      </c>
      <c r="BO52" s="124">
        <v>4.545454545454546</v>
      </c>
      <c r="BP52" s="121">
        <v>0</v>
      </c>
      <c r="BQ52" s="124">
        <v>0</v>
      </c>
      <c r="BR52" s="121">
        <v>19</v>
      </c>
      <c r="BS52" s="124">
        <v>86.36363636363636</v>
      </c>
      <c r="BT52" s="121">
        <v>22</v>
      </c>
      <c r="BU52" s="2"/>
      <c r="BV52" s="3"/>
      <c r="BW52" s="3"/>
      <c r="BX52" s="3"/>
      <c r="BY52" s="3"/>
    </row>
    <row r="53" spans="1:77" ht="41.45" customHeight="1">
      <c r="A53" s="64" t="s">
        <v>235</v>
      </c>
      <c r="C53" s="65"/>
      <c r="D53" s="65" t="s">
        <v>64</v>
      </c>
      <c r="E53" s="66">
        <v>164.73011916475346</v>
      </c>
      <c r="F53" s="68">
        <v>99.98425252329534</v>
      </c>
      <c r="G53" s="100" t="s">
        <v>545</v>
      </c>
      <c r="H53" s="65"/>
      <c r="I53" s="69" t="s">
        <v>235</v>
      </c>
      <c r="J53" s="70"/>
      <c r="K53" s="70"/>
      <c r="L53" s="69" t="s">
        <v>1491</v>
      </c>
      <c r="M53" s="73">
        <v>6.248109069771538</v>
      </c>
      <c r="N53" s="74">
        <v>6883.16259765625</v>
      </c>
      <c r="O53" s="74">
        <v>7501.35888671875</v>
      </c>
      <c r="P53" s="75"/>
      <c r="Q53" s="76"/>
      <c r="R53" s="76"/>
      <c r="S53" s="86"/>
      <c r="T53" s="48">
        <v>2</v>
      </c>
      <c r="U53" s="48">
        <v>2</v>
      </c>
      <c r="V53" s="49">
        <v>6</v>
      </c>
      <c r="W53" s="49">
        <v>0.005319</v>
      </c>
      <c r="X53" s="49">
        <v>0.012029</v>
      </c>
      <c r="Y53" s="49">
        <v>1.057626</v>
      </c>
      <c r="Z53" s="49">
        <v>0.5</v>
      </c>
      <c r="AA53" s="49">
        <v>0</v>
      </c>
      <c r="AB53" s="71">
        <v>53</v>
      </c>
      <c r="AC53" s="71"/>
      <c r="AD53" s="72"/>
      <c r="AE53" s="78" t="s">
        <v>959</v>
      </c>
      <c r="AF53" s="78">
        <v>124</v>
      </c>
      <c r="AG53" s="78">
        <v>151</v>
      </c>
      <c r="AH53" s="78">
        <v>138</v>
      </c>
      <c r="AI53" s="78">
        <v>258</v>
      </c>
      <c r="AJ53" s="78"/>
      <c r="AK53" s="78" t="s">
        <v>1048</v>
      </c>
      <c r="AL53" s="78" t="s">
        <v>1088</v>
      </c>
      <c r="AM53" s="83" t="s">
        <v>1169</v>
      </c>
      <c r="AN53" s="78"/>
      <c r="AO53" s="80">
        <v>41951.53244212963</v>
      </c>
      <c r="AP53" s="83" t="s">
        <v>1246</v>
      </c>
      <c r="AQ53" s="78" t="b">
        <v>1</v>
      </c>
      <c r="AR53" s="78" t="b">
        <v>0</v>
      </c>
      <c r="AS53" s="78" t="b">
        <v>0</v>
      </c>
      <c r="AT53" s="78" t="s">
        <v>863</v>
      </c>
      <c r="AU53" s="78">
        <v>4</v>
      </c>
      <c r="AV53" s="83" t="s">
        <v>1284</v>
      </c>
      <c r="AW53" s="78" t="b">
        <v>0</v>
      </c>
      <c r="AX53" s="78" t="s">
        <v>1350</v>
      </c>
      <c r="AY53" s="83" t="s">
        <v>1401</v>
      </c>
      <c r="AZ53" s="78" t="s">
        <v>66</v>
      </c>
      <c r="BA53" s="78" t="str">
        <f>REPLACE(INDEX(GroupVertices[Group],MATCH(Vertices[[#This Row],[Vertex]],GroupVertices[Vertex],0)),1,1,"")</f>
        <v>5</v>
      </c>
      <c r="BB53" s="48"/>
      <c r="BC53" s="48"/>
      <c r="BD53" s="48"/>
      <c r="BE53" s="48"/>
      <c r="BF53" s="48"/>
      <c r="BG53" s="48"/>
      <c r="BH53" s="121" t="s">
        <v>1910</v>
      </c>
      <c r="BI53" s="121" t="s">
        <v>1910</v>
      </c>
      <c r="BJ53" s="121" t="s">
        <v>1969</v>
      </c>
      <c r="BK53" s="121" t="s">
        <v>1969</v>
      </c>
      <c r="BL53" s="121">
        <v>2</v>
      </c>
      <c r="BM53" s="124">
        <v>9.090909090909092</v>
      </c>
      <c r="BN53" s="121">
        <v>1</v>
      </c>
      <c r="BO53" s="124">
        <v>4.545454545454546</v>
      </c>
      <c r="BP53" s="121">
        <v>0</v>
      </c>
      <c r="BQ53" s="124">
        <v>0</v>
      </c>
      <c r="BR53" s="121">
        <v>19</v>
      </c>
      <c r="BS53" s="124">
        <v>86.36363636363636</v>
      </c>
      <c r="BT53" s="121">
        <v>22</v>
      </c>
      <c r="BU53" s="2"/>
      <c r="BV53" s="3"/>
      <c r="BW53" s="3"/>
      <c r="BX53" s="3"/>
      <c r="BY53" s="3"/>
    </row>
    <row r="54" spans="1:77" ht="41.45" customHeight="1">
      <c r="A54" s="64" t="s">
        <v>277</v>
      </c>
      <c r="C54" s="65"/>
      <c r="D54" s="65" t="s">
        <v>64</v>
      </c>
      <c r="E54" s="66">
        <v>164.96831748114136</v>
      </c>
      <c r="F54" s="68">
        <v>99.98287858237481</v>
      </c>
      <c r="G54" s="100" t="s">
        <v>1320</v>
      </c>
      <c r="H54" s="65"/>
      <c r="I54" s="69" t="s">
        <v>277</v>
      </c>
      <c r="J54" s="70"/>
      <c r="K54" s="70"/>
      <c r="L54" s="69" t="s">
        <v>1492</v>
      </c>
      <c r="M54" s="73">
        <v>6.705997780556975</v>
      </c>
      <c r="N54" s="74">
        <v>1497.802734375</v>
      </c>
      <c r="O54" s="74">
        <v>9646.09375</v>
      </c>
      <c r="P54" s="75"/>
      <c r="Q54" s="76"/>
      <c r="R54" s="76"/>
      <c r="S54" s="86"/>
      <c r="T54" s="48">
        <v>1</v>
      </c>
      <c r="U54" s="48">
        <v>0</v>
      </c>
      <c r="V54" s="49">
        <v>0</v>
      </c>
      <c r="W54" s="49">
        <v>0.005128</v>
      </c>
      <c r="X54" s="49">
        <v>0.008799</v>
      </c>
      <c r="Y54" s="49">
        <v>0.351442</v>
      </c>
      <c r="Z54" s="49">
        <v>0</v>
      </c>
      <c r="AA54" s="49">
        <v>0</v>
      </c>
      <c r="AB54" s="71">
        <v>54</v>
      </c>
      <c r="AC54" s="71"/>
      <c r="AD54" s="72"/>
      <c r="AE54" s="78" t="s">
        <v>960</v>
      </c>
      <c r="AF54" s="78">
        <v>366</v>
      </c>
      <c r="AG54" s="78">
        <v>164</v>
      </c>
      <c r="AH54" s="78">
        <v>746</v>
      </c>
      <c r="AI54" s="78">
        <v>1306</v>
      </c>
      <c r="AJ54" s="78"/>
      <c r="AK54" s="78" t="s">
        <v>1049</v>
      </c>
      <c r="AL54" s="78" t="s">
        <v>1120</v>
      </c>
      <c r="AM54" s="78"/>
      <c r="AN54" s="78"/>
      <c r="AO54" s="80">
        <v>43129.53293981482</v>
      </c>
      <c r="AP54" s="83" t="s">
        <v>1247</v>
      </c>
      <c r="AQ54" s="78" t="b">
        <v>0</v>
      </c>
      <c r="AR54" s="78" t="b">
        <v>0</v>
      </c>
      <c r="AS54" s="78" t="b">
        <v>0</v>
      </c>
      <c r="AT54" s="78" t="s">
        <v>863</v>
      </c>
      <c r="AU54" s="78">
        <v>2</v>
      </c>
      <c r="AV54" s="83" t="s">
        <v>1284</v>
      </c>
      <c r="AW54" s="78" t="b">
        <v>0</v>
      </c>
      <c r="AX54" s="78" t="s">
        <v>1350</v>
      </c>
      <c r="AY54" s="83" t="s">
        <v>1402</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278</v>
      </c>
      <c r="C55" s="65"/>
      <c r="D55" s="65" t="s">
        <v>64</v>
      </c>
      <c r="E55" s="66">
        <v>1000</v>
      </c>
      <c r="F55" s="68">
        <v>86.42641489492875</v>
      </c>
      <c r="G55" s="100" t="s">
        <v>1321</v>
      </c>
      <c r="H55" s="65"/>
      <c r="I55" s="69" t="s">
        <v>278</v>
      </c>
      <c r="J55" s="70"/>
      <c r="K55" s="70"/>
      <c r="L55" s="69" t="s">
        <v>1493</v>
      </c>
      <c r="M55" s="73">
        <v>4524.623462683412</v>
      </c>
      <c r="N55" s="74">
        <v>336.6795349121094</v>
      </c>
      <c r="O55" s="74">
        <v>3017.3173828125</v>
      </c>
      <c r="P55" s="75"/>
      <c r="Q55" s="76"/>
      <c r="R55" s="76"/>
      <c r="S55" s="86"/>
      <c r="T55" s="48">
        <v>2</v>
      </c>
      <c r="U55" s="48">
        <v>0</v>
      </c>
      <c r="V55" s="49">
        <v>0</v>
      </c>
      <c r="W55" s="49">
        <v>0.005155</v>
      </c>
      <c r="X55" s="49">
        <v>0.009812</v>
      </c>
      <c r="Y55" s="49">
        <v>0.594095</v>
      </c>
      <c r="Z55" s="49">
        <v>1</v>
      </c>
      <c r="AA55" s="49">
        <v>0</v>
      </c>
      <c r="AB55" s="71">
        <v>55</v>
      </c>
      <c r="AC55" s="71"/>
      <c r="AD55" s="72"/>
      <c r="AE55" s="78" t="s">
        <v>961</v>
      </c>
      <c r="AF55" s="78">
        <v>1138</v>
      </c>
      <c r="AG55" s="78">
        <v>128433</v>
      </c>
      <c r="AH55" s="78">
        <v>9003</v>
      </c>
      <c r="AI55" s="78">
        <v>5194</v>
      </c>
      <c r="AJ55" s="78"/>
      <c r="AK55" s="78" t="s">
        <v>1050</v>
      </c>
      <c r="AL55" s="78" t="s">
        <v>1096</v>
      </c>
      <c r="AM55" s="83" t="s">
        <v>1170</v>
      </c>
      <c r="AN55" s="78"/>
      <c r="AO55" s="80">
        <v>39782.96733796296</v>
      </c>
      <c r="AP55" s="83" t="s">
        <v>1248</v>
      </c>
      <c r="AQ55" s="78" t="b">
        <v>0</v>
      </c>
      <c r="AR55" s="78" t="b">
        <v>0</v>
      </c>
      <c r="AS55" s="78" t="b">
        <v>0</v>
      </c>
      <c r="AT55" s="78" t="s">
        <v>863</v>
      </c>
      <c r="AU55" s="78">
        <v>1817</v>
      </c>
      <c r="AV55" s="83" t="s">
        <v>1291</v>
      </c>
      <c r="AW55" s="78" t="b">
        <v>1</v>
      </c>
      <c r="AX55" s="78" t="s">
        <v>1350</v>
      </c>
      <c r="AY55" s="83" t="s">
        <v>1403</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240</v>
      </c>
      <c r="C56" s="65"/>
      <c r="D56" s="65" t="s">
        <v>64</v>
      </c>
      <c r="E56" s="66">
        <v>167.3503006450202</v>
      </c>
      <c r="F56" s="68">
        <v>99.9691391731694</v>
      </c>
      <c r="G56" s="100" t="s">
        <v>549</v>
      </c>
      <c r="H56" s="65"/>
      <c r="I56" s="69" t="s">
        <v>240</v>
      </c>
      <c r="J56" s="70"/>
      <c r="K56" s="70"/>
      <c r="L56" s="69" t="s">
        <v>1494</v>
      </c>
      <c r="M56" s="73">
        <v>11.284884888411337</v>
      </c>
      <c r="N56" s="74">
        <v>2971.480712890625</v>
      </c>
      <c r="O56" s="74">
        <v>1798.5447998046875</v>
      </c>
      <c r="P56" s="75"/>
      <c r="Q56" s="76"/>
      <c r="R56" s="76"/>
      <c r="S56" s="86"/>
      <c r="T56" s="48">
        <v>2</v>
      </c>
      <c r="U56" s="48">
        <v>1</v>
      </c>
      <c r="V56" s="49">
        <v>0</v>
      </c>
      <c r="W56" s="49">
        <v>0.005128</v>
      </c>
      <c r="X56" s="49">
        <v>0.009723</v>
      </c>
      <c r="Y56" s="49">
        <v>0.611203</v>
      </c>
      <c r="Z56" s="49">
        <v>0</v>
      </c>
      <c r="AA56" s="49">
        <v>0</v>
      </c>
      <c r="AB56" s="71">
        <v>56</v>
      </c>
      <c r="AC56" s="71"/>
      <c r="AD56" s="72"/>
      <c r="AE56" s="78" t="s">
        <v>962</v>
      </c>
      <c r="AF56" s="78">
        <v>236</v>
      </c>
      <c r="AG56" s="78">
        <v>294</v>
      </c>
      <c r="AH56" s="78">
        <v>159</v>
      </c>
      <c r="AI56" s="78">
        <v>147</v>
      </c>
      <c r="AJ56" s="78"/>
      <c r="AK56" s="78" t="s">
        <v>1051</v>
      </c>
      <c r="AL56" s="78"/>
      <c r="AM56" s="78"/>
      <c r="AN56" s="78"/>
      <c r="AO56" s="80">
        <v>43411.79231481482</v>
      </c>
      <c r="AP56" s="83" t="s">
        <v>1249</v>
      </c>
      <c r="AQ56" s="78" t="b">
        <v>1</v>
      </c>
      <c r="AR56" s="78" t="b">
        <v>0</v>
      </c>
      <c r="AS56" s="78" t="b">
        <v>0</v>
      </c>
      <c r="AT56" s="78" t="s">
        <v>863</v>
      </c>
      <c r="AU56" s="78">
        <v>1</v>
      </c>
      <c r="AV56" s="78"/>
      <c r="AW56" s="78" t="b">
        <v>0</v>
      </c>
      <c r="AX56" s="78" t="s">
        <v>1350</v>
      </c>
      <c r="AY56" s="83" t="s">
        <v>1404</v>
      </c>
      <c r="AZ56" s="78" t="s">
        <v>66</v>
      </c>
      <c r="BA56" s="78" t="str">
        <f>REPLACE(INDEX(GroupVertices[Group],MATCH(Vertices[[#This Row],[Vertex]],GroupVertices[Vertex],0)),1,1,"")</f>
        <v>1</v>
      </c>
      <c r="BB56" s="48"/>
      <c r="BC56" s="48"/>
      <c r="BD56" s="48"/>
      <c r="BE56" s="48"/>
      <c r="BF56" s="48" t="s">
        <v>240</v>
      </c>
      <c r="BG56" s="48" t="s">
        <v>240</v>
      </c>
      <c r="BH56" s="121" t="s">
        <v>1929</v>
      </c>
      <c r="BI56" s="121" t="s">
        <v>1929</v>
      </c>
      <c r="BJ56" s="121" t="s">
        <v>1988</v>
      </c>
      <c r="BK56" s="121" t="s">
        <v>1988</v>
      </c>
      <c r="BL56" s="121">
        <v>1</v>
      </c>
      <c r="BM56" s="124">
        <v>2.127659574468085</v>
      </c>
      <c r="BN56" s="121">
        <v>0</v>
      </c>
      <c r="BO56" s="124">
        <v>0</v>
      </c>
      <c r="BP56" s="121">
        <v>0</v>
      </c>
      <c r="BQ56" s="124">
        <v>0</v>
      </c>
      <c r="BR56" s="121">
        <v>46</v>
      </c>
      <c r="BS56" s="124">
        <v>97.87234042553192</v>
      </c>
      <c r="BT56" s="121">
        <v>47</v>
      </c>
      <c r="BU56" s="2"/>
      <c r="BV56" s="3"/>
      <c r="BW56" s="3"/>
      <c r="BX56" s="3"/>
      <c r="BY56" s="3"/>
    </row>
    <row r="57" spans="1:77" ht="41.45" customHeight="1">
      <c r="A57" s="64" t="s">
        <v>279</v>
      </c>
      <c r="C57" s="65"/>
      <c r="D57" s="65" t="s">
        <v>64</v>
      </c>
      <c r="E57" s="66">
        <v>184.0974745818301</v>
      </c>
      <c r="F57" s="68">
        <v>99.8725405576791</v>
      </c>
      <c r="G57" s="100" t="s">
        <v>1322</v>
      </c>
      <c r="H57" s="65"/>
      <c r="I57" s="69" t="s">
        <v>279</v>
      </c>
      <c r="J57" s="70"/>
      <c r="K57" s="70"/>
      <c r="L57" s="69" t="s">
        <v>1495</v>
      </c>
      <c r="M57" s="73">
        <v>43.4779834774797</v>
      </c>
      <c r="N57" s="74">
        <v>9804.087890625</v>
      </c>
      <c r="O57" s="74">
        <v>5295.892578125</v>
      </c>
      <c r="P57" s="75"/>
      <c r="Q57" s="76"/>
      <c r="R57" s="76"/>
      <c r="S57" s="86"/>
      <c r="T57" s="48">
        <v>2</v>
      </c>
      <c r="U57" s="48">
        <v>0</v>
      </c>
      <c r="V57" s="49">
        <v>0</v>
      </c>
      <c r="W57" s="49">
        <v>0.005155</v>
      </c>
      <c r="X57" s="49">
        <v>0.011292</v>
      </c>
      <c r="Y57" s="49">
        <v>0.523159</v>
      </c>
      <c r="Z57" s="49">
        <v>1</v>
      </c>
      <c r="AA57" s="49">
        <v>0</v>
      </c>
      <c r="AB57" s="71">
        <v>57</v>
      </c>
      <c r="AC57" s="71"/>
      <c r="AD57" s="72"/>
      <c r="AE57" s="78" t="s">
        <v>963</v>
      </c>
      <c r="AF57" s="78">
        <v>162</v>
      </c>
      <c r="AG57" s="78">
        <v>1208</v>
      </c>
      <c r="AH57" s="78">
        <v>409</v>
      </c>
      <c r="AI57" s="78">
        <v>112</v>
      </c>
      <c r="AJ57" s="78"/>
      <c r="AK57" s="78" t="s">
        <v>1052</v>
      </c>
      <c r="AL57" s="78" t="s">
        <v>1091</v>
      </c>
      <c r="AM57" s="83" t="s">
        <v>1171</v>
      </c>
      <c r="AN57" s="78"/>
      <c r="AO57" s="80">
        <v>42506.650555555556</v>
      </c>
      <c r="AP57" s="83" t="s">
        <v>1250</v>
      </c>
      <c r="AQ57" s="78" t="b">
        <v>1</v>
      </c>
      <c r="AR57" s="78" t="b">
        <v>0</v>
      </c>
      <c r="AS57" s="78" t="b">
        <v>1</v>
      </c>
      <c r="AT57" s="78" t="s">
        <v>863</v>
      </c>
      <c r="AU57" s="78">
        <v>47</v>
      </c>
      <c r="AV57" s="78"/>
      <c r="AW57" s="78" t="b">
        <v>1</v>
      </c>
      <c r="AX57" s="78" t="s">
        <v>1350</v>
      </c>
      <c r="AY57" s="83" t="s">
        <v>1405</v>
      </c>
      <c r="AZ57" s="78" t="s">
        <v>65</v>
      </c>
      <c r="BA57" s="78" t="str">
        <f>REPLACE(INDEX(GroupVertices[Group],MATCH(Vertices[[#This Row],[Vertex]],GroupVertices[Vertex],0)),1,1,"")</f>
        <v>4</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242</v>
      </c>
      <c r="C58" s="65"/>
      <c r="D58" s="65" t="s">
        <v>64</v>
      </c>
      <c r="E58" s="66">
        <v>229.08031048431178</v>
      </c>
      <c r="F58" s="68">
        <v>99.61307709922319</v>
      </c>
      <c r="G58" s="100" t="s">
        <v>1323</v>
      </c>
      <c r="H58" s="65"/>
      <c r="I58" s="69" t="s">
        <v>242</v>
      </c>
      <c r="J58" s="70"/>
      <c r="K58" s="70"/>
      <c r="L58" s="69" t="s">
        <v>1496</v>
      </c>
      <c r="M58" s="73">
        <v>129.94850539888324</v>
      </c>
      <c r="N58" s="74">
        <v>6295.66650390625</v>
      </c>
      <c r="O58" s="74">
        <v>2406.906982421875</v>
      </c>
      <c r="P58" s="75"/>
      <c r="Q58" s="76"/>
      <c r="R58" s="76"/>
      <c r="S58" s="86"/>
      <c r="T58" s="48">
        <v>1</v>
      </c>
      <c r="U58" s="48">
        <v>1</v>
      </c>
      <c r="V58" s="49">
        <v>0</v>
      </c>
      <c r="W58" s="49">
        <v>0.005181</v>
      </c>
      <c r="X58" s="49">
        <v>0.010447</v>
      </c>
      <c r="Y58" s="49">
        <v>0.558868</v>
      </c>
      <c r="Z58" s="49">
        <v>0.5</v>
      </c>
      <c r="AA58" s="49">
        <v>0</v>
      </c>
      <c r="AB58" s="71">
        <v>58</v>
      </c>
      <c r="AC58" s="71"/>
      <c r="AD58" s="72"/>
      <c r="AE58" s="78" t="s">
        <v>964</v>
      </c>
      <c r="AF58" s="78">
        <v>780</v>
      </c>
      <c r="AG58" s="78">
        <v>3663</v>
      </c>
      <c r="AH58" s="78">
        <v>3761</v>
      </c>
      <c r="AI58" s="78">
        <v>884</v>
      </c>
      <c r="AJ58" s="78"/>
      <c r="AK58" s="78" t="s">
        <v>1053</v>
      </c>
      <c r="AL58" s="78" t="s">
        <v>1121</v>
      </c>
      <c r="AM58" s="83" t="s">
        <v>1172</v>
      </c>
      <c r="AN58" s="78"/>
      <c r="AO58" s="80">
        <v>40612.68740740741</v>
      </c>
      <c r="AP58" s="83" t="s">
        <v>1251</v>
      </c>
      <c r="AQ58" s="78" t="b">
        <v>0</v>
      </c>
      <c r="AR58" s="78" t="b">
        <v>0</v>
      </c>
      <c r="AS58" s="78" t="b">
        <v>1</v>
      </c>
      <c r="AT58" s="78" t="s">
        <v>863</v>
      </c>
      <c r="AU58" s="78">
        <v>43</v>
      </c>
      <c r="AV58" s="83" t="s">
        <v>1284</v>
      </c>
      <c r="AW58" s="78" t="b">
        <v>0</v>
      </c>
      <c r="AX58" s="78" t="s">
        <v>1350</v>
      </c>
      <c r="AY58" s="83" t="s">
        <v>1406</v>
      </c>
      <c r="AZ58" s="78" t="s">
        <v>66</v>
      </c>
      <c r="BA58" s="78" t="str">
        <f>REPLACE(INDEX(GroupVertices[Group],MATCH(Vertices[[#This Row],[Vertex]],GroupVertices[Vertex],0)),1,1,"")</f>
        <v>6</v>
      </c>
      <c r="BB58" s="48"/>
      <c r="BC58" s="48"/>
      <c r="BD58" s="48"/>
      <c r="BE58" s="48"/>
      <c r="BF58" s="48" t="s">
        <v>486</v>
      </c>
      <c r="BG58" s="48" t="s">
        <v>486</v>
      </c>
      <c r="BH58" s="121" t="s">
        <v>1930</v>
      </c>
      <c r="BI58" s="121" t="s">
        <v>1930</v>
      </c>
      <c r="BJ58" s="121" t="s">
        <v>1989</v>
      </c>
      <c r="BK58" s="121" t="s">
        <v>1989</v>
      </c>
      <c r="BL58" s="121">
        <v>2</v>
      </c>
      <c r="BM58" s="124">
        <v>6.451612903225806</v>
      </c>
      <c r="BN58" s="121">
        <v>0</v>
      </c>
      <c r="BO58" s="124">
        <v>0</v>
      </c>
      <c r="BP58" s="121">
        <v>0</v>
      </c>
      <c r="BQ58" s="124">
        <v>0</v>
      </c>
      <c r="BR58" s="121">
        <v>29</v>
      </c>
      <c r="BS58" s="124">
        <v>93.54838709677419</v>
      </c>
      <c r="BT58" s="121">
        <v>31</v>
      </c>
      <c r="BU58" s="2"/>
      <c r="BV58" s="3"/>
      <c r="BW58" s="3"/>
      <c r="BX58" s="3"/>
      <c r="BY58" s="3"/>
    </row>
    <row r="59" spans="1:77" ht="41.45" customHeight="1">
      <c r="A59" s="64" t="s">
        <v>243</v>
      </c>
      <c r="C59" s="65"/>
      <c r="D59" s="65" t="s">
        <v>64</v>
      </c>
      <c r="E59" s="66">
        <v>210.83065485951678</v>
      </c>
      <c r="F59" s="68">
        <v>99.71834211128922</v>
      </c>
      <c r="G59" s="100" t="s">
        <v>550</v>
      </c>
      <c r="H59" s="65"/>
      <c r="I59" s="69" t="s">
        <v>243</v>
      </c>
      <c r="J59" s="70"/>
      <c r="K59" s="70"/>
      <c r="L59" s="69" t="s">
        <v>1497</v>
      </c>
      <c r="M59" s="73">
        <v>94.86718571101443</v>
      </c>
      <c r="N59" s="74">
        <v>1357.529296875</v>
      </c>
      <c r="O59" s="74">
        <v>7514.77978515625</v>
      </c>
      <c r="P59" s="75"/>
      <c r="Q59" s="76"/>
      <c r="R59" s="76"/>
      <c r="S59" s="86"/>
      <c r="T59" s="48">
        <v>1</v>
      </c>
      <c r="U59" s="48">
        <v>3</v>
      </c>
      <c r="V59" s="49">
        <v>1</v>
      </c>
      <c r="W59" s="49">
        <v>0.005181</v>
      </c>
      <c r="X59" s="49">
        <v>0.010663</v>
      </c>
      <c r="Y59" s="49">
        <v>0.856422</v>
      </c>
      <c r="Z59" s="49">
        <v>0.3333333333333333</v>
      </c>
      <c r="AA59" s="49">
        <v>0.3333333333333333</v>
      </c>
      <c r="AB59" s="71">
        <v>59</v>
      </c>
      <c r="AC59" s="71"/>
      <c r="AD59" s="72"/>
      <c r="AE59" s="78" t="s">
        <v>965</v>
      </c>
      <c r="AF59" s="78">
        <v>2682</v>
      </c>
      <c r="AG59" s="78">
        <v>2667</v>
      </c>
      <c r="AH59" s="78">
        <v>12555</v>
      </c>
      <c r="AI59" s="78">
        <v>5472</v>
      </c>
      <c r="AJ59" s="78"/>
      <c r="AK59" s="78" t="s">
        <v>1054</v>
      </c>
      <c r="AL59" s="78" t="s">
        <v>1095</v>
      </c>
      <c r="AM59" s="83" t="s">
        <v>1173</v>
      </c>
      <c r="AN59" s="78"/>
      <c r="AO59" s="80">
        <v>39778.6965625</v>
      </c>
      <c r="AP59" s="83" t="s">
        <v>1252</v>
      </c>
      <c r="AQ59" s="78" t="b">
        <v>0</v>
      </c>
      <c r="AR59" s="78" t="b">
        <v>0</v>
      </c>
      <c r="AS59" s="78" t="b">
        <v>1</v>
      </c>
      <c r="AT59" s="78" t="s">
        <v>863</v>
      </c>
      <c r="AU59" s="78">
        <v>181</v>
      </c>
      <c r="AV59" s="83" t="s">
        <v>1287</v>
      </c>
      <c r="AW59" s="78" t="b">
        <v>0</v>
      </c>
      <c r="AX59" s="78" t="s">
        <v>1350</v>
      </c>
      <c r="AY59" s="83" t="s">
        <v>1407</v>
      </c>
      <c r="AZ59" s="78" t="s">
        <v>66</v>
      </c>
      <c r="BA59" s="78" t="str">
        <f>REPLACE(INDEX(GroupVertices[Group],MATCH(Vertices[[#This Row],[Vertex]],GroupVertices[Vertex],0)),1,1,"")</f>
        <v>1</v>
      </c>
      <c r="BB59" s="48" t="s">
        <v>445</v>
      </c>
      <c r="BC59" s="48" t="s">
        <v>445</v>
      </c>
      <c r="BD59" s="48" t="s">
        <v>471</v>
      </c>
      <c r="BE59" s="48" t="s">
        <v>471</v>
      </c>
      <c r="BF59" s="48" t="s">
        <v>488</v>
      </c>
      <c r="BG59" s="48" t="s">
        <v>488</v>
      </c>
      <c r="BH59" s="121" t="s">
        <v>1931</v>
      </c>
      <c r="BI59" s="121" t="s">
        <v>1931</v>
      </c>
      <c r="BJ59" s="121" t="s">
        <v>1990</v>
      </c>
      <c r="BK59" s="121" t="s">
        <v>1990</v>
      </c>
      <c r="BL59" s="121">
        <v>0</v>
      </c>
      <c r="BM59" s="124">
        <v>0</v>
      </c>
      <c r="BN59" s="121">
        <v>0</v>
      </c>
      <c r="BO59" s="124">
        <v>0</v>
      </c>
      <c r="BP59" s="121">
        <v>0</v>
      </c>
      <c r="BQ59" s="124">
        <v>0</v>
      </c>
      <c r="BR59" s="121">
        <v>12</v>
      </c>
      <c r="BS59" s="124">
        <v>100</v>
      </c>
      <c r="BT59" s="121">
        <v>12</v>
      </c>
      <c r="BU59" s="2"/>
      <c r="BV59" s="3"/>
      <c r="BW59" s="3"/>
      <c r="BX59" s="3"/>
      <c r="BY59" s="3"/>
    </row>
    <row r="60" spans="1:77" ht="41.45" customHeight="1">
      <c r="A60" s="64" t="s">
        <v>280</v>
      </c>
      <c r="C60" s="65"/>
      <c r="D60" s="65" t="s">
        <v>64</v>
      </c>
      <c r="E60" s="66">
        <v>198.6642177763201</v>
      </c>
      <c r="F60" s="68">
        <v>99.7885187859999</v>
      </c>
      <c r="G60" s="100" t="s">
        <v>1324</v>
      </c>
      <c r="H60" s="65"/>
      <c r="I60" s="69" t="s">
        <v>280</v>
      </c>
      <c r="J60" s="70"/>
      <c r="K60" s="70"/>
      <c r="L60" s="69" t="s">
        <v>1498</v>
      </c>
      <c r="M60" s="73">
        <v>71.47963925243522</v>
      </c>
      <c r="N60" s="74">
        <v>894.757080078125</v>
      </c>
      <c r="O60" s="74">
        <v>6536.95703125</v>
      </c>
      <c r="P60" s="75"/>
      <c r="Q60" s="76"/>
      <c r="R60" s="76"/>
      <c r="S60" s="86"/>
      <c r="T60" s="48">
        <v>2</v>
      </c>
      <c r="U60" s="48">
        <v>0</v>
      </c>
      <c r="V60" s="49">
        <v>0</v>
      </c>
      <c r="W60" s="49">
        <v>0.005155</v>
      </c>
      <c r="X60" s="49">
        <v>0.009812</v>
      </c>
      <c r="Y60" s="49">
        <v>0.594095</v>
      </c>
      <c r="Z60" s="49">
        <v>1</v>
      </c>
      <c r="AA60" s="49">
        <v>0</v>
      </c>
      <c r="AB60" s="71">
        <v>60</v>
      </c>
      <c r="AC60" s="71"/>
      <c r="AD60" s="72"/>
      <c r="AE60" s="78" t="s">
        <v>966</v>
      </c>
      <c r="AF60" s="78">
        <v>1215</v>
      </c>
      <c r="AG60" s="78">
        <v>2003</v>
      </c>
      <c r="AH60" s="78">
        <v>1500</v>
      </c>
      <c r="AI60" s="78">
        <v>888</v>
      </c>
      <c r="AJ60" s="78"/>
      <c r="AK60" s="78" t="s">
        <v>1055</v>
      </c>
      <c r="AL60" s="78" t="s">
        <v>1122</v>
      </c>
      <c r="AM60" s="83" t="s">
        <v>1174</v>
      </c>
      <c r="AN60" s="78"/>
      <c r="AO60" s="80">
        <v>41949.60387731482</v>
      </c>
      <c r="AP60" s="83" t="s">
        <v>1253</v>
      </c>
      <c r="AQ60" s="78" t="b">
        <v>0</v>
      </c>
      <c r="AR60" s="78" t="b">
        <v>0</v>
      </c>
      <c r="AS60" s="78" t="b">
        <v>1</v>
      </c>
      <c r="AT60" s="78" t="s">
        <v>863</v>
      </c>
      <c r="AU60" s="78">
        <v>240</v>
      </c>
      <c r="AV60" s="83" t="s">
        <v>1284</v>
      </c>
      <c r="AW60" s="78" t="b">
        <v>0</v>
      </c>
      <c r="AX60" s="78" t="s">
        <v>1350</v>
      </c>
      <c r="AY60" s="83" t="s">
        <v>1408</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281</v>
      </c>
      <c r="C61" s="65"/>
      <c r="D61" s="65" t="s">
        <v>64</v>
      </c>
      <c r="E61" s="66">
        <v>1000</v>
      </c>
      <c r="F61" s="68">
        <v>95.16637015377569</v>
      </c>
      <c r="G61" s="100" t="s">
        <v>1325</v>
      </c>
      <c r="H61" s="65"/>
      <c r="I61" s="69" t="s">
        <v>281</v>
      </c>
      <c r="J61" s="70"/>
      <c r="K61" s="70"/>
      <c r="L61" s="69" t="s">
        <v>1499</v>
      </c>
      <c r="M61" s="73">
        <v>1611.8877067516867</v>
      </c>
      <c r="N61" s="74">
        <v>1767.645263671875</v>
      </c>
      <c r="O61" s="74">
        <v>8581.9873046875</v>
      </c>
      <c r="P61" s="75"/>
      <c r="Q61" s="76"/>
      <c r="R61" s="76"/>
      <c r="S61" s="86"/>
      <c r="T61" s="48">
        <v>2</v>
      </c>
      <c r="U61" s="48">
        <v>0</v>
      </c>
      <c r="V61" s="49">
        <v>0</v>
      </c>
      <c r="W61" s="49">
        <v>0.005155</v>
      </c>
      <c r="X61" s="49">
        <v>0.009812</v>
      </c>
      <c r="Y61" s="49">
        <v>0.594095</v>
      </c>
      <c r="Z61" s="49">
        <v>1</v>
      </c>
      <c r="AA61" s="49">
        <v>0</v>
      </c>
      <c r="AB61" s="71">
        <v>61</v>
      </c>
      <c r="AC61" s="71"/>
      <c r="AD61" s="72"/>
      <c r="AE61" s="78" t="s">
        <v>967</v>
      </c>
      <c r="AF61" s="78">
        <v>120</v>
      </c>
      <c r="AG61" s="78">
        <v>45737</v>
      </c>
      <c r="AH61" s="78">
        <v>771</v>
      </c>
      <c r="AI61" s="78">
        <v>710</v>
      </c>
      <c r="AJ61" s="78"/>
      <c r="AK61" s="78" t="s">
        <v>1056</v>
      </c>
      <c r="AL61" s="78" t="s">
        <v>1091</v>
      </c>
      <c r="AM61" s="83" t="s">
        <v>1175</v>
      </c>
      <c r="AN61" s="78"/>
      <c r="AO61" s="80">
        <v>43057.14946759259</v>
      </c>
      <c r="AP61" s="83" t="s">
        <v>1254</v>
      </c>
      <c r="AQ61" s="78" t="b">
        <v>1</v>
      </c>
      <c r="AR61" s="78" t="b">
        <v>0</v>
      </c>
      <c r="AS61" s="78" t="b">
        <v>0</v>
      </c>
      <c r="AT61" s="78" t="s">
        <v>863</v>
      </c>
      <c r="AU61" s="78">
        <v>329</v>
      </c>
      <c r="AV61" s="78"/>
      <c r="AW61" s="78" t="b">
        <v>0</v>
      </c>
      <c r="AX61" s="78" t="s">
        <v>1350</v>
      </c>
      <c r="AY61" s="83" t="s">
        <v>1409</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282</v>
      </c>
      <c r="C62" s="65"/>
      <c r="D62" s="65" t="s">
        <v>64</v>
      </c>
      <c r="E62" s="66">
        <v>172.86550781677053</v>
      </c>
      <c r="F62" s="68">
        <v>99.93732715647073</v>
      </c>
      <c r="G62" s="100" t="s">
        <v>1326</v>
      </c>
      <c r="H62" s="65"/>
      <c r="I62" s="69" t="s">
        <v>282</v>
      </c>
      <c r="J62" s="70"/>
      <c r="K62" s="70"/>
      <c r="L62" s="69" t="s">
        <v>1500</v>
      </c>
      <c r="M62" s="73">
        <v>21.886769653520282</v>
      </c>
      <c r="N62" s="74">
        <v>3268.029296875</v>
      </c>
      <c r="O62" s="74">
        <v>3165.2861328125</v>
      </c>
      <c r="P62" s="75"/>
      <c r="Q62" s="76"/>
      <c r="R62" s="76"/>
      <c r="S62" s="86"/>
      <c r="T62" s="48">
        <v>1</v>
      </c>
      <c r="U62" s="48">
        <v>0</v>
      </c>
      <c r="V62" s="49">
        <v>0</v>
      </c>
      <c r="W62" s="49">
        <v>0.005128</v>
      </c>
      <c r="X62" s="49">
        <v>0.008799</v>
      </c>
      <c r="Y62" s="49">
        <v>0.351442</v>
      </c>
      <c r="Z62" s="49">
        <v>0</v>
      </c>
      <c r="AA62" s="49">
        <v>0</v>
      </c>
      <c r="AB62" s="71">
        <v>62</v>
      </c>
      <c r="AC62" s="71"/>
      <c r="AD62" s="72"/>
      <c r="AE62" s="78" t="s">
        <v>968</v>
      </c>
      <c r="AF62" s="78">
        <v>410</v>
      </c>
      <c r="AG62" s="78">
        <v>595</v>
      </c>
      <c r="AH62" s="78">
        <v>591</v>
      </c>
      <c r="AI62" s="78">
        <v>207</v>
      </c>
      <c r="AJ62" s="78"/>
      <c r="AK62" s="78" t="s">
        <v>1057</v>
      </c>
      <c r="AL62" s="78"/>
      <c r="AM62" s="83" t="s">
        <v>1176</v>
      </c>
      <c r="AN62" s="78"/>
      <c r="AO62" s="80">
        <v>41779.42119212963</v>
      </c>
      <c r="AP62" s="83" t="s">
        <v>1255</v>
      </c>
      <c r="AQ62" s="78" t="b">
        <v>1</v>
      </c>
      <c r="AR62" s="78" t="b">
        <v>0</v>
      </c>
      <c r="AS62" s="78" t="b">
        <v>0</v>
      </c>
      <c r="AT62" s="78" t="s">
        <v>863</v>
      </c>
      <c r="AU62" s="78">
        <v>10</v>
      </c>
      <c r="AV62" s="83" t="s">
        <v>1284</v>
      </c>
      <c r="AW62" s="78" t="b">
        <v>0</v>
      </c>
      <c r="AX62" s="78" t="s">
        <v>1350</v>
      </c>
      <c r="AY62" s="83" t="s">
        <v>1410</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283</v>
      </c>
      <c r="C63" s="65"/>
      <c r="D63" s="65" t="s">
        <v>64</v>
      </c>
      <c r="E63" s="66">
        <v>1000</v>
      </c>
      <c r="F63" s="68">
        <v>94.13707702876468</v>
      </c>
      <c r="G63" s="100" t="s">
        <v>1327</v>
      </c>
      <c r="H63" s="65"/>
      <c r="I63" s="69" t="s">
        <v>283</v>
      </c>
      <c r="J63" s="70"/>
      <c r="K63" s="70"/>
      <c r="L63" s="69" t="s">
        <v>1501</v>
      </c>
      <c r="M63" s="73">
        <v>1954.9167955470223</v>
      </c>
      <c r="N63" s="74">
        <v>307.89642333984375</v>
      </c>
      <c r="O63" s="74">
        <v>6755.546875</v>
      </c>
      <c r="P63" s="75"/>
      <c r="Q63" s="76"/>
      <c r="R63" s="76"/>
      <c r="S63" s="86"/>
      <c r="T63" s="48">
        <v>1</v>
      </c>
      <c r="U63" s="48">
        <v>0</v>
      </c>
      <c r="V63" s="49">
        <v>0</v>
      </c>
      <c r="W63" s="49">
        <v>0.005128</v>
      </c>
      <c r="X63" s="49">
        <v>0.008799</v>
      </c>
      <c r="Y63" s="49">
        <v>0.351442</v>
      </c>
      <c r="Z63" s="49">
        <v>0</v>
      </c>
      <c r="AA63" s="49">
        <v>0</v>
      </c>
      <c r="AB63" s="71">
        <v>63</v>
      </c>
      <c r="AC63" s="71"/>
      <c r="AD63" s="72"/>
      <c r="AE63" s="78" t="s">
        <v>969</v>
      </c>
      <c r="AF63" s="78">
        <v>761</v>
      </c>
      <c r="AG63" s="78">
        <v>55476</v>
      </c>
      <c r="AH63" s="78">
        <v>22328</v>
      </c>
      <c r="AI63" s="78">
        <v>3892</v>
      </c>
      <c r="AJ63" s="78"/>
      <c r="AK63" s="78" t="s">
        <v>1058</v>
      </c>
      <c r="AL63" s="78" t="s">
        <v>1123</v>
      </c>
      <c r="AM63" s="83" t="s">
        <v>1177</v>
      </c>
      <c r="AN63" s="78"/>
      <c r="AO63" s="80">
        <v>39825.65232638889</v>
      </c>
      <c r="AP63" s="83" t="s">
        <v>1256</v>
      </c>
      <c r="AQ63" s="78" t="b">
        <v>0</v>
      </c>
      <c r="AR63" s="78" t="b">
        <v>0</v>
      </c>
      <c r="AS63" s="78" t="b">
        <v>1</v>
      </c>
      <c r="AT63" s="78" t="s">
        <v>863</v>
      </c>
      <c r="AU63" s="78">
        <v>703</v>
      </c>
      <c r="AV63" s="83" t="s">
        <v>1284</v>
      </c>
      <c r="AW63" s="78" t="b">
        <v>0</v>
      </c>
      <c r="AX63" s="78" t="s">
        <v>1350</v>
      </c>
      <c r="AY63" s="83" t="s">
        <v>1411</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244</v>
      </c>
      <c r="C64" s="65"/>
      <c r="D64" s="65" t="s">
        <v>64</v>
      </c>
      <c r="E64" s="66">
        <v>171.9860063408768</v>
      </c>
      <c r="F64" s="68">
        <v>99.94240016910042</v>
      </c>
      <c r="G64" s="100" t="s">
        <v>1328</v>
      </c>
      <c r="H64" s="65"/>
      <c r="I64" s="69" t="s">
        <v>244</v>
      </c>
      <c r="J64" s="70"/>
      <c r="K64" s="70"/>
      <c r="L64" s="69" t="s">
        <v>1502</v>
      </c>
      <c r="M64" s="73">
        <v>20.196103644466366</v>
      </c>
      <c r="N64" s="74">
        <v>2252.744873046875</v>
      </c>
      <c r="O64" s="74">
        <v>352.9058837890625</v>
      </c>
      <c r="P64" s="75"/>
      <c r="Q64" s="76"/>
      <c r="R64" s="76"/>
      <c r="S64" s="86"/>
      <c r="T64" s="48">
        <v>2</v>
      </c>
      <c r="U64" s="48">
        <v>1</v>
      </c>
      <c r="V64" s="49">
        <v>0</v>
      </c>
      <c r="W64" s="49">
        <v>0.005128</v>
      </c>
      <c r="X64" s="49">
        <v>0.009723</v>
      </c>
      <c r="Y64" s="49">
        <v>0.611203</v>
      </c>
      <c r="Z64" s="49">
        <v>0</v>
      </c>
      <c r="AA64" s="49">
        <v>0</v>
      </c>
      <c r="AB64" s="71">
        <v>64</v>
      </c>
      <c r="AC64" s="71"/>
      <c r="AD64" s="72"/>
      <c r="AE64" s="78" t="s">
        <v>970</v>
      </c>
      <c r="AF64" s="78">
        <v>210</v>
      </c>
      <c r="AG64" s="78">
        <v>547</v>
      </c>
      <c r="AH64" s="78">
        <v>879</v>
      </c>
      <c r="AI64" s="78">
        <v>153</v>
      </c>
      <c r="AJ64" s="78"/>
      <c r="AK64" s="78" t="s">
        <v>1059</v>
      </c>
      <c r="AL64" s="78" t="s">
        <v>1088</v>
      </c>
      <c r="AM64" s="83" t="s">
        <v>1178</v>
      </c>
      <c r="AN64" s="78"/>
      <c r="AO64" s="80">
        <v>42780.55034722222</v>
      </c>
      <c r="AP64" s="83" t="s">
        <v>1257</v>
      </c>
      <c r="AQ64" s="78" t="b">
        <v>0</v>
      </c>
      <c r="AR64" s="78" t="b">
        <v>0</v>
      </c>
      <c r="AS64" s="78" t="b">
        <v>0</v>
      </c>
      <c r="AT64" s="78" t="s">
        <v>863</v>
      </c>
      <c r="AU64" s="78">
        <v>10</v>
      </c>
      <c r="AV64" s="83" t="s">
        <v>1284</v>
      </c>
      <c r="AW64" s="78" t="b">
        <v>0</v>
      </c>
      <c r="AX64" s="78" t="s">
        <v>1350</v>
      </c>
      <c r="AY64" s="83" t="s">
        <v>1412</v>
      </c>
      <c r="AZ64" s="78" t="s">
        <v>66</v>
      </c>
      <c r="BA64" s="78" t="str">
        <f>REPLACE(INDEX(GroupVertices[Group],MATCH(Vertices[[#This Row],[Vertex]],GroupVertices[Vertex],0)),1,1,"")</f>
        <v>1</v>
      </c>
      <c r="BB64" s="48" t="s">
        <v>447</v>
      </c>
      <c r="BC64" s="48" t="s">
        <v>447</v>
      </c>
      <c r="BD64" s="48" t="s">
        <v>465</v>
      </c>
      <c r="BE64" s="48" t="s">
        <v>465</v>
      </c>
      <c r="BF64" s="48"/>
      <c r="BG64" s="48"/>
      <c r="BH64" s="121" t="s">
        <v>1932</v>
      </c>
      <c r="BI64" s="121" t="s">
        <v>1932</v>
      </c>
      <c r="BJ64" s="121" t="s">
        <v>1991</v>
      </c>
      <c r="BK64" s="121" t="s">
        <v>1991</v>
      </c>
      <c r="BL64" s="121">
        <v>7</v>
      </c>
      <c r="BM64" s="124">
        <v>18.91891891891892</v>
      </c>
      <c r="BN64" s="121">
        <v>0</v>
      </c>
      <c r="BO64" s="124">
        <v>0</v>
      </c>
      <c r="BP64" s="121">
        <v>0</v>
      </c>
      <c r="BQ64" s="124">
        <v>0</v>
      </c>
      <c r="BR64" s="121">
        <v>30</v>
      </c>
      <c r="BS64" s="124">
        <v>81.08108108108108</v>
      </c>
      <c r="BT64" s="121">
        <v>37</v>
      </c>
      <c r="BU64" s="2"/>
      <c r="BV64" s="3"/>
      <c r="BW64" s="3"/>
      <c r="BX64" s="3"/>
      <c r="BY64" s="3"/>
    </row>
    <row r="65" spans="1:77" ht="41.45" customHeight="1">
      <c r="A65" s="64" t="s">
        <v>284</v>
      </c>
      <c r="C65" s="65"/>
      <c r="D65" s="65" t="s">
        <v>64</v>
      </c>
      <c r="E65" s="66">
        <v>1000</v>
      </c>
      <c r="F65" s="68">
        <v>91.58545736379489</v>
      </c>
      <c r="G65" s="100" t="s">
        <v>1329</v>
      </c>
      <c r="H65" s="65"/>
      <c r="I65" s="69" t="s">
        <v>284</v>
      </c>
      <c r="J65" s="70"/>
      <c r="K65" s="70"/>
      <c r="L65" s="69" t="s">
        <v>1503</v>
      </c>
      <c r="M65" s="73">
        <v>2805.2865758926214</v>
      </c>
      <c r="N65" s="74">
        <v>7718.5263671875</v>
      </c>
      <c r="O65" s="74">
        <v>2880.549072265625</v>
      </c>
      <c r="P65" s="75"/>
      <c r="Q65" s="76"/>
      <c r="R65" s="76"/>
      <c r="S65" s="86"/>
      <c r="T65" s="48">
        <v>2</v>
      </c>
      <c r="U65" s="48">
        <v>0</v>
      </c>
      <c r="V65" s="49">
        <v>0</v>
      </c>
      <c r="W65" s="49">
        <v>0.005181</v>
      </c>
      <c r="X65" s="49">
        <v>0.010447</v>
      </c>
      <c r="Y65" s="49">
        <v>0.558868</v>
      </c>
      <c r="Z65" s="49">
        <v>0.5</v>
      </c>
      <c r="AA65" s="49">
        <v>0</v>
      </c>
      <c r="AB65" s="71">
        <v>65</v>
      </c>
      <c r="AC65" s="71"/>
      <c r="AD65" s="72"/>
      <c r="AE65" s="78" t="s">
        <v>971</v>
      </c>
      <c r="AF65" s="78">
        <v>4029</v>
      </c>
      <c r="AG65" s="78">
        <v>79619</v>
      </c>
      <c r="AH65" s="78">
        <v>13959</v>
      </c>
      <c r="AI65" s="78">
        <v>5990</v>
      </c>
      <c r="AJ65" s="78"/>
      <c r="AK65" s="78" t="s">
        <v>1060</v>
      </c>
      <c r="AL65" s="78" t="s">
        <v>1092</v>
      </c>
      <c r="AM65" s="83" t="s">
        <v>1179</v>
      </c>
      <c r="AN65" s="78"/>
      <c r="AO65" s="80">
        <v>39855.61608796296</v>
      </c>
      <c r="AP65" s="83" t="s">
        <v>1258</v>
      </c>
      <c r="AQ65" s="78" t="b">
        <v>0</v>
      </c>
      <c r="AR65" s="78" t="b">
        <v>0</v>
      </c>
      <c r="AS65" s="78" t="b">
        <v>1</v>
      </c>
      <c r="AT65" s="78" t="s">
        <v>863</v>
      </c>
      <c r="AU65" s="78">
        <v>672</v>
      </c>
      <c r="AV65" s="83" t="s">
        <v>1293</v>
      </c>
      <c r="AW65" s="78" t="b">
        <v>1</v>
      </c>
      <c r="AX65" s="78" t="s">
        <v>1350</v>
      </c>
      <c r="AY65" s="83" t="s">
        <v>1413</v>
      </c>
      <c r="AZ65" s="78" t="s">
        <v>65</v>
      </c>
      <c r="BA65" s="78" t="str">
        <f>REPLACE(INDEX(GroupVertices[Group],MATCH(Vertices[[#This Row],[Vertex]],GroupVertices[Vertex],0)),1,1,"")</f>
        <v>6</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245</v>
      </c>
      <c r="C66" s="65"/>
      <c r="D66" s="65" t="s">
        <v>64</v>
      </c>
      <c r="E66" s="66">
        <v>263.6557122553843</v>
      </c>
      <c r="F66" s="68">
        <v>99.4136442902186</v>
      </c>
      <c r="G66" s="100" t="s">
        <v>1330</v>
      </c>
      <c r="H66" s="65"/>
      <c r="I66" s="69" t="s">
        <v>245</v>
      </c>
      <c r="J66" s="70"/>
      <c r="K66" s="70"/>
      <c r="L66" s="69" t="s">
        <v>1504</v>
      </c>
      <c r="M66" s="73">
        <v>196.4128128798154</v>
      </c>
      <c r="N66" s="74">
        <v>2476.739501953125</v>
      </c>
      <c r="O66" s="74">
        <v>8047.4248046875</v>
      </c>
      <c r="P66" s="75"/>
      <c r="Q66" s="76"/>
      <c r="R66" s="76"/>
      <c r="S66" s="86"/>
      <c r="T66" s="48">
        <v>1</v>
      </c>
      <c r="U66" s="48">
        <v>2</v>
      </c>
      <c r="V66" s="49">
        <v>1</v>
      </c>
      <c r="W66" s="49">
        <v>0.005181</v>
      </c>
      <c r="X66" s="49">
        <v>0.010663</v>
      </c>
      <c r="Y66" s="49">
        <v>0.856422</v>
      </c>
      <c r="Z66" s="49">
        <v>0.3333333333333333</v>
      </c>
      <c r="AA66" s="49">
        <v>0</v>
      </c>
      <c r="AB66" s="71">
        <v>66</v>
      </c>
      <c r="AC66" s="71"/>
      <c r="AD66" s="72"/>
      <c r="AE66" s="78" t="s">
        <v>972</v>
      </c>
      <c r="AF66" s="78">
        <v>3404</v>
      </c>
      <c r="AG66" s="78">
        <v>5550</v>
      </c>
      <c r="AH66" s="78">
        <v>13451</v>
      </c>
      <c r="AI66" s="78">
        <v>2690</v>
      </c>
      <c r="AJ66" s="78"/>
      <c r="AK66" s="78" t="s">
        <v>1061</v>
      </c>
      <c r="AL66" s="78"/>
      <c r="AM66" s="83" t="s">
        <v>1180</v>
      </c>
      <c r="AN66" s="78"/>
      <c r="AO66" s="80">
        <v>41738.47712962963</v>
      </c>
      <c r="AP66" s="83" t="s">
        <v>1259</v>
      </c>
      <c r="AQ66" s="78" t="b">
        <v>0</v>
      </c>
      <c r="AR66" s="78" t="b">
        <v>0</v>
      </c>
      <c r="AS66" s="78" t="b">
        <v>0</v>
      </c>
      <c r="AT66" s="78" t="s">
        <v>1281</v>
      </c>
      <c r="AU66" s="78">
        <v>161</v>
      </c>
      <c r="AV66" s="83" t="s">
        <v>1289</v>
      </c>
      <c r="AW66" s="78" t="b">
        <v>0</v>
      </c>
      <c r="AX66" s="78" t="s">
        <v>1350</v>
      </c>
      <c r="AY66" s="83" t="s">
        <v>1414</v>
      </c>
      <c r="AZ66" s="78" t="s">
        <v>66</v>
      </c>
      <c r="BA66" s="78" t="str">
        <f>REPLACE(INDEX(GroupVertices[Group],MATCH(Vertices[[#This Row],[Vertex]],GroupVertices[Vertex],0)),1,1,"")</f>
        <v>1</v>
      </c>
      <c r="BB66" s="48" t="s">
        <v>448</v>
      </c>
      <c r="BC66" s="48" t="s">
        <v>448</v>
      </c>
      <c r="BD66" s="48" t="s">
        <v>465</v>
      </c>
      <c r="BE66" s="48" t="s">
        <v>465</v>
      </c>
      <c r="BF66" s="48" t="s">
        <v>490</v>
      </c>
      <c r="BG66" s="48" t="s">
        <v>490</v>
      </c>
      <c r="BH66" s="121" t="s">
        <v>1933</v>
      </c>
      <c r="BI66" s="121" t="s">
        <v>1933</v>
      </c>
      <c r="BJ66" s="121" t="s">
        <v>1992</v>
      </c>
      <c r="BK66" s="121" t="s">
        <v>1992</v>
      </c>
      <c r="BL66" s="121">
        <v>0</v>
      </c>
      <c r="BM66" s="124">
        <v>0</v>
      </c>
      <c r="BN66" s="121">
        <v>0</v>
      </c>
      <c r="BO66" s="124">
        <v>0</v>
      </c>
      <c r="BP66" s="121">
        <v>0</v>
      </c>
      <c r="BQ66" s="124">
        <v>0</v>
      </c>
      <c r="BR66" s="121">
        <v>25</v>
      </c>
      <c r="BS66" s="124">
        <v>100</v>
      </c>
      <c r="BT66" s="121">
        <v>25</v>
      </c>
      <c r="BU66" s="2"/>
      <c r="BV66" s="3"/>
      <c r="BW66" s="3"/>
      <c r="BX66" s="3"/>
      <c r="BY66" s="3"/>
    </row>
    <row r="67" spans="1:77" ht="41.45" customHeight="1">
      <c r="A67" s="64" t="s">
        <v>285</v>
      </c>
      <c r="C67" s="65"/>
      <c r="D67" s="65" t="s">
        <v>64</v>
      </c>
      <c r="E67" s="66">
        <v>264.84670383732373</v>
      </c>
      <c r="F67" s="68">
        <v>99.40677458561589</v>
      </c>
      <c r="G67" s="100" t="s">
        <v>1331</v>
      </c>
      <c r="H67" s="65"/>
      <c r="I67" s="69" t="s">
        <v>285</v>
      </c>
      <c r="J67" s="70"/>
      <c r="K67" s="70"/>
      <c r="L67" s="69" t="s">
        <v>1505</v>
      </c>
      <c r="M67" s="73">
        <v>198.70225643374258</v>
      </c>
      <c r="N67" s="74">
        <v>3251.8671875</v>
      </c>
      <c r="O67" s="74">
        <v>5649.90478515625</v>
      </c>
      <c r="P67" s="75"/>
      <c r="Q67" s="76"/>
      <c r="R67" s="76"/>
      <c r="S67" s="86"/>
      <c r="T67" s="48">
        <v>2</v>
      </c>
      <c r="U67" s="48">
        <v>0</v>
      </c>
      <c r="V67" s="49">
        <v>0</v>
      </c>
      <c r="W67" s="49">
        <v>0.005155</v>
      </c>
      <c r="X67" s="49">
        <v>0.009812</v>
      </c>
      <c r="Y67" s="49">
        <v>0.594095</v>
      </c>
      <c r="Z67" s="49">
        <v>0.5</v>
      </c>
      <c r="AA67" s="49">
        <v>0</v>
      </c>
      <c r="AB67" s="71">
        <v>67</v>
      </c>
      <c r="AC67" s="71"/>
      <c r="AD67" s="72"/>
      <c r="AE67" s="78" t="s">
        <v>973</v>
      </c>
      <c r="AF67" s="78">
        <v>2078</v>
      </c>
      <c r="AG67" s="78">
        <v>5615</v>
      </c>
      <c r="AH67" s="78">
        <v>13119</v>
      </c>
      <c r="AI67" s="78">
        <v>1254</v>
      </c>
      <c r="AJ67" s="78"/>
      <c r="AK67" s="78" t="s">
        <v>1062</v>
      </c>
      <c r="AL67" s="78" t="s">
        <v>1098</v>
      </c>
      <c r="AM67" s="83" t="s">
        <v>1181</v>
      </c>
      <c r="AN67" s="78"/>
      <c r="AO67" s="80">
        <v>40920.66736111111</v>
      </c>
      <c r="AP67" s="83" t="s">
        <v>1260</v>
      </c>
      <c r="AQ67" s="78" t="b">
        <v>0</v>
      </c>
      <c r="AR67" s="78" t="b">
        <v>0</v>
      </c>
      <c r="AS67" s="78" t="b">
        <v>0</v>
      </c>
      <c r="AT67" s="78" t="s">
        <v>863</v>
      </c>
      <c r="AU67" s="78">
        <v>195</v>
      </c>
      <c r="AV67" s="83" t="s">
        <v>1284</v>
      </c>
      <c r="AW67" s="78" t="b">
        <v>0</v>
      </c>
      <c r="AX67" s="78" t="s">
        <v>1350</v>
      </c>
      <c r="AY67" s="83" t="s">
        <v>1415</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286</v>
      </c>
      <c r="C68" s="65"/>
      <c r="D68" s="65" t="s">
        <v>64</v>
      </c>
      <c r="E68" s="66">
        <v>212.6079807587187</v>
      </c>
      <c r="F68" s="68">
        <v>99.70809039826672</v>
      </c>
      <c r="G68" s="100" t="s">
        <v>1332</v>
      </c>
      <c r="H68" s="65"/>
      <c r="I68" s="69" t="s">
        <v>286</v>
      </c>
      <c r="J68" s="70"/>
      <c r="K68" s="70"/>
      <c r="L68" s="69" t="s">
        <v>1506</v>
      </c>
      <c r="M68" s="73">
        <v>98.28373993764421</v>
      </c>
      <c r="N68" s="74">
        <v>2281.888427734375</v>
      </c>
      <c r="O68" s="74">
        <v>9312.8154296875</v>
      </c>
      <c r="P68" s="75"/>
      <c r="Q68" s="76"/>
      <c r="R68" s="76"/>
      <c r="S68" s="86"/>
      <c r="T68" s="48">
        <v>2</v>
      </c>
      <c r="U68" s="48">
        <v>0</v>
      </c>
      <c r="V68" s="49">
        <v>0</v>
      </c>
      <c r="W68" s="49">
        <v>0.005155</v>
      </c>
      <c r="X68" s="49">
        <v>0.009812</v>
      </c>
      <c r="Y68" s="49">
        <v>0.594095</v>
      </c>
      <c r="Z68" s="49">
        <v>0.5</v>
      </c>
      <c r="AA68" s="49">
        <v>0</v>
      </c>
      <c r="AB68" s="71">
        <v>68</v>
      </c>
      <c r="AC68" s="71"/>
      <c r="AD68" s="72"/>
      <c r="AE68" s="78" t="s">
        <v>974</v>
      </c>
      <c r="AF68" s="78">
        <v>183</v>
      </c>
      <c r="AG68" s="78">
        <v>2764</v>
      </c>
      <c r="AH68" s="78">
        <v>2577</v>
      </c>
      <c r="AI68" s="78">
        <v>110</v>
      </c>
      <c r="AJ68" s="78"/>
      <c r="AK68" s="78" t="s">
        <v>1063</v>
      </c>
      <c r="AL68" s="78" t="s">
        <v>1086</v>
      </c>
      <c r="AM68" s="83" t="s">
        <v>1182</v>
      </c>
      <c r="AN68" s="78"/>
      <c r="AO68" s="80">
        <v>41079.36513888889</v>
      </c>
      <c r="AP68" s="83" t="s">
        <v>1261</v>
      </c>
      <c r="AQ68" s="78" t="b">
        <v>0</v>
      </c>
      <c r="AR68" s="78" t="b">
        <v>0</v>
      </c>
      <c r="AS68" s="78" t="b">
        <v>1</v>
      </c>
      <c r="AT68" s="78" t="s">
        <v>863</v>
      </c>
      <c r="AU68" s="78">
        <v>65</v>
      </c>
      <c r="AV68" s="83" t="s">
        <v>1284</v>
      </c>
      <c r="AW68" s="78" t="b">
        <v>0</v>
      </c>
      <c r="AX68" s="78" t="s">
        <v>1350</v>
      </c>
      <c r="AY68" s="83" t="s">
        <v>1416</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287</v>
      </c>
      <c r="C69" s="65"/>
      <c r="D69" s="65" t="s">
        <v>64</v>
      </c>
      <c r="E69" s="66">
        <v>227.24801574286653</v>
      </c>
      <c r="F69" s="68">
        <v>99.62364587553505</v>
      </c>
      <c r="G69" s="100" t="s">
        <v>1333</v>
      </c>
      <c r="H69" s="65"/>
      <c r="I69" s="69" t="s">
        <v>287</v>
      </c>
      <c r="J69" s="70"/>
      <c r="K69" s="70"/>
      <c r="L69" s="69" t="s">
        <v>1507</v>
      </c>
      <c r="M69" s="73">
        <v>126.42628454668757</v>
      </c>
      <c r="N69" s="74">
        <v>203.95635986328125</v>
      </c>
      <c r="O69" s="74">
        <v>4239.9775390625</v>
      </c>
      <c r="P69" s="75"/>
      <c r="Q69" s="76"/>
      <c r="R69" s="76"/>
      <c r="S69" s="86"/>
      <c r="T69" s="48">
        <v>1</v>
      </c>
      <c r="U69" s="48">
        <v>0</v>
      </c>
      <c r="V69" s="49">
        <v>0</v>
      </c>
      <c r="W69" s="49">
        <v>0.005128</v>
      </c>
      <c r="X69" s="49">
        <v>0.008799</v>
      </c>
      <c r="Y69" s="49">
        <v>0.351442</v>
      </c>
      <c r="Z69" s="49">
        <v>0</v>
      </c>
      <c r="AA69" s="49">
        <v>0</v>
      </c>
      <c r="AB69" s="71">
        <v>69</v>
      </c>
      <c r="AC69" s="71"/>
      <c r="AD69" s="72"/>
      <c r="AE69" s="78" t="s">
        <v>975</v>
      </c>
      <c r="AF69" s="78">
        <v>459</v>
      </c>
      <c r="AG69" s="78">
        <v>3563</v>
      </c>
      <c r="AH69" s="78">
        <v>2718</v>
      </c>
      <c r="AI69" s="78">
        <v>159</v>
      </c>
      <c r="AJ69" s="78"/>
      <c r="AK69" s="78" t="s">
        <v>1064</v>
      </c>
      <c r="AL69" s="78" t="s">
        <v>1096</v>
      </c>
      <c r="AM69" s="83" t="s">
        <v>1183</v>
      </c>
      <c r="AN69" s="78"/>
      <c r="AO69" s="80">
        <v>40148.767013888886</v>
      </c>
      <c r="AP69" s="83" t="s">
        <v>1262</v>
      </c>
      <c r="AQ69" s="78" t="b">
        <v>1</v>
      </c>
      <c r="AR69" s="78" t="b">
        <v>0</v>
      </c>
      <c r="AS69" s="78" t="b">
        <v>0</v>
      </c>
      <c r="AT69" s="78" t="s">
        <v>863</v>
      </c>
      <c r="AU69" s="78">
        <v>136</v>
      </c>
      <c r="AV69" s="83" t="s">
        <v>1284</v>
      </c>
      <c r="AW69" s="78" t="b">
        <v>1</v>
      </c>
      <c r="AX69" s="78" t="s">
        <v>1350</v>
      </c>
      <c r="AY69" s="83" t="s">
        <v>1417</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288</v>
      </c>
      <c r="C70" s="65"/>
      <c r="D70" s="65" t="s">
        <v>64</v>
      </c>
      <c r="E70" s="66">
        <v>167.60682190882255</v>
      </c>
      <c r="F70" s="68">
        <v>99.96765954448574</v>
      </c>
      <c r="G70" s="100" t="s">
        <v>1334</v>
      </c>
      <c r="H70" s="65"/>
      <c r="I70" s="69" t="s">
        <v>288</v>
      </c>
      <c r="J70" s="70"/>
      <c r="K70" s="70"/>
      <c r="L70" s="69" t="s">
        <v>1508</v>
      </c>
      <c r="M70" s="73">
        <v>11.77799580771873</v>
      </c>
      <c r="N70" s="74">
        <v>4674.5869140625</v>
      </c>
      <c r="O70" s="74">
        <v>5036.81005859375</v>
      </c>
      <c r="P70" s="75"/>
      <c r="Q70" s="76"/>
      <c r="R70" s="76"/>
      <c r="S70" s="86"/>
      <c r="T70" s="48">
        <v>4</v>
      </c>
      <c r="U70" s="48">
        <v>0</v>
      </c>
      <c r="V70" s="49">
        <v>0</v>
      </c>
      <c r="W70" s="49">
        <v>0.005208</v>
      </c>
      <c r="X70" s="49">
        <v>0.016661</v>
      </c>
      <c r="Y70" s="49">
        <v>0.843727</v>
      </c>
      <c r="Z70" s="49">
        <v>1</v>
      </c>
      <c r="AA70" s="49">
        <v>0</v>
      </c>
      <c r="AB70" s="71">
        <v>70</v>
      </c>
      <c r="AC70" s="71"/>
      <c r="AD70" s="72"/>
      <c r="AE70" s="78" t="s">
        <v>976</v>
      </c>
      <c r="AF70" s="78">
        <v>250</v>
      </c>
      <c r="AG70" s="78">
        <v>308</v>
      </c>
      <c r="AH70" s="78">
        <v>348</v>
      </c>
      <c r="AI70" s="78">
        <v>38</v>
      </c>
      <c r="AJ70" s="78"/>
      <c r="AK70" s="78" t="s">
        <v>1065</v>
      </c>
      <c r="AL70" s="78" t="s">
        <v>1092</v>
      </c>
      <c r="AM70" s="83" t="s">
        <v>1184</v>
      </c>
      <c r="AN70" s="78"/>
      <c r="AO70" s="80">
        <v>40960.594513888886</v>
      </c>
      <c r="AP70" s="83" t="s">
        <v>1263</v>
      </c>
      <c r="AQ70" s="78" t="b">
        <v>0</v>
      </c>
      <c r="AR70" s="78" t="b">
        <v>0</v>
      </c>
      <c r="AS70" s="78" t="b">
        <v>1</v>
      </c>
      <c r="AT70" s="78" t="s">
        <v>863</v>
      </c>
      <c r="AU70" s="78">
        <v>9</v>
      </c>
      <c r="AV70" s="83" t="s">
        <v>1294</v>
      </c>
      <c r="AW70" s="78" t="b">
        <v>0</v>
      </c>
      <c r="AX70" s="78" t="s">
        <v>1350</v>
      </c>
      <c r="AY70" s="83" t="s">
        <v>1418</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248</v>
      </c>
      <c r="C71" s="65"/>
      <c r="D71" s="65" t="s">
        <v>64</v>
      </c>
      <c r="E71" s="66">
        <v>171.06985897015414</v>
      </c>
      <c r="F71" s="68">
        <v>99.94768455725635</v>
      </c>
      <c r="G71" s="100" t="s">
        <v>1335</v>
      </c>
      <c r="H71" s="65"/>
      <c r="I71" s="69" t="s">
        <v>248</v>
      </c>
      <c r="J71" s="70"/>
      <c r="K71" s="70"/>
      <c r="L71" s="69" t="s">
        <v>1509</v>
      </c>
      <c r="M71" s="73">
        <v>18.434993218368533</v>
      </c>
      <c r="N71" s="74">
        <v>6599.1044921875</v>
      </c>
      <c r="O71" s="74">
        <v>8604.5556640625</v>
      </c>
      <c r="P71" s="75"/>
      <c r="Q71" s="76"/>
      <c r="R71" s="76"/>
      <c r="S71" s="86"/>
      <c r="T71" s="48">
        <v>1</v>
      </c>
      <c r="U71" s="48">
        <v>3</v>
      </c>
      <c r="V71" s="49">
        <v>1</v>
      </c>
      <c r="W71" s="49">
        <v>0.005181</v>
      </c>
      <c r="X71" s="49">
        <v>0.010876</v>
      </c>
      <c r="Y71" s="49">
        <v>0.824879</v>
      </c>
      <c r="Z71" s="49">
        <v>0.3333333333333333</v>
      </c>
      <c r="AA71" s="49">
        <v>0.3333333333333333</v>
      </c>
      <c r="AB71" s="71">
        <v>71</v>
      </c>
      <c r="AC71" s="71"/>
      <c r="AD71" s="72"/>
      <c r="AE71" s="78" t="s">
        <v>977</v>
      </c>
      <c r="AF71" s="78">
        <v>593</v>
      </c>
      <c r="AG71" s="78">
        <v>497</v>
      </c>
      <c r="AH71" s="78">
        <v>654</v>
      </c>
      <c r="AI71" s="78">
        <v>368</v>
      </c>
      <c r="AJ71" s="78"/>
      <c r="AK71" s="78" t="s">
        <v>1066</v>
      </c>
      <c r="AL71" s="78" t="s">
        <v>1092</v>
      </c>
      <c r="AM71" s="83" t="s">
        <v>1185</v>
      </c>
      <c r="AN71" s="78"/>
      <c r="AO71" s="80">
        <v>39781.68070601852</v>
      </c>
      <c r="AP71" s="83" t="s">
        <v>1264</v>
      </c>
      <c r="AQ71" s="78" t="b">
        <v>0</v>
      </c>
      <c r="AR71" s="78" t="b">
        <v>0</v>
      </c>
      <c r="AS71" s="78" t="b">
        <v>1</v>
      </c>
      <c r="AT71" s="78" t="s">
        <v>863</v>
      </c>
      <c r="AU71" s="78">
        <v>28</v>
      </c>
      <c r="AV71" s="83" t="s">
        <v>1289</v>
      </c>
      <c r="AW71" s="78" t="b">
        <v>0</v>
      </c>
      <c r="AX71" s="78" t="s">
        <v>1350</v>
      </c>
      <c r="AY71" s="83" t="s">
        <v>1419</v>
      </c>
      <c r="AZ71" s="78" t="s">
        <v>66</v>
      </c>
      <c r="BA71" s="78" t="str">
        <f>REPLACE(INDEX(GroupVertices[Group],MATCH(Vertices[[#This Row],[Vertex]],GroupVertices[Vertex],0)),1,1,"")</f>
        <v>5</v>
      </c>
      <c r="BB71" s="48"/>
      <c r="BC71" s="48"/>
      <c r="BD71" s="48"/>
      <c r="BE71" s="48"/>
      <c r="BF71" s="48"/>
      <c r="BG71" s="48"/>
      <c r="BH71" s="121" t="s">
        <v>1934</v>
      </c>
      <c r="BI71" s="121" t="s">
        <v>1934</v>
      </c>
      <c r="BJ71" s="121" t="s">
        <v>1993</v>
      </c>
      <c r="BK71" s="121" t="s">
        <v>1993</v>
      </c>
      <c r="BL71" s="121">
        <v>2</v>
      </c>
      <c r="BM71" s="124">
        <v>14.285714285714286</v>
      </c>
      <c r="BN71" s="121">
        <v>0</v>
      </c>
      <c r="BO71" s="124">
        <v>0</v>
      </c>
      <c r="BP71" s="121">
        <v>0</v>
      </c>
      <c r="BQ71" s="124">
        <v>0</v>
      </c>
      <c r="BR71" s="121">
        <v>12</v>
      </c>
      <c r="BS71" s="124">
        <v>85.71428571428571</v>
      </c>
      <c r="BT71" s="121">
        <v>14</v>
      </c>
      <c r="BU71" s="2"/>
      <c r="BV71" s="3"/>
      <c r="BW71" s="3"/>
      <c r="BX71" s="3"/>
      <c r="BY71" s="3"/>
    </row>
    <row r="72" spans="1:77" ht="41.45" customHeight="1">
      <c r="A72" s="64" t="s">
        <v>289</v>
      </c>
      <c r="C72" s="65"/>
      <c r="D72" s="65" t="s">
        <v>64</v>
      </c>
      <c r="E72" s="66">
        <v>163.86894063627417</v>
      </c>
      <c r="F72" s="68">
        <v>99.98921984816191</v>
      </c>
      <c r="G72" s="100" t="s">
        <v>1336</v>
      </c>
      <c r="H72" s="65"/>
      <c r="I72" s="69" t="s">
        <v>289</v>
      </c>
      <c r="J72" s="70"/>
      <c r="K72" s="70"/>
      <c r="L72" s="69" t="s">
        <v>1510</v>
      </c>
      <c r="M72" s="73">
        <v>4.592665269239577</v>
      </c>
      <c r="N72" s="74">
        <v>6295.66650390625</v>
      </c>
      <c r="O72" s="74">
        <v>9646.09375</v>
      </c>
      <c r="P72" s="75"/>
      <c r="Q72" s="76"/>
      <c r="R72" s="76"/>
      <c r="S72" s="86"/>
      <c r="T72" s="48">
        <v>2</v>
      </c>
      <c r="U72" s="48">
        <v>0</v>
      </c>
      <c r="V72" s="49">
        <v>0</v>
      </c>
      <c r="W72" s="49">
        <v>0.005155</v>
      </c>
      <c r="X72" s="49">
        <v>0.009832</v>
      </c>
      <c r="Y72" s="49">
        <v>0.585158</v>
      </c>
      <c r="Z72" s="49">
        <v>1</v>
      </c>
      <c r="AA72" s="49">
        <v>0</v>
      </c>
      <c r="AB72" s="71">
        <v>72</v>
      </c>
      <c r="AC72" s="71"/>
      <c r="AD72" s="72"/>
      <c r="AE72" s="78" t="s">
        <v>978</v>
      </c>
      <c r="AF72" s="78">
        <v>60</v>
      </c>
      <c r="AG72" s="78">
        <v>104</v>
      </c>
      <c r="AH72" s="78">
        <v>39</v>
      </c>
      <c r="AI72" s="78">
        <v>12</v>
      </c>
      <c r="AJ72" s="78"/>
      <c r="AK72" s="78" t="s">
        <v>1067</v>
      </c>
      <c r="AL72" s="78" t="s">
        <v>918</v>
      </c>
      <c r="AM72" s="83" t="s">
        <v>1186</v>
      </c>
      <c r="AN72" s="78"/>
      <c r="AO72" s="80">
        <v>39981.60434027778</v>
      </c>
      <c r="AP72" s="78"/>
      <c r="AQ72" s="78" t="b">
        <v>0</v>
      </c>
      <c r="AR72" s="78" t="b">
        <v>0</v>
      </c>
      <c r="AS72" s="78" t="b">
        <v>0</v>
      </c>
      <c r="AT72" s="78" t="s">
        <v>863</v>
      </c>
      <c r="AU72" s="78">
        <v>1</v>
      </c>
      <c r="AV72" s="83" t="s">
        <v>1284</v>
      </c>
      <c r="AW72" s="78" t="b">
        <v>0</v>
      </c>
      <c r="AX72" s="78" t="s">
        <v>1350</v>
      </c>
      <c r="AY72" s="83" t="s">
        <v>1420</v>
      </c>
      <c r="AZ72" s="78" t="s">
        <v>65</v>
      </c>
      <c r="BA72" s="78" t="str">
        <f>REPLACE(INDEX(GroupVertices[Group],MATCH(Vertices[[#This Row],[Vertex]],GroupVertices[Vertex],0)),1,1,"")</f>
        <v>5</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290</v>
      </c>
      <c r="C73" s="65"/>
      <c r="D73" s="65" t="s">
        <v>64</v>
      </c>
      <c r="E73" s="66">
        <v>164.96831748114136</v>
      </c>
      <c r="F73" s="68">
        <v>99.98287858237481</v>
      </c>
      <c r="G73" s="100" t="s">
        <v>1337</v>
      </c>
      <c r="H73" s="65"/>
      <c r="I73" s="69" t="s">
        <v>290</v>
      </c>
      <c r="J73" s="70"/>
      <c r="K73" s="70"/>
      <c r="L73" s="69" t="s">
        <v>1511</v>
      </c>
      <c r="M73" s="73">
        <v>6.705997780556975</v>
      </c>
      <c r="N73" s="74">
        <v>194.9122772216797</v>
      </c>
      <c r="O73" s="74">
        <v>5423.10546875</v>
      </c>
      <c r="P73" s="75"/>
      <c r="Q73" s="76"/>
      <c r="R73" s="76"/>
      <c r="S73" s="86"/>
      <c r="T73" s="48">
        <v>1</v>
      </c>
      <c r="U73" s="48">
        <v>0</v>
      </c>
      <c r="V73" s="49">
        <v>0</v>
      </c>
      <c r="W73" s="49">
        <v>0.005128</v>
      </c>
      <c r="X73" s="49">
        <v>0.008799</v>
      </c>
      <c r="Y73" s="49">
        <v>0.351442</v>
      </c>
      <c r="Z73" s="49">
        <v>0</v>
      </c>
      <c r="AA73" s="49">
        <v>0</v>
      </c>
      <c r="AB73" s="71">
        <v>73</v>
      </c>
      <c r="AC73" s="71"/>
      <c r="AD73" s="72"/>
      <c r="AE73" s="78" t="s">
        <v>979</v>
      </c>
      <c r="AF73" s="78">
        <v>279</v>
      </c>
      <c r="AG73" s="78">
        <v>164</v>
      </c>
      <c r="AH73" s="78">
        <v>2148</v>
      </c>
      <c r="AI73" s="78">
        <v>1954</v>
      </c>
      <c r="AJ73" s="78"/>
      <c r="AK73" s="78" t="s">
        <v>1068</v>
      </c>
      <c r="AL73" s="78" t="s">
        <v>1124</v>
      </c>
      <c r="AM73" s="83" t="s">
        <v>1187</v>
      </c>
      <c r="AN73" s="78"/>
      <c r="AO73" s="80">
        <v>39528.457916666666</v>
      </c>
      <c r="AP73" s="83" t="s">
        <v>1265</v>
      </c>
      <c r="AQ73" s="78" t="b">
        <v>0</v>
      </c>
      <c r="AR73" s="78" t="b">
        <v>0</v>
      </c>
      <c r="AS73" s="78" t="b">
        <v>0</v>
      </c>
      <c r="AT73" s="78" t="s">
        <v>863</v>
      </c>
      <c r="AU73" s="78">
        <v>4</v>
      </c>
      <c r="AV73" s="83" t="s">
        <v>1295</v>
      </c>
      <c r="AW73" s="78" t="b">
        <v>0</v>
      </c>
      <c r="AX73" s="78" t="s">
        <v>1350</v>
      </c>
      <c r="AY73" s="83" t="s">
        <v>1421</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291</v>
      </c>
      <c r="C74" s="65"/>
      <c r="D74" s="65" t="s">
        <v>64</v>
      </c>
      <c r="E74" s="66">
        <v>665.1847818957035</v>
      </c>
      <c r="F74" s="68">
        <v>97.09760264923993</v>
      </c>
      <c r="G74" s="100" t="s">
        <v>1338</v>
      </c>
      <c r="H74" s="65"/>
      <c r="I74" s="69" t="s">
        <v>291</v>
      </c>
      <c r="J74" s="70"/>
      <c r="K74" s="70"/>
      <c r="L74" s="69" t="s">
        <v>1512</v>
      </c>
      <c r="M74" s="73">
        <v>968.272290429973</v>
      </c>
      <c r="N74" s="74">
        <v>5531.1015625</v>
      </c>
      <c r="O74" s="74">
        <v>3090.328857421875</v>
      </c>
      <c r="P74" s="75"/>
      <c r="Q74" s="76"/>
      <c r="R74" s="76"/>
      <c r="S74" s="86"/>
      <c r="T74" s="48">
        <v>2</v>
      </c>
      <c r="U74" s="48">
        <v>0</v>
      </c>
      <c r="V74" s="49">
        <v>0</v>
      </c>
      <c r="W74" s="49">
        <v>0.005263</v>
      </c>
      <c r="X74" s="49">
        <v>0.010082</v>
      </c>
      <c r="Y74" s="49">
        <v>0.608493</v>
      </c>
      <c r="Z74" s="49">
        <v>1</v>
      </c>
      <c r="AA74" s="49">
        <v>0</v>
      </c>
      <c r="AB74" s="71">
        <v>74</v>
      </c>
      <c r="AC74" s="71"/>
      <c r="AD74" s="72"/>
      <c r="AE74" s="78" t="s">
        <v>980</v>
      </c>
      <c r="AF74" s="78">
        <v>995</v>
      </c>
      <c r="AG74" s="78">
        <v>27464</v>
      </c>
      <c r="AH74" s="78">
        <v>11817</v>
      </c>
      <c r="AI74" s="78">
        <v>2086</v>
      </c>
      <c r="AJ74" s="78"/>
      <c r="AK74" s="78" t="s">
        <v>1069</v>
      </c>
      <c r="AL74" s="78" t="s">
        <v>1125</v>
      </c>
      <c r="AM74" s="83" t="s">
        <v>1188</v>
      </c>
      <c r="AN74" s="78"/>
      <c r="AO74" s="80">
        <v>39910.79483796296</v>
      </c>
      <c r="AP74" s="83" t="s">
        <v>1266</v>
      </c>
      <c r="AQ74" s="78" t="b">
        <v>0</v>
      </c>
      <c r="AR74" s="78" t="b">
        <v>0</v>
      </c>
      <c r="AS74" s="78" t="b">
        <v>1</v>
      </c>
      <c r="AT74" s="78" t="s">
        <v>863</v>
      </c>
      <c r="AU74" s="78">
        <v>1379</v>
      </c>
      <c r="AV74" s="83" t="s">
        <v>1293</v>
      </c>
      <c r="AW74" s="78" t="b">
        <v>0</v>
      </c>
      <c r="AX74" s="78" t="s">
        <v>1350</v>
      </c>
      <c r="AY74" s="83" t="s">
        <v>1422</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292</v>
      </c>
      <c r="C75" s="65"/>
      <c r="D75" s="65" t="s">
        <v>64</v>
      </c>
      <c r="E75" s="66">
        <v>600.1199956269816</v>
      </c>
      <c r="F75" s="68">
        <v>97.4728998960737</v>
      </c>
      <c r="G75" s="100" t="s">
        <v>1339</v>
      </c>
      <c r="H75" s="65"/>
      <c r="I75" s="69" t="s">
        <v>292</v>
      </c>
      <c r="J75" s="70"/>
      <c r="K75" s="70"/>
      <c r="L75" s="69" t="s">
        <v>1513</v>
      </c>
      <c r="M75" s="73">
        <v>843.1982279685051</v>
      </c>
      <c r="N75" s="74">
        <v>5962.84521484375</v>
      </c>
      <c r="O75" s="74">
        <v>1039.6837158203125</v>
      </c>
      <c r="P75" s="75"/>
      <c r="Q75" s="76"/>
      <c r="R75" s="76"/>
      <c r="S75" s="86"/>
      <c r="T75" s="48">
        <v>2</v>
      </c>
      <c r="U75" s="48">
        <v>0</v>
      </c>
      <c r="V75" s="49">
        <v>0</v>
      </c>
      <c r="W75" s="49">
        <v>0.005263</v>
      </c>
      <c r="X75" s="49">
        <v>0.010082</v>
      </c>
      <c r="Y75" s="49">
        <v>0.608493</v>
      </c>
      <c r="Z75" s="49">
        <v>1</v>
      </c>
      <c r="AA75" s="49">
        <v>0</v>
      </c>
      <c r="AB75" s="71">
        <v>75</v>
      </c>
      <c r="AC75" s="71"/>
      <c r="AD75" s="72"/>
      <c r="AE75" s="78" t="s">
        <v>981</v>
      </c>
      <c r="AF75" s="78">
        <v>3516</v>
      </c>
      <c r="AG75" s="78">
        <v>23913</v>
      </c>
      <c r="AH75" s="78">
        <v>42563</v>
      </c>
      <c r="AI75" s="78">
        <v>5296</v>
      </c>
      <c r="AJ75" s="78"/>
      <c r="AK75" s="78" t="s">
        <v>1070</v>
      </c>
      <c r="AL75" s="78" t="s">
        <v>1126</v>
      </c>
      <c r="AM75" s="83" t="s">
        <v>1189</v>
      </c>
      <c r="AN75" s="78"/>
      <c r="AO75" s="80">
        <v>40024.65299768518</v>
      </c>
      <c r="AP75" s="83" t="s">
        <v>1267</v>
      </c>
      <c r="AQ75" s="78" t="b">
        <v>0</v>
      </c>
      <c r="AR75" s="78" t="b">
        <v>0</v>
      </c>
      <c r="AS75" s="78" t="b">
        <v>1</v>
      </c>
      <c r="AT75" s="78" t="s">
        <v>863</v>
      </c>
      <c r="AU75" s="78">
        <v>1067</v>
      </c>
      <c r="AV75" s="83" t="s">
        <v>1295</v>
      </c>
      <c r="AW75" s="78" t="b">
        <v>0</v>
      </c>
      <c r="AX75" s="78" t="s">
        <v>1350</v>
      </c>
      <c r="AY75" s="83" t="s">
        <v>1423</v>
      </c>
      <c r="AZ75" s="78" t="s">
        <v>65</v>
      </c>
      <c r="BA75" s="78"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293</v>
      </c>
      <c r="C76" s="65"/>
      <c r="D76" s="65" t="s">
        <v>64</v>
      </c>
      <c r="E76" s="66">
        <v>273.64171859626106</v>
      </c>
      <c r="F76" s="68">
        <v>99.35604445931902</v>
      </c>
      <c r="G76" s="100" t="s">
        <v>1340</v>
      </c>
      <c r="H76" s="65"/>
      <c r="I76" s="69" t="s">
        <v>293</v>
      </c>
      <c r="J76" s="70"/>
      <c r="K76" s="70"/>
      <c r="L76" s="69" t="s">
        <v>1514</v>
      </c>
      <c r="M76" s="73">
        <v>215.60891652428177</v>
      </c>
      <c r="N76" s="74">
        <v>4790.29150390625</v>
      </c>
      <c r="O76" s="74">
        <v>1031.4010009765625</v>
      </c>
      <c r="P76" s="75"/>
      <c r="Q76" s="76"/>
      <c r="R76" s="76"/>
      <c r="S76" s="86"/>
      <c r="T76" s="48">
        <v>2</v>
      </c>
      <c r="U76" s="48">
        <v>0</v>
      </c>
      <c r="V76" s="49">
        <v>0</v>
      </c>
      <c r="W76" s="49">
        <v>0.005263</v>
      </c>
      <c r="X76" s="49">
        <v>0.010082</v>
      </c>
      <c r="Y76" s="49">
        <v>0.608493</v>
      </c>
      <c r="Z76" s="49">
        <v>1</v>
      </c>
      <c r="AA76" s="49">
        <v>0</v>
      </c>
      <c r="AB76" s="71">
        <v>76</v>
      </c>
      <c r="AC76" s="71"/>
      <c r="AD76" s="72"/>
      <c r="AE76" s="78" t="s">
        <v>982</v>
      </c>
      <c r="AF76" s="78">
        <v>1574</v>
      </c>
      <c r="AG76" s="78">
        <v>6095</v>
      </c>
      <c r="AH76" s="78">
        <v>3954</v>
      </c>
      <c r="AI76" s="78">
        <v>589</v>
      </c>
      <c r="AJ76" s="78"/>
      <c r="AK76" s="78" t="s">
        <v>1071</v>
      </c>
      <c r="AL76" s="78"/>
      <c r="AM76" s="83" t="s">
        <v>1190</v>
      </c>
      <c r="AN76" s="78"/>
      <c r="AO76" s="80">
        <v>40519.65895833333</v>
      </c>
      <c r="AP76" s="83" t="s">
        <v>1268</v>
      </c>
      <c r="AQ76" s="78" t="b">
        <v>0</v>
      </c>
      <c r="AR76" s="78" t="b">
        <v>0</v>
      </c>
      <c r="AS76" s="78" t="b">
        <v>0</v>
      </c>
      <c r="AT76" s="78" t="s">
        <v>863</v>
      </c>
      <c r="AU76" s="78">
        <v>235</v>
      </c>
      <c r="AV76" s="83" t="s">
        <v>1284</v>
      </c>
      <c r="AW76" s="78" t="b">
        <v>0</v>
      </c>
      <c r="AX76" s="78" t="s">
        <v>1350</v>
      </c>
      <c r="AY76" s="83" t="s">
        <v>1424</v>
      </c>
      <c r="AZ76" s="78" t="s">
        <v>65</v>
      </c>
      <c r="BA76" s="78"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294</v>
      </c>
      <c r="C77" s="65"/>
      <c r="D77" s="65" t="s">
        <v>64</v>
      </c>
      <c r="E77" s="66">
        <v>162</v>
      </c>
      <c r="F77" s="68">
        <v>100</v>
      </c>
      <c r="G77" s="100" t="s">
        <v>1341</v>
      </c>
      <c r="H77" s="65"/>
      <c r="I77" s="69" t="s">
        <v>294</v>
      </c>
      <c r="J77" s="70"/>
      <c r="K77" s="70"/>
      <c r="L77" s="69" t="s">
        <v>1515</v>
      </c>
      <c r="M77" s="73">
        <v>1</v>
      </c>
      <c r="N77" s="74">
        <v>1149.29931640625</v>
      </c>
      <c r="O77" s="74">
        <v>551.141845703125</v>
      </c>
      <c r="P77" s="75"/>
      <c r="Q77" s="76"/>
      <c r="R77" s="76"/>
      <c r="S77" s="86"/>
      <c r="T77" s="48">
        <v>1</v>
      </c>
      <c r="U77" s="48">
        <v>0</v>
      </c>
      <c r="V77" s="49">
        <v>0</v>
      </c>
      <c r="W77" s="49">
        <v>0.005128</v>
      </c>
      <c r="X77" s="49">
        <v>0.008799</v>
      </c>
      <c r="Y77" s="49">
        <v>0.351442</v>
      </c>
      <c r="Z77" s="49">
        <v>0</v>
      </c>
      <c r="AA77" s="49">
        <v>0</v>
      </c>
      <c r="AB77" s="71">
        <v>77</v>
      </c>
      <c r="AC77" s="71"/>
      <c r="AD77" s="72"/>
      <c r="AE77" s="78" t="s">
        <v>983</v>
      </c>
      <c r="AF77" s="78">
        <v>0</v>
      </c>
      <c r="AG77" s="78">
        <v>2</v>
      </c>
      <c r="AH77" s="78">
        <v>0</v>
      </c>
      <c r="AI77" s="78">
        <v>0</v>
      </c>
      <c r="AJ77" s="78"/>
      <c r="AK77" s="78"/>
      <c r="AL77" s="78"/>
      <c r="AM77" s="78"/>
      <c r="AN77" s="78"/>
      <c r="AO77" s="80">
        <v>40639.6403125</v>
      </c>
      <c r="AP77" s="78"/>
      <c r="AQ77" s="78" t="b">
        <v>1</v>
      </c>
      <c r="AR77" s="78" t="b">
        <v>1</v>
      </c>
      <c r="AS77" s="78" t="b">
        <v>0</v>
      </c>
      <c r="AT77" s="78" t="s">
        <v>863</v>
      </c>
      <c r="AU77" s="78">
        <v>0</v>
      </c>
      <c r="AV77" s="83" t="s">
        <v>1284</v>
      </c>
      <c r="AW77" s="78" t="b">
        <v>0</v>
      </c>
      <c r="AX77" s="78" t="s">
        <v>1350</v>
      </c>
      <c r="AY77" s="83" t="s">
        <v>1425</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249</v>
      </c>
      <c r="C78" s="65"/>
      <c r="D78" s="65" t="s">
        <v>64</v>
      </c>
      <c r="E78" s="66">
        <v>162.87950147589373</v>
      </c>
      <c r="F78" s="68">
        <v>99.9949269873703</v>
      </c>
      <c r="G78" s="100" t="s">
        <v>554</v>
      </c>
      <c r="H78" s="65"/>
      <c r="I78" s="69" t="s">
        <v>249</v>
      </c>
      <c r="J78" s="70"/>
      <c r="K78" s="70"/>
      <c r="L78" s="69" t="s">
        <v>1516</v>
      </c>
      <c r="M78" s="73">
        <v>2.6906660090539183</v>
      </c>
      <c r="N78" s="74">
        <v>1892.9503173828125</v>
      </c>
      <c r="O78" s="74">
        <v>1474.7728271484375</v>
      </c>
      <c r="P78" s="75"/>
      <c r="Q78" s="76"/>
      <c r="R78" s="76"/>
      <c r="S78" s="86"/>
      <c r="T78" s="48">
        <v>1</v>
      </c>
      <c r="U78" s="48">
        <v>2</v>
      </c>
      <c r="V78" s="49">
        <v>1</v>
      </c>
      <c r="W78" s="49">
        <v>0.005181</v>
      </c>
      <c r="X78" s="49">
        <v>0.010663</v>
      </c>
      <c r="Y78" s="49">
        <v>0.856422</v>
      </c>
      <c r="Z78" s="49">
        <v>0.3333333333333333</v>
      </c>
      <c r="AA78" s="49">
        <v>0</v>
      </c>
      <c r="AB78" s="71">
        <v>78</v>
      </c>
      <c r="AC78" s="71"/>
      <c r="AD78" s="72"/>
      <c r="AE78" s="78" t="s">
        <v>984</v>
      </c>
      <c r="AF78" s="78">
        <v>57</v>
      </c>
      <c r="AG78" s="78">
        <v>50</v>
      </c>
      <c r="AH78" s="78">
        <v>144</v>
      </c>
      <c r="AI78" s="78">
        <v>11</v>
      </c>
      <c r="AJ78" s="78"/>
      <c r="AK78" s="78" t="s">
        <v>1072</v>
      </c>
      <c r="AL78" s="78" t="s">
        <v>1088</v>
      </c>
      <c r="AM78" s="83" t="s">
        <v>1191</v>
      </c>
      <c r="AN78" s="78"/>
      <c r="AO78" s="80">
        <v>43255.651400462964</v>
      </c>
      <c r="AP78" s="83" t="s">
        <v>1269</v>
      </c>
      <c r="AQ78" s="78" t="b">
        <v>1</v>
      </c>
      <c r="AR78" s="78" t="b">
        <v>0</v>
      </c>
      <c r="AS78" s="78" t="b">
        <v>0</v>
      </c>
      <c r="AT78" s="78" t="s">
        <v>863</v>
      </c>
      <c r="AU78" s="78">
        <v>1</v>
      </c>
      <c r="AV78" s="78"/>
      <c r="AW78" s="78" t="b">
        <v>0</v>
      </c>
      <c r="AX78" s="78" t="s">
        <v>1350</v>
      </c>
      <c r="AY78" s="83" t="s">
        <v>1426</v>
      </c>
      <c r="AZ78" s="78" t="s">
        <v>66</v>
      </c>
      <c r="BA78" s="78" t="str">
        <f>REPLACE(INDEX(GroupVertices[Group],MATCH(Vertices[[#This Row],[Vertex]],GroupVertices[Vertex],0)),1,1,"")</f>
        <v>1</v>
      </c>
      <c r="BB78" s="48"/>
      <c r="BC78" s="48"/>
      <c r="BD78" s="48"/>
      <c r="BE78" s="48"/>
      <c r="BF78" s="48" t="s">
        <v>493</v>
      </c>
      <c r="BG78" s="48" t="s">
        <v>493</v>
      </c>
      <c r="BH78" s="121" t="s">
        <v>1935</v>
      </c>
      <c r="BI78" s="121" t="s">
        <v>1954</v>
      </c>
      <c r="BJ78" s="121" t="s">
        <v>1994</v>
      </c>
      <c r="BK78" s="121" t="s">
        <v>2008</v>
      </c>
      <c r="BL78" s="121">
        <v>2</v>
      </c>
      <c r="BM78" s="124">
        <v>2.5316455696202533</v>
      </c>
      <c r="BN78" s="121">
        <v>0</v>
      </c>
      <c r="BO78" s="124">
        <v>0</v>
      </c>
      <c r="BP78" s="121">
        <v>0</v>
      </c>
      <c r="BQ78" s="124">
        <v>0</v>
      </c>
      <c r="BR78" s="121">
        <v>77</v>
      </c>
      <c r="BS78" s="124">
        <v>97.46835443037975</v>
      </c>
      <c r="BT78" s="121">
        <v>79</v>
      </c>
      <c r="BU78" s="2"/>
      <c r="BV78" s="3"/>
      <c r="BW78" s="3"/>
      <c r="BX78" s="3"/>
      <c r="BY78" s="3"/>
    </row>
    <row r="79" spans="1:77" ht="41.45" customHeight="1">
      <c r="A79" s="64" t="s">
        <v>295</v>
      </c>
      <c r="C79" s="65"/>
      <c r="D79" s="65" t="s">
        <v>64</v>
      </c>
      <c r="E79" s="66">
        <v>232.04862796545314</v>
      </c>
      <c r="F79" s="68">
        <v>99.595955681598</v>
      </c>
      <c r="G79" s="100" t="s">
        <v>1342</v>
      </c>
      <c r="H79" s="65"/>
      <c r="I79" s="69" t="s">
        <v>295</v>
      </c>
      <c r="J79" s="70"/>
      <c r="K79" s="70"/>
      <c r="L79" s="69" t="s">
        <v>1517</v>
      </c>
      <c r="M79" s="73">
        <v>135.6545031794402</v>
      </c>
      <c r="N79" s="74">
        <v>2498.982177734375</v>
      </c>
      <c r="O79" s="74">
        <v>1567.980712890625</v>
      </c>
      <c r="P79" s="75"/>
      <c r="Q79" s="76"/>
      <c r="R79" s="76"/>
      <c r="S79" s="86"/>
      <c r="T79" s="48">
        <v>2</v>
      </c>
      <c r="U79" s="48">
        <v>0</v>
      </c>
      <c r="V79" s="49">
        <v>0</v>
      </c>
      <c r="W79" s="49">
        <v>0.005155</v>
      </c>
      <c r="X79" s="49">
        <v>0.009812</v>
      </c>
      <c r="Y79" s="49">
        <v>0.594095</v>
      </c>
      <c r="Z79" s="49">
        <v>0.5</v>
      </c>
      <c r="AA79" s="49">
        <v>0</v>
      </c>
      <c r="AB79" s="71">
        <v>79</v>
      </c>
      <c r="AC79" s="71"/>
      <c r="AD79" s="72"/>
      <c r="AE79" s="78" t="s">
        <v>985</v>
      </c>
      <c r="AF79" s="78">
        <v>1225</v>
      </c>
      <c r="AG79" s="78">
        <v>3825</v>
      </c>
      <c r="AH79" s="78">
        <v>4881</v>
      </c>
      <c r="AI79" s="78">
        <v>2606</v>
      </c>
      <c r="AJ79" s="78"/>
      <c r="AK79" s="78" t="s">
        <v>1073</v>
      </c>
      <c r="AL79" s="78" t="s">
        <v>1093</v>
      </c>
      <c r="AM79" s="83" t="s">
        <v>1192</v>
      </c>
      <c r="AN79" s="78"/>
      <c r="AO79" s="80">
        <v>40361.46460648148</v>
      </c>
      <c r="AP79" s="83" t="s">
        <v>1270</v>
      </c>
      <c r="AQ79" s="78" t="b">
        <v>0</v>
      </c>
      <c r="AR79" s="78" t="b">
        <v>0</v>
      </c>
      <c r="AS79" s="78" t="b">
        <v>1</v>
      </c>
      <c r="AT79" s="78" t="s">
        <v>863</v>
      </c>
      <c r="AU79" s="78">
        <v>160</v>
      </c>
      <c r="AV79" s="83" t="s">
        <v>1284</v>
      </c>
      <c r="AW79" s="78" t="b">
        <v>0</v>
      </c>
      <c r="AX79" s="78" t="s">
        <v>1350</v>
      </c>
      <c r="AY79" s="83" t="s">
        <v>1427</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296</v>
      </c>
      <c r="C80" s="65"/>
      <c r="D80" s="65" t="s">
        <v>64</v>
      </c>
      <c r="E80" s="66">
        <v>764.7883240406691</v>
      </c>
      <c r="F80" s="68">
        <v>96.52308396892779</v>
      </c>
      <c r="G80" s="100" t="s">
        <v>1343</v>
      </c>
      <c r="H80" s="65"/>
      <c r="I80" s="69" t="s">
        <v>296</v>
      </c>
      <c r="J80" s="70"/>
      <c r="K80" s="70"/>
      <c r="L80" s="69" t="s">
        <v>1518</v>
      </c>
      <c r="M80" s="73">
        <v>1159.7402159553294</v>
      </c>
      <c r="N80" s="74">
        <v>1614.513671875</v>
      </c>
      <c r="O80" s="74">
        <v>509.2429504394531</v>
      </c>
      <c r="P80" s="75"/>
      <c r="Q80" s="76"/>
      <c r="R80" s="76"/>
      <c r="S80" s="86"/>
      <c r="T80" s="48">
        <v>2</v>
      </c>
      <c r="U80" s="48">
        <v>0</v>
      </c>
      <c r="V80" s="49">
        <v>0</v>
      </c>
      <c r="W80" s="49">
        <v>0.005155</v>
      </c>
      <c r="X80" s="49">
        <v>0.009812</v>
      </c>
      <c r="Y80" s="49">
        <v>0.594095</v>
      </c>
      <c r="Z80" s="49">
        <v>0.5</v>
      </c>
      <c r="AA80" s="49">
        <v>0</v>
      </c>
      <c r="AB80" s="71">
        <v>80</v>
      </c>
      <c r="AC80" s="71"/>
      <c r="AD80" s="72"/>
      <c r="AE80" s="78" t="s">
        <v>986</v>
      </c>
      <c r="AF80" s="78">
        <v>749</v>
      </c>
      <c r="AG80" s="78">
        <v>32900</v>
      </c>
      <c r="AH80" s="78">
        <v>27500</v>
      </c>
      <c r="AI80" s="78">
        <v>8812</v>
      </c>
      <c r="AJ80" s="78"/>
      <c r="AK80" s="78" t="s">
        <v>1074</v>
      </c>
      <c r="AL80" s="78" t="s">
        <v>1127</v>
      </c>
      <c r="AM80" s="83" t="s">
        <v>1193</v>
      </c>
      <c r="AN80" s="78"/>
      <c r="AO80" s="80">
        <v>40099.559479166666</v>
      </c>
      <c r="AP80" s="83" t="s">
        <v>1271</v>
      </c>
      <c r="AQ80" s="78" t="b">
        <v>0</v>
      </c>
      <c r="AR80" s="78" t="b">
        <v>0</v>
      </c>
      <c r="AS80" s="78" t="b">
        <v>1</v>
      </c>
      <c r="AT80" s="78" t="s">
        <v>863</v>
      </c>
      <c r="AU80" s="78">
        <v>896</v>
      </c>
      <c r="AV80" s="83" t="s">
        <v>1284</v>
      </c>
      <c r="AW80" s="78" t="b">
        <v>1</v>
      </c>
      <c r="AX80" s="78" t="s">
        <v>1350</v>
      </c>
      <c r="AY80" s="83" t="s">
        <v>1428</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251</v>
      </c>
      <c r="C81" s="65"/>
      <c r="D81" s="65" t="s">
        <v>64</v>
      </c>
      <c r="E81" s="66">
        <v>173.94656171422324</v>
      </c>
      <c r="F81" s="68">
        <v>99.93109157844674</v>
      </c>
      <c r="G81" s="100" t="s">
        <v>557</v>
      </c>
      <c r="H81" s="65"/>
      <c r="I81" s="69" t="s">
        <v>251</v>
      </c>
      <c r="J81" s="70"/>
      <c r="K81" s="70"/>
      <c r="L81" s="69" t="s">
        <v>1519</v>
      </c>
      <c r="M81" s="73">
        <v>23.964879956315723</v>
      </c>
      <c r="N81" s="74">
        <v>3462.94140625</v>
      </c>
      <c r="O81" s="74">
        <v>7746.42041015625</v>
      </c>
      <c r="P81" s="75"/>
      <c r="Q81" s="76"/>
      <c r="R81" s="76"/>
      <c r="S81" s="86"/>
      <c r="T81" s="48">
        <v>3</v>
      </c>
      <c r="U81" s="48">
        <v>3</v>
      </c>
      <c r="V81" s="49">
        <v>0</v>
      </c>
      <c r="W81" s="49">
        <v>0.005208</v>
      </c>
      <c r="X81" s="49">
        <v>0.015948</v>
      </c>
      <c r="Y81" s="49">
        <v>0.860778</v>
      </c>
      <c r="Z81" s="49">
        <v>0.9166666666666666</v>
      </c>
      <c r="AA81" s="49">
        <v>0.5</v>
      </c>
      <c r="AB81" s="71">
        <v>81</v>
      </c>
      <c r="AC81" s="71"/>
      <c r="AD81" s="72"/>
      <c r="AE81" s="78" t="s">
        <v>987</v>
      </c>
      <c r="AF81" s="78">
        <v>967</v>
      </c>
      <c r="AG81" s="78">
        <v>654</v>
      </c>
      <c r="AH81" s="78">
        <v>4044</v>
      </c>
      <c r="AI81" s="78">
        <v>2556</v>
      </c>
      <c r="AJ81" s="78"/>
      <c r="AK81" s="78" t="s">
        <v>1075</v>
      </c>
      <c r="AL81" s="78" t="s">
        <v>1128</v>
      </c>
      <c r="AM81" s="83" t="s">
        <v>1194</v>
      </c>
      <c r="AN81" s="78"/>
      <c r="AO81" s="80">
        <v>42694.52207175926</v>
      </c>
      <c r="AP81" s="83" t="s">
        <v>1272</v>
      </c>
      <c r="AQ81" s="78" t="b">
        <v>0</v>
      </c>
      <c r="AR81" s="78" t="b">
        <v>0</v>
      </c>
      <c r="AS81" s="78" t="b">
        <v>0</v>
      </c>
      <c r="AT81" s="78" t="s">
        <v>863</v>
      </c>
      <c r="AU81" s="78">
        <v>11</v>
      </c>
      <c r="AV81" s="83" t="s">
        <v>1284</v>
      </c>
      <c r="AW81" s="78" t="b">
        <v>0</v>
      </c>
      <c r="AX81" s="78" t="s">
        <v>1350</v>
      </c>
      <c r="AY81" s="83" t="s">
        <v>1429</v>
      </c>
      <c r="AZ81" s="78" t="s">
        <v>66</v>
      </c>
      <c r="BA81" s="78" t="str">
        <f>REPLACE(INDEX(GroupVertices[Group],MATCH(Vertices[[#This Row],[Vertex]],GroupVertices[Vertex],0)),1,1,"")</f>
        <v>2</v>
      </c>
      <c r="BB81" s="48"/>
      <c r="BC81" s="48"/>
      <c r="BD81" s="48"/>
      <c r="BE81" s="48"/>
      <c r="BF81" s="48"/>
      <c r="BG81" s="48"/>
      <c r="BH81" s="121" t="s">
        <v>1936</v>
      </c>
      <c r="BI81" s="121" t="s">
        <v>1936</v>
      </c>
      <c r="BJ81" s="121" t="s">
        <v>1995</v>
      </c>
      <c r="BK81" s="121" t="s">
        <v>1995</v>
      </c>
      <c r="BL81" s="121">
        <v>1</v>
      </c>
      <c r="BM81" s="124">
        <v>5.2631578947368425</v>
      </c>
      <c r="BN81" s="121">
        <v>0</v>
      </c>
      <c r="BO81" s="124">
        <v>0</v>
      </c>
      <c r="BP81" s="121">
        <v>0</v>
      </c>
      <c r="BQ81" s="124">
        <v>0</v>
      </c>
      <c r="BR81" s="121">
        <v>18</v>
      </c>
      <c r="BS81" s="124">
        <v>94.73684210526316</v>
      </c>
      <c r="BT81" s="121">
        <v>19</v>
      </c>
      <c r="BU81" s="2"/>
      <c r="BV81" s="3"/>
      <c r="BW81" s="3"/>
      <c r="BX81" s="3"/>
      <c r="BY81" s="3"/>
    </row>
    <row r="82" spans="1:77" ht="41.45" customHeight="1">
      <c r="A82" s="64" t="s">
        <v>252</v>
      </c>
      <c r="C82" s="65"/>
      <c r="D82" s="65" t="s">
        <v>64</v>
      </c>
      <c r="E82" s="66">
        <v>163.83229474144528</v>
      </c>
      <c r="F82" s="68">
        <v>99.98943122368816</v>
      </c>
      <c r="G82" s="100" t="s">
        <v>558</v>
      </c>
      <c r="H82" s="65"/>
      <c r="I82" s="69" t="s">
        <v>252</v>
      </c>
      <c r="J82" s="70"/>
      <c r="K82" s="70"/>
      <c r="L82" s="69" t="s">
        <v>1520</v>
      </c>
      <c r="M82" s="73">
        <v>4.522220852195663</v>
      </c>
      <c r="N82" s="74">
        <v>3774.755615234375</v>
      </c>
      <c r="O82" s="74">
        <v>8480.80859375</v>
      </c>
      <c r="P82" s="75"/>
      <c r="Q82" s="76"/>
      <c r="R82" s="76"/>
      <c r="S82" s="86"/>
      <c r="T82" s="48">
        <v>2</v>
      </c>
      <c r="U82" s="48">
        <v>4</v>
      </c>
      <c r="V82" s="49">
        <v>0</v>
      </c>
      <c r="W82" s="49">
        <v>0.005208</v>
      </c>
      <c r="X82" s="49">
        <v>0.015948</v>
      </c>
      <c r="Y82" s="49">
        <v>0.860778</v>
      </c>
      <c r="Z82" s="49">
        <v>0.9166666666666666</v>
      </c>
      <c r="AA82" s="49">
        <v>0.5</v>
      </c>
      <c r="AB82" s="71">
        <v>82</v>
      </c>
      <c r="AC82" s="71"/>
      <c r="AD82" s="72"/>
      <c r="AE82" s="78" t="s">
        <v>988</v>
      </c>
      <c r="AF82" s="78">
        <v>403</v>
      </c>
      <c r="AG82" s="78">
        <v>102</v>
      </c>
      <c r="AH82" s="78">
        <v>519</v>
      </c>
      <c r="AI82" s="78">
        <v>1415</v>
      </c>
      <c r="AJ82" s="78"/>
      <c r="AK82" s="78" t="s">
        <v>1076</v>
      </c>
      <c r="AL82" s="78" t="s">
        <v>1088</v>
      </c>
      <c r="AM82" s="78"/>
      <c r="AN82" s="78"/>
      <c r="AO82" s="80">
        <v>41216.55747685185</v>
      </c>
      <c r="AP82" s="83" t="s">
        <v>1273</v>
      </c>
      <c r="AQ82" s="78" t="b">
        <v>0</v>
      </c>
      <c r="AR82" s="78" t="b">
        <v>0</v>
      </c>
      <c r="AS82" s="78" t="b">
        <v>0</v>
      </c>
      <c r="AT82" s="78" t="s">
        <v>863</v>
      </c>
      <c r="AU82" s="78">
        <v>2</v>
      </c>
      <c r="AV82" s="83" t="s">
        <v>1296</v>
      </c>
      <c r="AW82" s="78" t="b">
        <v>0</v>
      </c>
      <c r="AX82" s="78" t="s">
        <v>1350</v>
      </c>
      <c r="AY82" s="83" t="s">
        <v>1430</v>
      </c>
      <c r="AZ82" s="78" t="s">
        <v>66</v>
      </c>
      <c r="BA82" s="78" t="str">
        <f>REPLACE(INDEX(GroupVertices[Group],MATCH(Vertices[[#This Row],[Vertex]],GroupVertices[Vertex],0)),1,1,"")</f>
        <v>2</v>
      </c>
      <c r="BB82" s="48"/>
      <c r="BC82" s="48"/>
      <c r="BD82" s="48"/>
      <c r="BE82" s="48"/>
      <c r="BF82" s="48"/>
      <c r="BG82" s="48"/>
      <c r="BH82" s="121" t="s">
        <v>1937</v>
      </c>
      <c r="BI82" s="121" t="s">
        <v>1937</v>
      </c>
      <c r="BJ82" s="121" t="s">
        <v>1996</v>
      </c>
      <c r="BK82" s="121" t="s">
        <v>1996</v>
      </c>
      <c r="BL82" s="121">
        <v>3</v>
      </c>
      <c r="BM82" s="124">
        <v>5.769230769230769</v>
      </c>
      <c r="BN82" s="121">
        <v>1</v>
      </c>
      <c r="BO82" s="124">
        <v>1.9230769230769231</v>
      </c>
      <c r="BP82" s="121">
        <v>0</v>
      </c>
      <c r="BQ82" s="124">
        <v>0</v>
      </c>
      <c r="BR82" s="121">
        <v>48</v>
      </c>
      <c r="BS82" s="124">
        <v>92.3076923076923</v>
      </c>
      <c r="BT82" s="121">
        <v>52</v>
      </c>
      <c r="BU82" s="2"/>
      <c r="BV82" s="3"/>
      <c r="BW82" s="3"/>
      <c r="BX82" s="3"/>
      <c r="BY82" s="3"/>
    </row>
    <row r="83" spans="1:77" ht="41.45" customHeight="1">
      <c r="A83" s="64" t="s">
        <v>253</v>
      </c>
      <c r="C83" s="65"/>
      <c r="D83" s="65" t="s">
        <v>64</v>
      </c>
      <c r="E83" s="66">
        <v>172.8288619219416</v>
      </c>
      <c r="F83" s="68">
        <v>99.93753853199696</v>
      </c>
      <c r="G83" s="100" t="s">
        <v>559</v>
      </c>
      <c r="H83" s="65"/>
      <c r="I83" s="69" t="s">
        <v>253</v>
      </c>
      <c r="J83" s="70"/>
      <c r="K83" s="70"/>
      <c r="L83" s="69" t="s">
        <v>1521</v>
      </c>
      <c r="M83" s="73">
        <v>21.81632523647637</v>
      </c>
      <c r="N83" s="74">
        <v>2512.529296875</v>
      </c>
      <c r="O83" s="74">
        <v>6344.998046875</v>
      </c>
      <c r="P83" s="75"/>
      <c r="Q83" s="76"/>
      <c r="R83" s="76"/>
      <c r="S83" s="86"/>
      <c r="T83" s="48">
        <v>1</v>
      </c>
      <c r="U83" s="48">
        <v>4</v>
      </c>
      <c r="V83" s="49">
        <v>3</v>
      </c>
      <c r="W83" s="49">
        <v>0.005208</v>
      </c>
      <c r="X83" s="49">
        <v>0.01177</v>
      </c>
      <c r="Y83" s="49">
        <v>1.065663</v>
      </c>
      <c r="Z83" s="49">
        <v>0.25</v>
      </c>
      <c r="AA83" s="49">
        <v>0.25</v>
      </c>
      <c r="AB83" s="71">
        <v>83</v>
      </c>
      <c r="AC83" s="71"/>
      <c r="AD83" s="72"/>
      <c r="AE83" s="78" t="s">
        <v>989</v>
      </c>
      <c r="AF83" s="78">
        <v>241</v>
      </c>
      <c r="AG83" s="78">
        <v>593</v>
      </c>
      <c r="AH83" s="78">
        <v>6065</v>
      </c>
      <c r="AI83" s="78">
        <v>364</v>
      </c>
      <c r="AJ83" s="78"/>
      <c r="AK83" s="78" t="s">
        <v>1077</v>
      </c>
      <c r="AL83" s="78" t="s">
        <v>1092</v>
      </c>
      <c r="AM83" s="78"/>
      <c r="AN83" s="78"/>
      <c r="AO83" s="80">
        <v>39869.54760416667</v>
      </c>
      <c r="AP83" s="78"/>
      <c r="AQ83" s="78" t="b">
        <v>0</v>
      </c>
      <c r="AR83" s="78" t="b">
        <v>0</v>
      </c>
      <c r="AS83" s="78" t="b">
        <v>0</v>
      </c>
      <c r="AT83" s="78" t="s">
        <v>863</v>
      </c>
      <c r="AU83" s="78">
        <v>47</v>
      </c>
      <c r="AV83" s="83" t="s">
        <v>1291</v>
      </c>
      <c r="AW83" s="78" t="b">
        <v>0</v>
      </c>
      <c r="AX83" s="78" t="s">
        <v>1350</v>
      </c>
      <c r="AY83" s="83" t="s">
        <v>1431</v>
      </c>
      <c r="AZ83" s="78" t="s">
        <v>66</v>
      </c>
      <c r="BA83" s="78" t="str">
        <f>REPLACE(INDEX(GroupVertices[Group],MATCH(Vertices[[#This Row],[Vertex]],GroupVertices[Vertex],0)),1,1,"")</f>
        <v>1</v>
      </c>
      <c r="BB83" s="48" t="s">
        <v>1883</v>
      </c>
      <c r="BC83" s="48" t="s">
        <v>1883</v>
      </c>
      <c r="BD83" s="48" t="s">
        <v>1889</v>
      </c>
      <c r="BE83" s="48" t="s">
        <v>1889</v>
      </c>
      <c r="BF83" s="48"/>
      <c r="BG83" s="48"/>
      <c r="BH83" s="121" t="s">
        <v>1938</v>
      </c>
      <c r="BI83" s="121" t="s">
        <v>1938</v>
      </c>
      <c r="BJ83" s="121" t="s">
        <v>1997</v>
      </c>
      <c r="BK83" s="121" t="s">
        <v>1997</v>
      </c>
      <c r="BL83" s="121">
        <v>2</v>
      </c>
      <c r="BM83" s="124">
        <v>6.0606060606060606</v>
      </c>
      <c r="BN83" s="121">
        <v>0</v>
      </c>
      <c r="BO83" s="124">
        <v>0</v>
      </c>
      <c r="BP83" s="121">
        <v>0</v>
      </c>
      <c r="BQ83" s="124">
        <v>0</v>
      </c>
      <c r="BR83" s="121">
        <v>31</v>
      </c>
      <c r="BS83" s="124">
        <v>93.93939393939394</v>
      </c>
      <c r="BT83" s="121">
        <v>33</v>
      </c>
      <c r="BU83" s="2"/>
      <c r="BV83" s="3"/>
      <c r="BW83" s="3"/>
      <c r="BX83" s="3"/>
      <c r="BY83" s="3"/>
    </row>
    <row r="84" spans="1:77" ht="41.45" customHeight="1">
      <c r="A84" s="64" t="s">
        <v>297</v>
      </c>
      <c r="C84" s="65"/>
      <c r="D84" s="65" t="s">
        <v>64</v>
      </c>
      <c r="E84" s="66">
        <v>198.09620640647208</v>
      </c>
      <c r="F84" s="68">
        <v>99.79179510665656</v>
      </c>
      <c r="G84" s="100" t="s">
        <v>1344</v>
      </c>
      <c r="H84" s="65"/>
      <c r="I84" s="69" t="s">
        <v>297</v>
      </c>
      <c r="J84" s="70"/>
      <c r="K84" s="70"/>
      <c r="L84" s="69" t="s">
        <v>1522</v>
      </c>
      <c r="M84" s="73">
        <v>70.38775078825456</v>
      </c>
      <c r="N84" s="74">
        <v>1907.465576171875</v>
      </c>
      <c r="O84" s="74">
        <v>3887.209716796875</v>
      </c>
      <c r="P84" s="75"/>
      <c r="Q84" s="76"/>
      <c r="R84" s="76"/>
      <c r="S84" s="86"/>
      <c r="T84" s="48">
        <v>2</v>
      </c>
      <c r="U84" s="48">
        <v>0</v>
      </c>
      <c r="V84" s="49">
        <v>0</v>
      </c>
      <c r="W84" s="49">
        <v>0.005155</v>
      </c>
      <c r="X84" s="49">
        <v>0.009917</v>
      </c>
      <c r="Y84" s="49">
        <v>0.577895</v>
      </c>
      <c r="Z84" s="49">
        <v>1</v>
      </c>
      <c r="AA84" s="49">
        <v>0</v>
      </c>
      <c r="AB84" s="71">
        <v>84</v>
      </c>
      <c r="AC84" s="71"/>
      <c r="AD84" s="72"/>
      <c r="AE84" s="78" t="s">
        <v>990</v>
      </c>
      <c r="AF84" s="78">
        <v>532</v>
      </c>
      <c r="AG84" s="78">
        <v>1972</v>
      </c>
      <c r="AH84" s="78">
        <v>4447</v>
      </c>
      <c r="AI84" s="78">
        <v>5358</v>
      </c>
      <c r="AJ84" s="78"/>
      <c r="AK84" s="78" t="s">
        <v>1078</v>
      </c>
      <c r="AL84" s="78" t="s">
        <v>1088</v>
      </c>
      <c r="AM84" s="83" t="s">
        <v>1195</v>
      </c>
      <c r="AN84" s="78"/>
      <c r="AO84" s="80">
        <v>42129.511412037034</v>
      </c>
      <c r="AP84" s="83" t="s">
        <v>1274</v>
      </c>
      <c r="AQ84" s="78" t="b">
        <v>0</v>
      </c>
      <c r="AR84" s="78" t="b">
        <v>0</v>
      </c>
      <c r="AS84" s="78" t="b">
        <v>1</v>
      </c>
      <c r="AT84" s="78" t="s">
        <v>863</v>
      </c>
      <c r="AU84" s="78">
        <v>37</v>
      </c>
      <c r="AV84" s="83" t="s">
        <v>1284</v>
      </c>
      <c r="AW84" s="78" t="b">
        <v>0</v>
      </c>
      <c r="AX84" s="78" t="s">
        <v>1350</v>
      </c>
      <c r="AY84" s="83" t="s">
        <v>1432</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298</v>
      </c>
      <c r="C85" s="65"/>
      <c r="D85" s="65" t="s">
        <v>64</v>
      </c>
      <c r="E85" s="66">
        <v>219.93715972449985</v>
      </c>
      <c r="F85" s="68">
        <v>99.66581529301932</v>
      </c>
      <c r="G85" s="100" t="s">
        <v>1345</v>
      </c>
      <c r="H85" s="65"/>
      <c r="I85" s="69" t="s">
        <v>298</v>
      </c>
      <c r="J85" s="70"/>
      <c r="K85" s="70"/>
      <c r="L85" s="69" t="s">
        <v>1523</v>
      </c>
      <c r="M85" s="73">
        <v>112.37262334642688</v>
      </c>
      <c r="N85" s="74">
        <v>3144.85888671875</v>
      </c>
      <c r="O85" s="74">
        <v>6760.21435546875</v>
      </c>
      <c r="P85" s="75"/>
      <c r="Q85" s="76"/>
      <c r="R85" s="76"/>
      <c r="S85" s="86"/>
      <c r="T85" s="48">
        <v>2</v>
      </c>
      <c r="U85" s="48">
        <v>0</v>
      </c>
      <c r="V85" s="49">
        <v>0</v>
      </c>
      <c r="W85" s="49">
        <v>0.005155</v>
      </c>
      <c r="X85" s="49">
        <v>0.009917</v>
      </c>
      <c r="Y85" s="49">
        <v>0.577895</v>
      </c>
      <c r="Z85" s="49">
        <v>1</v>
      </c>
      <c r="AA85" s="49">
        <v>0</v>
      </c>
      <c r="AB85" s="71">
        <v>85</v>
      </c>
      <c r="AC85" s="71"/>
      <c r="AD85" s="72"/>
      <c r="AE85" s="78" t="s">
        <v>991</v>
      </c>
      <c r="AF85" s="78">
        <v>1164</v>
      </c>
      <c r="AG85" s="78">
        <v>3164</v>
      </c>
      <c r="AH85" s="78">
        <v>3873</v>
      </c>
      <c r="AI85" s="78">
        <v>1178</v>
      </c>
      <c r="AJ85" s="78"/>
      <c r="AK85" s="78" t="s">
        <v>1079</v>
      </c>
      <c r="AL85" s="78" t="s">
        <v>1088</v>
      </c>
      <c r="AM85" s="83" t="s">
        <v>1196</v>
      </c>
      <c r="AN85" s="78"/>
      <c r="AO85" s="80">
        <v>39577.610185185185</v>
      </c>
      <c r="AP85" s="83" t="s">
        <v>1275</v>
      </c>
      <c r="AQ85" s="78" t="b">
        <v>0</v>
      </c>
      <c r="AR85" s="78" t="b">
        <v>0</v>
      </c>
      <c r="AS85" s="78" t="b">
        <v>1</v>
      </c>
      <c r="AT85" s="78" t="s">
        <v>863</v>
      </c>
      <c r="AU85" s="78">
        <v>93</v>
      </c>
      <c r="AV85" s="83" t="s">
        <v>1284</v>
      </c>
      <c r="AW85" s="78" t="b">
        <v>0</v>
      </c>
      <c r="AX85" s="78" t="s">
        <v>1350</v>
      </c>
      <c r="AY85" s="83" t="s">
        <v>1433</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299</v>
      </c>
      <c r="C86" s="65"/>
      <c r="D86" s="65" t="s">
        <v>64</v>
      </c>
      <c r="E86" s="66">
        <v>192.06795670711708</v>
      </c>
      <c r="F86" s="68">
        <v>99.82656638072255</v>
      </c>
      <c r="G86" s="100" t="s">
        <v>1346</v>
      </c>
      <c r="H86" s="65"/>
      <c r="I86" s="69" t="s">
        <v>299</v>
      </c>
      <c r="J86" s="70"/>
      <c r="K86" s="70"/>
      <c r="L86" s="69" t="s">
        <v>1524</v>
      </c>
      <c r="M86" s="73">
        <v>58.799644184530834</v>
      </c>
      <c r="N86" s="74">
        <v>2913.9580078125</v>
      </c>
      <c r="O86" s="74">
        <v>7992.9033203125</v>
      </c>
      <c r="P86" s="75"/>
      <c r="Q86" s="76"/>
      <c r="R86" s="76"/>
      <c r="S86" s="86"/>
      <c r="T86" s="48">
        <v>3</v>
      </c>
      <c r="U86" s="48">
        <v>0</v>
      </c>
      <c r="V86" s="49">
        <v>2.666667</v>
      </c>
      <c r="W86" s="49">
        <v>0.005236</v>
      </c>
      <c r="X86" s="49">
        <v>0.011445</v>
      </c>
      <c r="Y86" s="49">
        <v>0.787097</v>
      </c>
      <c r="Z86" s="49">
        <v>0.6666666666666666</v>
      </c>
      <c r="AA86" s="49">
        <v>0</v>
      </c>
      <c r="AB86" s="71">
        <v>86</v>
      </c>
      <c r="AC86" s="71"/>
      <c r="AD86" s="72"/>
      <c r="AE86" s="78" t="s">
        <v>992</v>
      </c>
      <c r="AF86" s="78">
        <v>687</v>
      </c>
      <c r="AG86" s="78">
        <v>1643</v>
      </c>
      <c r="AH86" s="78">
        <v>4019</v>
      </c>
      <c r="AI86" s="78">
        <v>279</v>
      </c>
      <c r="AJ86" s="78"/>
      <c r="AK86" s="78" t="s">
        <v>1080</v>
      </c>
      <c r="AL86" s="78"/>
      <c r="AM86" s="83" t="s">
        <v>1197</v>
      </c>
      <c r="AN86" s="78"/>
      <c r="AO86" s="80">
        <v>39980.4350462963</v>
      </c>
      <c r="AP86" s="83" t="s">
        <v>1276</v>
      </c>
      <c r="AQ86" s="78" t="b">
        <v>0</v>
      </c>
      <c r="AR86" s="78" t="b">
        <v>0</v>
      </c>
      <c r="AS86" s="78" t="b">
        <v>1</v>
      </c>
      <c r="AT86" s="78" t="s">
        <v>863</v>
      </c>
      <c r="AU86" s="78">
        <v>106</v>
      </c>
      <c r="AV86" s="83" t="s">
        <v>1284</v>
      </c>
      <c r="AW86" s="78" t="b">
        <v>0</v>
      </c>
      <c r="AX86" s="78" t="s">
        <v>1350</v>
      </c>
      <c r="AY86" s="83" t="s">
        <v>1434</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300</v>
      </c>
      <c r="C87" s="65"/>
      <c r="D87" s="65" t="s">
        <v>64</v>
      </c>
      <c r="E87" s="66">
        <v>166.98384169673116</v>
      </c>
      <c r="F87" s="68">
        <v>99.97125292843177</v>
      </c>
      <c r="G87" s="100" t="s">
        <v>1347</v>
      </c>
      <c r="H87" s="65"/>
      <c r="I87" s="69" t="s">
        <v>300</v>
      </c>
      <c r="J87" s="70"/>
      <c r="K87" s="70"/>
      <c r="L87" s="69" t="s">
        <v>1525</v>
      </c>
      <c r="M87" s="73">
        <v>10.580440717972204</v>
      </c>
      <c r="N87" s="74">
        <v>8147.33349609375</v>
      </c>
      <c r="O87" s="74">
        <v>8048.82177734375</v>
      </c>
      <c r="P87" s="75"/>
      <c r="Q87" s="76"/>
      <c r="R87" s="76"/>
      <c r="S87" s="86"/>
      <c r="T87" s="48">
        <v>2</v>
      </c>
      <c r="U87" s="48">
        <v>0</v>
      </c>
      <c r="V87" s="49">
        <v>0</v>
      </c>
      <c r="W87" s="49">
        <v>0.005208</v>
      </c>
      <c r="X87" s="49">
        <v>0.010327</v>
      </c>
      <c r="Y87" s="49">
        <v>0.560644</v>
      </c>
      <c r="Z87" s="49">
        <v>1</v>
      </c>
      <c r="AA87" s="49">
        <v>0</v>
      </c>
      <c r="AB87" s="71">
        <v>87</v>
      </c>
      <c r="AC87" s="71"/>
      <c r="AD87" s="72"/>
      <c r="AE87" s="78" t="s">
        <v>993</v>
      </c>
      <c r="AF87" s="78">
        <v>353</v>
      </c>
      <c r="AG87" s="78">
        <v>274</v>
      </c>
      <c r="AH87" s="78">
        <v>628</v>
      </c>
      <c r="AI87" s="78">
        <v>689</v>
      </c>
      <c r="AJ87" s="78"/>
      <c r="AK87" s="78" t="s">
        <v>1081</v>
      </c>
      <c r="AL87" s="78" t="s">
        <v>1129</v>
      </c>
      <c r="AM87" s="78"/>
      <c r="AN87" s="78"/>
      <c r="AO87" s="80">
        <v>40095.815787037034</v>
      </c>
      <c r="AP87" s="78"/>
      <c r="AQ87" s="78" t="b">
        <v>0</v>
      </c>
      <c r="AR87" s="78" t="b">
        <v>0</v>
      </c>
      <c r="AS87" s="78" t="b">
        <v>1</v>
      </c>
      <c r="AT87" s="78" t="s">
        <v>863</v>
      </c>
      <c r="AU87" s="78">
        <v>11</v>
      </c>
      <c r="AV87" s="83" t="s">
        <v>1284</v>
      </c>
      <c r="AW87" s="78" t="b">
        <v>0</v>
      </c>
      <c r="AX87" s="78" t="s">
        <v>1350</v>
      </c>
      <c r="AY87" s="83" t="s">
        <v>1435</v>
      </c>
      <c r="AZ87" s="78" t="s">
        <v>65</v>
      </c>
      <c r="BA87" s="78"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301</v>
      </c>
      <c r="C88" s="65"/>
      <c r="D88" s="65" t="s">
        <v>64</v>
      </c>
      <c r="E88" s="66">
        <v>162.07329178965782</v>
      </c>
      <c r="F88" s="68">
        <v>99.99957724894753</v>
      </c>
      <c r="G88" s="100" t="s">
        <v>1348</v>
      </c>
      <c r="H88" s="65"/>
      <c r="I88" s="69" t="s">
        <v>301</v>
      </c>
      <c r="J88" s="70"/>
      <c r="K88" s="70"/>
      <c r="L88" s="69" t="s">
        <v>1526</v>
      </c>
      <c r="M88" s="73">
        <v>1.1408888340878265</v>
      </c>
      <c r="N88" s="74">
        <v>8542.3916015625</v>
      </c>
      <c r="O88" s="74">
        <v>9646.09375</v>
      </c>
      <c r="P88" s="75"/>
      <c r="Q88" s="76"/>
      <c r="R88" s="76"/>
      <c r="S88" s="86"/>
      <c r="T88" s="48">
        <v>1</v>
      </c>
      <c r="U88" s="48">
        <v>0</v>
      </c>
      <c r="V88" s="49">
        <v>0</v>
      </c>
      <c r="W88" s="49">
        <v>0.00365</v>
      </c>
      <c r="X88" s="49">
        <v>0.001527</v>
      </c>
      <c r="Y88" s="49">
        <v>0.359202</v>
      </c>
      <c r="Z88" s="49">
        <v>0</v>
      </c>
      <c r="AA88" s="49">
        <v>0</v>
      </c>
      <c r="AB88" s="71">
        <v>88</v>
      </c>
      <c r="AC88" s="71"/>
      <c r="AD88" s="72"/>
      <c r="AE88" s="78" t="s">
        <v>994</v>
      </c>
      <c r="AF88" s="78">
        <v>11</v>
      </c>
      <c r="AG88" s="78">
        <v>6</v>
      </c>
      <c r="AH88" s="78">
        <v>4</v>
      </c>
      <c r="AI88" s="78">
        <v>5</v>
      </c>
      <c r="AJ88" s="78"/>
      <c r="AK88" s="78"/>
      <c r="AL88" s="78"/>
      <c r="AM88" s="78"/>
      <c r="AN88" s="78"/>
      <c r="AO88" s="80">
        <v>41654.63224537037</v>
      </c>
      <c r="AP88" s="83" t="s">
        <v>1277</v>
      </c>
      <c r="AQ88" s="78" t="b">
        <v>1</v>
      </c>
      <c r="AR88" s="78" t="b">
        <v>0</v>
      </c>
      <c r="AS88" s="78" t="b">
        <v>0</v>
      </c>
      <c r="AT88" s="78" t="s">
        <v>1281</v>
      </c>
      <c r="AU88" s="78">
        <v>0</v>
      </c>
      <c r="AV88" s="83" t="s">
        <v>1284</v>
      </c>
      <c r="AW88" s="78" t="b">
        <v>0</v>
      </c>
      <c r="AX88" s="78" t="s">
        <v>1350</v>
      </c>
      <c r="AY88" s="83" t="s">
        <v>1436</v>
      </c>
      <c r="AZ88" s="78" t="s">
        <v>65</v>
      </c>
      <c r="BA88" s="78"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256</v>
      </c>
      <c r="C89" s="65"/>
      <c r="D89" s="65" t="s">
        <v>64</v>
      </c>
      <c r="E89" s="66">
        <v>162.0366458948289</v>
      </c>
      <c r="F89" s="68">
        <v>99.99978862447377</v>
      </c>
      <c r="G89" s="100" t="s">
        <v>561</v>
      </c>
      <c r="H89" s="65"/>
      <c r="I89" s="69" t="s">
        <v>256</v>
      </c>
      <c r="J89" s="70"/>
      <c r="K89" s="70"/>
      <c r="L89" s="69" t="s">
        <v>1527</v>
      </c>
      <c r="M89" s="73">
        <v>1.0704444170439134</v>
      </c>
      <c r="N89" s="74">
        <v>5996.97412109375</v>
      </c>
      <c r="O89" s="74">
        <v>8160.640625</v>
      </c>
      <c r="P89" s="75"/>
      <c r="Q89" s="76"/>
      <c r="R89" s="76"/>
      <c r="S89" s="86"/>
      <c r="T89" s="48">
        <v>1</v>
      </c>
      <c r="U89" s="48">
        <v>3</v>
      </c>
      <c r="V89" s="49">
        <v>0</v>
      </c>
      <c r="W89" s="49">
        <v>0.005181</v>
      </c>
      <c r="X89" s="49">
        <v>0.013438</v>
      </c>
      <c r="Y89" s="49">
        <v>0.693906</v>
      </c>
      <c r="Z89" s="49">
        <v>0.8333333333333334</v>
      </c>
      <c r="AA89" s="49">
        <v>0.3333333333333333</v>
      </c>
      <c r="AB89" s="71">
        <v>89</v>
      </c>
      <c r="AC89" s="71"/>
      <c r="AD89" s="72"/>
      <c r="AE89" s="78" t="s">
        <v>995</v>
      </c>
      <c r="AF89" s="78">
        <v>46</v>
      </c>
      <c r="AG89" s="78">
        <v>4</v>
      </c>
      <c r="AH89" s="78">
        <v>3</v>
      </c>
      <c r="AI89" s="78">
        <v>21</v>
      </c>
      <c r="AJ89" s="78"/>
      <c r="AK89" s="78" t="s">
        <v>1082</v>
      </c>
      <c r="AL89" s="78" t="s">
        <v>1130</v>
      </c>
      <c r="AM89" s="78"/>
      <c r="AN89" s="78"/>
      <c r="AO89" s="80">
        <v>43513.81675925926</v>
      </c>
      <c r="AP89" s="83" t="s">
        <v>1278</v>
      </c>
      <c r="AQ89" s="78" t="b">
        <v>1</v>
      </c>
      <c r="AR89" s="78" t="b">
        <v>0</v>
      </c>
      <c r="AS89" s="78" t="b">
        <v>0</v>
      </c>
      <c r="AT89" s="78" t="s">
        <v>863</v>
      </c>
      <c r="AU89" s="78">
        <v>0</v>
      </c>
      <c r="AV89" s="78"/>
      <c r="AW89" s="78" t="b">
        <v>0</v>
      </c>
      <c r="AX89" s="78" t="s">
        <v>1350</v>
      </c>
      <c r="AY89" s="83" t="s">
        <v>1437</v>
      </c>
      <c r="AZ89" s="78" t="s">
        <v>66</v>
      </c>
      <c r="BA89" s="78" t="str">
        <f>REPLACE(INDEX(GroupVertices[Group],MATCH(Vertices[[#This Row],[Vertex]],GroupVertices[Vertex],0)),1,1,"")</f>
        <v>2</v>
      </c>
      <c r="BB89" s="48"/>
      <c r="BC89" s="48"/>
      <c r="BD89" s="48"/>
      <c r="BE89" s="48"/>
      <c r="BF89" s="48"/>
      <c r="BG89" s="48"/>
      <c r="BH89" s="121" t="s">
        <v>1939</v>
      </c>
      <c r="BI89" s="121" t="s">
        <v>1939</v>
      </c>
      <c r="BJ89" s="121" t="s">
        <v>1998</v>
      </c>
      <c r="BK89" s="121" t="s">
        <v>1998</v>
      </c>
      <c r="BL89" s="121">
        <v>0</v>
      </c>
      <c r="BM89" s="124">
        <v>0</v>
      </c>
      <c r="BN89" s="121">
        <v>0</v>
      </c>
      <c r="BO89" s="124">
        <v>0</v>
      </c>
      <c r="BP89" s="121">
        <v>0</v>
      </c>
      <c r="BQ89" s="124">
        <v>0</v>
      </c>
      <c r="BR89" s="121">
        <v>12</v>
      </c>
      <c r="BS89" s="124">
        <v>100</v>
      </c>
      <c r="BT89" s="121">
        <v>12</v>
      </c>
      <c r="BU89" s="2"/>
      <c r="BV89" s="3"/>
      <c r="BW89" s="3"/>
      <c r="BX89" s="3"/>
      <c r="BY89" s="3"/>
    </row>
    <row r="90" spans="1:77" ht="41.45" customHeight="1">
      <c r="A90" s="64" t="s">
        <v>257</v>
      </c>
      <c r="C90" s="65"/>
      <c r="D90" s="65" t="s">
        <v>64</v>
      </c>
      <c r="E90" s="66">
        <v>210.18935170001095</v>
      </c>
      <c r="F90" s="68">
        <v>99.72204118299837</v>
      </c>
      <c r="G90" s="100" t="s">
        <v>562</v>
      </c>
      <c r="H90" s="65"/>
      <c r="I90" s="69" t="s">
        <v>257</v>
      </c>
      <c r="J90" s="70"/>
      <c r="K90" s="70"/>
      <c r="L90" s="69" t="s">
        <v>1528</v>
      </c>
      <c r="M90" s="73">
        <v>93.63440841274594</v>
      </c>
      <c r="N90" s="74">
        <v>4610.7001953125</v>
      </c>
      <c r="O90" s="74">
        <v>8020.53271484375</v>
      </c>
      <c r="P90" s="75"/>
      <c r="Q90" s="76"/>
      <c r="R90" s="76"/>
      <c r="S90" s="86"/>
      <c r="T90" s="48">
        <v>4</v>
      </c>
      <c r="U90" s="48">
        <v>5</v>
      </c>
      <c r="V90" s="49">
        <v>1.333333</v>
      </c>
      <c r="W90" s="49">
        <v>0.005236</v>
      </c>
      <c r="X90" s="49">
        <v>0.017376</v>
      </c>
      <c r="Y90" s="49">
        <v>1.051021</v>
      </c>
      <c r="Z90" s="49">
        <v>0.65</v>
      </c>
      <c r="AA90" s="49">
        <v>0.8</v>
      </c>
      <c r="AB90" s="71">
        <v>90</v>
      </c>
      <c r="AC90" s="71"/>
      <c r="AD90" s="72"/>
      <c r="AE90" s="78" t="s">
        <v>996</v>
      </c>
      <c r="AF90" s="78">
        <v>2977</v>
      </c>
      <c r="AG90" s="78">
        <v>2632</v>
      </c>
      <c r="AH90" s="78">
        <v>9267</v>
      </c>
      <c r="AI90" s="78">
        <v>4882</v>
      </c>
      <c r="AJ90" s="78"/>
      <c r="AK90" s="78" t="s">
        <v>1083</v>
      </c>
      <c r="AL90" s="78" t="s">
        <v>1131</v>
      </c>
      <c r="AM90" s="83" t="s">
        <v>1198</v>
      </c>
      <c r="AN90" s="78"/>
      <c r="AO90" s="80">
        <v>39878.39832175926</v>
      </c>
      <c r="AP90" s="83" t="s">
        <v>1279</v>
      </c>
      <c r="AQ90" s="78" t="b">
        <v>1</v>
      </c>
      <c r="AR90" s="78" t="b">
        <v>0</v>
      </c>
      <c r="AS90" s="78" t="b">
        <v>0</v>
      </c>
      <c r="AT90" s="78" t="s">
        <v>863</v>
      </c>
      <c r="AU90" s="78">
        <v>119</v>
      </c>
      <c r="AV90" s="83" t="s">
        <v>1284</v>
      </c>
      <c r="AW90" s="78" t="b">
        <v>0</v>
      </c>
      <c r="AX90" s="78" t="s">
        <v>1350</v>
      </c>
      <c r="AY90" s="83" t="s">
        <v>1438</v>
      </c>
      <c r="AZ90" s="78" t="s">
        <v>66</v>
      </c>
      <c r="BA90" s="78" t="str">
        <f>REPLACE(INDEX(GroupVertices[Group],MATCH(Vertices[[#This Row],[Vertex]],GroupVertices[Vertex],0)),1,1,"")</f>
        <v>2</v>
      </c>
      <c r="BB90" s="48"/>
      <c r="BC90" s="48"/>
      <c r="BD90" s="48"/>
      <c r="BE90" s="48"/>
      <c r="BF90" s="48" t="s">
        <v>500</v>
      </c>
      <c r="BG90" s="48" t="s">
        <v>500</v>
      </c>
      <c r="BH90" s="121" t="s">
        <v>1940</v>
      </c>
      <c r="BI90" s="121" t="s">
        <v>1955</v>
      </c>
      <c r="BJ90" s="121" t="s">
        <v>1999</v>
      </c>
      <c r="BK90" s="121" t="s">
        <v>1999</v>
      </c>
      <c r="BL90" s="121">
        <v>1</v>
      </c>
      <c r="BM90" s="124">
        <v>2.4390243902439024</v>
      </c>
      <c r="BN90" s="121">
        <v>0</v>
      </c>
      <c r="BO90" s="124">
        <v>0</v>
      </c>
      <c r="BP90" s="121">
        <v>0</v>
      </c>
      <c r="BQ90" s="124">
        <v>0</v>
      </c>
      <c r="BR90" s="121">
        <v>40</v>
      </c>
      <c r="BS90" s="124">
        <v>97.5609756097561</v>
      </c>
      <c r="BT90" s="121">
        <v>41</v>
      </c>
      <c r="BU90" s="2"/>
      <c r="BV90" s="3"/>
      <c r="BW90" s="3"/>
      <c r="BX90" s="3"/>
      <c r="BY90" s="3"/>
    </row>
    <row r="91" spans="1:77" ht="41.45" customHeight="1">
      <c r="A91" s="64" t="s">
        <v>259</v>
      </c>
      <c r="C91" s="65"/>
      <c r="D91" s="65" t="s">
        <v>64</v>
      </c>
      <c r="E91" s="66">
        <v>167.05713348638898</v>
      </c>
      <c r="F91" s="68">
        <v>99.9708301773793</v>
      </c>
      <c r="G91" s="100" t="s">
        <v>1349</v>
      </c>
      <c r="H91" s="65"/>
      <c r="I91" s="69" t="s">
        <v>259</v>
      </c>
      <c r="J91" s="70"/>
      <c r="K91" s="70"/>
      <c r="L91" s="69" t="s">
        <v>1529</v>
      </c>
      <c r="M91" s="73">
        <v>10.72132955206003</v>
      </c>
      <c r="N91" s="74">
        <v>567.9423217773438</v>
      </c>
      <c r="O91" s="74">
        <v>8100.86572265625</v>
      </c>
      <c r="P91" s="75"/>
      <c r="Q91" s="76"/>
      <c r="R91" s="76"/>
      <c r="S91" s="86"/>
      <c r="T91" s="48">
        <v>1</v>
      </c>
      <c r="U91" s="48">
        <v>1</v>
      </c>
      <c r="V91" s="49">
        <v>0</v>
      </c>
      <c r="W91" s="49">
        <v>0.005155</v>
      </c>
      <c r="X91" s="49">
        <v>0.009723</v>
      </c>
      <c r="Y91" s="49">
        <v>0.611203</v>
      </c>
      <c r="Z91" s="49">
        <v>0.5</v>
      </c>
      <c r="AA91" s="49">
        <v>0</v>
      </c>
      <c r="AB91" s="71">
        <v>91</v>
      </c>
      <c r="AC91" s="71"/>
      <c r="AD91" s="72"/>
      <c r="AE91" s="78" t="s">
        <v>997</v>
      </c>
      <c r="AF91" s="78">
        <v>356</v>
      </c>
      <c r="AG91" s="78">
        <v>278</v>
      </c>
      <c r="AH91" s="78">
        <v>548</v>
      </c>
      <c r="AI91" s="78">
        <v>355</v>
      </c>
      <c r="AJ91" s="78"/>
      <c r="AK91" s="78" t="s">
        <v>1084</v>
      </c>
      <c r="AL91" s="78"/>
      <c r="AM91" s="78"/>
      <c r="AN91" s="78"/>
      <c r="AO91" s="80">
        <v>41668.88984953704</v>
      </c>
      <c r="AP91" s="83" t="s">
        <v>1280</v>
      </c>
      <c r="AQ91" s="78" t="b">
        <v>1</v>
      </c>
      <c r="AR91" s="78" t="b">
        <v>0</v>
      </c>
      <c r="AS91" s="78" t="b">
        <v>0</v>
      </c>
      <c r="AT91" s="78" t="s">
        <v>863</v>
      </c>
      <c r="AU91" s="78">
        <v>7</v>
      </c>
      <c r="AV91" s="83" t="s">
        <v>1284</v>
      </c>
      <c r="AW91" s="78" t="b">
        <v>0</v>
      </c>
      <c r="AX91" s="78" t="s">
        <v>1350</v>
      </c>
      <c r="AY91" s="83" t="s">
        <v>1439</v>
      </c>
      <c r="AZ91" s="78" t="s">
        <v>66</v>
      </c>
      <c r="BA91" s="78" t="str">
        <f>REPLACE(INDEX(GroupVertices[Group],MATCH(Vertices[[#This Row],[Vertex]],GroupVertices[Vertex],0)),1,1,"")</f>
        <v>1</v>
      </c>
      <c r="BB91" s="48"/>
      <c r="BC91" s="48"/>
      <c r="BD91" s="48"/>
      <c r="BE91" s="48"/>
      <c r="BF91" s="48"/>
      <c r="BG91" s="48"/>
      <c r="BH91" s="121" t="s">
        <v>1941</v>
      </c>
      <c r="BI91" s="121" t="s">
        <v>1941</v>
      </c>
      <c r="BJ91" s="121" t="s">
        <v>2000</v>
      </c>
      <c r="BK91" s="121" t="s">
        <v>2000</v>
      </c>
      <c r="BL91" s="121">
        <v>2</v>
      </c>
      <c r="BM91" s="124">
        <v>11.764705882352942</v>
      </c>
      <c r="BN91" s="121">
        <v>0</v>
      </c>
      <c r="BO91" s="124">
        <v>0</v>
      </c>
      <c r="BP91" s="121">
        <v>0</v>
      </c>
      <c r="BQ91" s="124">
        <v>0</v>
      </c>
      <c r="BR91" s="121">
        <v>15</v>
      </c>
      <c r="BS91" s="124">
        <v>88.23529411764706</v>
      </c>
      <c r="BT91" s="121">
        <v>17</v>
      </c>
      <c r="BU91" s="2"/>
      <c r="BV91" s="3"/>
      <c r="BW91" s="3"/>
      <c r="BX91" s="3"/>
      <c r="BY91" s="3"/>
    </row>
    <row r="92" spans="1:77" ht="41.45" customHeight="1">
      <c r="A92" s="87" t="s">
        <v>260</v>
      </c>
      <c r="C92" s="88"/>
      <c r="D92" s="88" t="s">
        <v>64</v>
      </c>
      <c r="E92" s="89">
        <v>175.2474909806494</v>
      </c>
      <c r="F92" s="90">
        <v>99.92358774726533</v>
      </c>
      <c r="G92" s="101" t="s">
        <v>564</v>
      </c>
      <c r="H92" s="88"/>
      <c r="I92" s="91" t="s">
        <v>260</v>
      </c>
      <c r="J92" s="92"/>
      <c r="K92" s="92"/>
      <c r="L92" s="91" t="s">
        <v>1530</v>
      </c>
      <c r="M92" s="93">
        <v>26.465656761374646</v>
      </c>
      <c r="N92" s="94">
        <v>919.5530395507812</v>
      </c>
      <c r="O92" s="94">
        <v>8947.130859375</v>
      </c>
      <c r="P92" s="95"/>
      <c r="Q92" s="96"/>
      <c r="R92" s="96"/>
      <c r="S92" s="97"/>
      <c r="T92" s="48">
        <v>0</v>
      </c>
      <c r="U92" s="48">
        <v>2</v>
      </c>
      <c r="V92" s="49">
        <v>0</v>
      </c>
      <c r="W92" s="49">
        <v>0.005155</v>
      </c>
      <c r="X92" s="49">
        <v>0.009723</v>
      </c>
      <c r="Y92" s="49">
        <v>0.611203</v>
      </c>
      <c r="Z92" s="49">
        <v>0.5</v>
      </c>
      <c r="AA92" s="49">
        <v>0</v>
      </c>
      <c r="AB92" s="98">
        <v>92</v>
      </c>
      <c r="AC92" s="98"/>
      <c r="AD92" s="99"/>
      <c r="AE92" s="78" t="s">
        <v>998</v>
      </c>
      <c r="AF92" s="78">
        <v>508</v>
      </c>
      <c r="AG92" s="78">
        <v>725</v>
      </c>
      <c r="AH92" s="78">
        <v>1086</v>
      </c>
      <c r="AI92" s="78">
        <v>400</v>
      </c>
      <c r="AJ92" s="78"/>
      <c r="AK92" s="78" t="s">
        <v>1085</v>
      </c>
      <c r="AL92" s="78" t="s">
        <v>1092</v>
      </c>
      <c r="AM92" s="83" t="s">
        <v>1199</v>
      </c>
      <c r="AN92" s="78"/>
      <c r="AO92" s="80">
        <v>40139.07071759259</v>
      </c>
      <c r="AP92" s="78"/>
      <c r="AQ92" s="78" t="b">
        <v>1</v>
      </c>
      <c r="AR92" s="78" t="b">
        <v>0</v>
      </c>
      <c r="AS92" s="78" t="b">
        <v>0</v>
      </c>
      <c r="AT92" s="78" t="s">
        <v>863</v>
      </c>
      <c r="AU92" s="78">
        <v>43</v>
      </c>
      <c r="AV92" s="83" t="s">
        <v>1284</v>
      </c>
      <c r="AW92" s="78" t="b">
        <v>0</v>
      </c>
      <c r="AX92" s="78" t="s">
        <v>1350</v>
      </c>
      <c r="AY92" s="83" t="s">
        <v>1440</v>
      </c>
      <c r="AZ92" s="78" t="s">
        <v>66</v>
      </c>
      <c r="BA92" s="78" t="str">
        <f>REPLACE(INDEX(GroupVertices[Group],MATCH(Vertices[[#This Row],[Vertex]],GroupVertices[Vertex],0)),1,1,"")</f>
        <v>1</v>
      </c>
      <c r="BB92" s="48"/>
      <c r="BC92" s="48"/>
      <c r="BD92" s="48"/>
      <c r="BE92" s="48"/>
      <c r="BF92" s="48"/>
      <c r="BG92" s="48"/>
      <c r="BH92" s="121" t="s">
        <v>1942</v>
      </c>
      <c r="BI92" s="121" t="s">
        <v>1942</v>
      </c>
      <c r="BJ92" s="121" t="s">
        <v>2001</v>
      </c>
      <c r="BK92" s="121" t="s">
        <v>2001</v>
      </c>
      <c r="BL92" s="121">
        <v>2</v>
      </c>
      <c r="BM92" s="124">
        <v>10.526315789473685</v>
      </c>
      <c r="BN92" s="121">
        <v>0</v>
      </c>
      <c r="BO92" s="124">
        <v>0</v>
      </c>
      <c r="BP92" s="121">
        <v>0</v>
      </c>
      <c r="BQ92" s="124">
        <v>0</v>
      </c>
      <c r="BR92" s="121">
        <v>17</v>
      </c>
      <c r="BS92" s="124">
        <v>89.47368421052632</v>
      </c>
      <c r="BT92" s="121">
        <v>19</v>
      </c>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2"/>
    <dataValidation allowBlank="1" showInputMessage="1" promptTitle="Vertex Tooltip" prompt="Enter optional text that will pop up when the mouse is hovered over the vertex." errorTitle="Invalid Vertex Image Key" sqref="L3:L9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2"/>
    <dataValidation allowBlank="1" showInputMessage="1" promptTitle="Vertex Label Fill Color" prompt="To select an optional fill color for the Label shape, right-click and select Select Color on the right-click menu." sqref="J3:J92"/>
    <dataValidation allowBlank="1" showInputMessage="1" promptTitle="Vertex Image File" prompt="Enter the path to an image file.  Hover over the column header for examples." errorTitle="Invalid Vertex Image Key" sqref="G3:G92"/>
    <dataValidation allowBlank="1" showInputMessage="1" promptTitle="Vertex Color" prompt="To select an optional vertex color, right-click and select Select Color on the right-click menu." sqref="C3:C92"/>
    <dataValidation allowBlank="1" showInputMessage="1" promptTitle="Vertex Opacity" prompt="Enter an optional vertex opacity between 0 (transparent) and 100 (opaque)." errorTitle="Invalid Vertex Opacity" error="The optional vertex opacity must be a whole number between 0 and 10." sqref="F3:F92"/>
    <dataValidation type="list" allowBlank="1" showInputMessage="1" showErrorMessage="1" promptTitle="Vertex Shape" prompt="Select an optional vertex shape." errorTitle="Invalid Vertex Shape" error="You have entered an invalid vertex shape.  Try selecting from the drop-down list instead." sqref="D3:D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2">
      <formula1>ValidVertexLabelPositions</formula1>
    </dataValidation>
    <dataValidation allowBlank="1" showInputMessage="1" showErrorMessage="1" promptTitle="Vertex Name" prompt="Enter the name of the vertex." sqref="A3:A92"/>
  </dataValidations>
  <hyperlinks>
    <hyperlink ref="AM3" r:id="rId1" display="https://t.co/nAWpP3V6QL"/>
    <hyperlink ref="AM5" r:id="rId2" display="https://t.co/WkrU28WDZh"/>
    <hyperlink ref="AM6" r:id="rId3" display="https://t.co/QDW1RUeyEp"/>
    <hyperlink ref="AM7" r:id="rId4" display="http://t.co/1Tesj4BkCC"/>
    <hyperlink ref="AM8" r:id="rId5" display="https://t.co/YSWCT0saPJ"/>
    <hyperlink ref="AM9" r:id="rId6" display="https://t.co/zZQBCYNgsg"/>
    <hyperlink ref="AM10" r:id="rId7" display="https://t.co/FFkKbhm6qI"/>
    <hyperlink ref="AM11" r:id="rId8" display="http://t.co/SHlBxmu5aC"/>
    <hyperlink ref="AM12" r:id="rId9" display="https://t.co/pgLHLdzC67"/>
    <hyperlink ref="AM13" r:id="rId10" display="http://t.co/DUHQ3osSsv"/>
    <hyperlink ref="AM14" r:id="rId11" display="https://t.co/U4RmAUuwtf"/>
    <hyperlink ref="AM15" r:id="rId12" display="http://t.co/8dWTLVp9eY"/>
    <hyperlink ref="AM16" r:id="rId13" display="http://t.co/nla7g7rAiG"/>
    <hyperlink ref="AM17" r:id="rId14" display="http://t.co/lZcZkcvU"/>
    <hyperlink ref="AM19" r:id="rId15" display="http://t.co/5wmeOtb1sr"/>
    <hyperlink ref="AM21" r:id="rId16" display="http://t.co/6wDxkd52Lr"/>
    <hyperlink ref="AM22" r:id="rId17" display="http://t.co/murTOTrUcS"/>
    <hyperlink ref="AM23" r:id="rId18" display="https://t.co/MYfe6CbNc9"/>
    <hyperlink ref="AM25" r:id="rId19" display="https://t.co/uIGSYl2263"/>
    <hyperlink ref="AM27" r:id="rId20" display="https://t.co/qbLH6neMaX"/>
    <hyperlink ref="AM29" r:id="rId21" display="https://t.co/5jgjOkVmdn"/>
    <hyperlink ref="AM30" r:id="rId22" display="https://t.co/W5IWxvjcnK"/>
    <hyperlink ref="AM31" r:id="rId23" display="https://t.co/RiZyJ3KfHK"/>
    <hyperlink ref="AM34" r:id="rId24" display="https://t.co/00Ol2TiQ2p"/>
    <hyperlink ref="AM35" r:id="rId25" display="http://t.co/S6i5kQXi8j"/>
    <hyperlink ref="AM36" r:id="rId26" display="https://t.co/o7bHHOjODH"/>
    <hyperlink ref="AM38" r:id="rId27" display="https://t.co/vf92lAw7TR"/>
    <hyperlink ref="AM39" r:id="rId28" display="https://t.co/Qdp2RZaeNZ"/>
    <hyperlink ref="AM41" r:id="rId29" display="https://t.co/PetU7lX8ih"/>
    <hyperlink ref="AM42" r:id="rId30" display="http://t.co/YhCRMmIt"/>
    <hyperlink ref="AM43" r:id="rId31" display="https://t.co/adUh7r84Dd"/>
    <hyperlink ref="AM44" r:id="rId32" display="http://t.co/VFxOkedXdQ"/>
    <hyperlink ref="AM45" r:id="rId33" display="https://t.co/udhHRIeevd"/>
    <hyperlink ref="AM46" r:id="rId34" display="http://t.co/nLlkx23mRp"/>
    <hyperlink ref="AM50" r:id="rId35" display="https://t.co/LaN6BBv2fd"/>
    <hyperlink ref="AM51" r:id="rId36" display="https://t.co/LXBKmpzD5J"/>
    <hyperlink ref="AM52" r:id="rId37" display="https://t.co/1KrkkWe7uy"/>
    <hyperlink ref="AM53" r:id="rId38" display="https://t.co/gYxa9fs8Af"/>
    <hyperlink ref="AM55" r:id="rId39" display="https://t.co/Ohf4NTANE2"/>
    <hyperlink ref="AM57" r:id="rId40" display="https://t.co/CC0h4f9xK9"/>
    <hyperlink ref="AM58" r:id="rId41" display="https://t.co/4VZeKBKhfZ"/>
    <hyperlink ref="AM59" r:id="rId42" display="https://t.co/RysRbG585s"/>
    <hyperlink ref="AM60" r:id="rId43" display="https://t.co/ybPWRSi6yH"/>
    <hyperlink ref="AM61" r:id="rId44" display="https://t.co/SVBOetkRiD"/>
    <hyperlink ref="AM62" r:id="rId45" display="https://t.co/LLXw1bKxt7"/>
    <hyperlink ref="AM63" r:id="rId46" display="https://t.co/MlszQMXt3K"/>
    <hyperlink ref="AM64" r:id="rId47" display="https://t.co/SkqtU3Ff2X"/>
    <hyperlink ref="AM65" r:id="rId48" display="https://t.co/XeeMQVBHwP"/>
    <hyperlink ref="AM66" r:id="rId49" display="https://t.co/szWK7wfMdx"/>
    <hyperlink ref="AM67" r:id="rId50" display="http://t.co/CJnyQGcUN4"/>
    <hyperlink ref="AM68" r:id="rId51" display="http://t.co/MYXXb7f8WL"/>
    <hyperlink ref="AM69" r:id="rId52" display="https://t.co/0ftJWQz8wi"/>
    <hyperlink ref="AM70" r:id="rId53" display="http://t.co/2HRW3or6xR"/>
    <hyperlink ref="AM71" r:id="rId54" display="https://t.co/GmtGPVawAe"/>
    <hyperlink ref="AM72" r:id="rId55" display="https://t.co/MCVhYoNDNS"/>
    <hyperlink ref="AM73" r:id="rId56" display="https://t.co/hfdFL6w72C"/>
    <hyperlink ref="AM74" r:id="rId57" display="http://t.co/kPQH7vQ3"/>
    <hyperlink ref="AM75" r:id="rId58" display="http://t.co/CMBPuJTM4e"/>
    <hyperlink ref="AM76" r:id="rId59" display="https://t.co/6GYMTzRxm5"/>
    <hyperlink ref="AM78" r:id="rId60" display="https://t.co/YJRWByUXux"/>
    <hyperlink ref="AM79" r:id="rId61" display="http://t.co/elnPaMz5Jw"/>
    <hyperlink ref="AM80" r:id="rId62" display="https://t.co/Ks4tp6HXe5"/>
    <hyperlink ref="AM81" r:id="rId63" display="https://t.co/ouKCcS6ZXu"/>
    <hyperlink ref="AM84" r:id="rId64" display="https://t.co/vrCh08yxbn"/>
    <hyperlink ref="AM85" r:id="rId65" display="https://t.co/QiAk1gHT8E"/>
    <hyperlink ref="AM86" r:id="rId66" display="https://t.co/d6fPaB8K0R"/>
    <hyperlink ref="AM90" r:id="rId67" display="https://t.co/olZa02ApdU"/>
    <hyperlink ref="AM92" r:id="rId68" display="https://t.co/I8LhW54U7V"/>
    <hyperlink ref="AP3" r:id="rId69" display="https://pbs.twimg.com/profile_banners/339654180/1547116748"/>
    <hyperlink ref="AP5" r:id="rId70" display="https://pbs.twimg.com/profile_banners/1391925222/1463181651"/>
    <hyperlink ref="AP6" r:id="rId71" display="https://pbs.twimg.com/profile_banners/1037403306744852480/1540563957"/>
    <hyperlink ref="AP7" r:id="rId72" display="https://pbs.twimg.com/profile_banners/613274398/1551775728"/>
    <hyperlink ref="AP8" r:id="rId73" display="https://pbs.twimg.com/profile_banners/117067079/1527858964"/>
    <hyperlink ref="AP9" r:id="rId74" display="https://pbs.twimg.com/profile_banners/205315827/1546866492"/>
    <hyperlink ref="AP10" r:id="rId75" display="https://pbs.twimg.com/profile_banners/19341622/1540282403"/>
    <hyperlink ref="AP11" r:id="rId76" display="https://pbs.twimg.com/profile_banners/23602600/1553162178"/>
    <hyperlink ref="AP12" r:id="rId77" display="https://pbs.twimg.com/profile_banners/886634301604995072/1519668527"/>
    <hyperlink ref="AP13" r:id="rId78" display="https://pbs.twimg.com/profile_banners/23048795/1551783898"/>
    <hyperlink ref="AP14" r:id="rId79" display="https://pbs.twimg.com/profile_banners/2890711929/1546132248"/>
    <hyperlink ref="AP15" r:id="rId80" display="https://pbs.twimg.com/profile_banners/574453018/1508401225"/>
    <hyperlink ref="AP16" r:id="rId81" display="https://pbs.twimg.com/profile_banners/117483950/1542704763"/>
    <hyperlink ref="AP17" r:id="rId82" display="https://pbs.twimg.com/profile_banners/862704607/1538574132"/>
    <hyperlink ref="AP18" r:id="rId83" display="https://pbs.twimg.com/profile_banners/872100049211326464/1534279379"/>
    <hyperlink ref="AP19" r:id="rId84" display="https://pbs.twimg.com/profile_banners/196203123/1548165781"/>
    <hyperlink ref="AP21" r:id="rId85" display="https://pbs.twimg.com/profile_banners/771122731/1457103347"/>
    <hyperlink ref="AP22" r:id="rId86" display="https://pbs.twimg.com/profile_banners/142707466/1537799226"/>
    <hyperlink ref="AP23" r:id="rId87" display="https://pbs.twimg.com/profile_banners/2830407242/1411589870"/>
    <hyperlink ref="AP24" r:id="rId88" display="https://pbs.twimg.com/profile_banners/885953601067208705/1500063031"/>
    <hyperlink ref="AP25" r:id="rId89" display="https://pbs.twimg.com/profile_banners/2176358690/1551870430"/>
    <hyperlink ref="AP26" r:id="rId90" display="https://pbs.twimg.com/profile_banners/3934811008/1497087270"/>
    <hyperlink ref="AP27" r:id="rId91" display="https://pbs.twimg.com/profile_banners/434173247/1527941314"/>
    <hyperlink ref="AP28" r:id="rId92" display="https://pbs.twimg.com/profile_banners/4155073275/1514267455"/>
    <hyperlink ref="AP29" r:id="rId93" display="https://pbs.twimg.com/profile_banners/59805032/1503613469"/>
    <hyperlink ref="AP30" r:id="rId94" display="https://pbs.twimg.com/profile_banners/52349626/1553271971"/>
    <hyperlink ref="AP31" r:id="rId95" display="https://pbs.twimg.com/profile_banners/4136228182/1530362363"/>
    <hyperlink ref="AP32" r:id="rId96" display="https://pbs.twimg.com/profile_banners/100763448/1552863556"/>
    <hyperlink ref="AP33" r:id="rId97" display="https://pbs.twimg.com/profile_banners/279519564/1516448922"/>
    <hyperlink ref="AP34" r:id="rId98" display="https://pbs.twimg.com/profile_banners/40713876/1539947473"/>
    <hyperlink ref="AP35" r:id="rId99" display="https://pbs.twimg.com/profile_banners/15573348/1536278876"/>
    <hyperlink ref="AP36" r:id="rId100" display="https://pbs.twimg.com/profile_banners/109613064/1443948982"/>
    <hyperlink ref="AP37" r:id="rId101" display="https://pbs.twimg.com/profile_banners/901901510/1512938401"/>
    <hyperlink ref="AP38" r:id="rId102" display="https://pbs.twimg.com/profile_banners/588914106/1440353061"/>
    <hyperlink ref="AP39" r:id="rId103" display="https://pbs.twimg.com/profile_banners/63413557/1499288653"/>
    <hyperlink ref="AP41" r:id="rId104" display="https://pbs.twimg.com/profile_banners/880391678/1389810660"/>
    <hyperlink ref="AP42" r:id="rId105" display="https://pbs.twimg.com/profile_banners/1068019538/1525953773"/>
    <hyperlink ref="AP43" r:id="rId106" display="https://pbs.twimg.com/profile_banners/17841257/1404094709"/>
    <hyperlink ref="AP44" r:id="rId107" display="https://pbs.twimg.com/profile_banners/15723551/1533244225"/>
    <hyperlink ref="AP45" r:id="rId108" display="https://pbs.twimg.com/profile_banners/89217115/1504014327"/>
    <hyperlink ref="AP46" r:id="rId109" display="https://pbs.twimg.com/profile_banners/991405904/1550233881"/>
    <hyperlink ref="AP47" r:id="rId110" display="https://pbs.twimg.com/profile_banners/264132382/1497014945"/>
    <hyperlink ref="AP48" r:id="rId111" display="https://pbs.twimg.com/profile_banners/1479919860/1550153338"/>
    <hyperlink ref="AP49" r:id="rId112" display="https://pbs.twimg.com/profile_banners/21450044/1518630372"/>
    <hyperlink ref="AP51" r:id="rId113" display="https://pbs.twimg.com/profile_banners/116461750/1550157714"/>
    <hyperlink ref="AP52" r:id="rId114" display="https://pbs.twimg.com/profile_banners/16043095/1398938885"/>
    <hyperlink ref="AP53" r:id="rId115" display="https://pbs.twimg.com/profile_banners/2867292755/1547828941"/>
    <hyperlink ref="AP54" r:id="rId116" display="https://pbs.twimg.com/profile_banners/957958364075524098/1517232221"/>
    <hyperlink ref="AP55" r:id="rId117" display="https://pbs.twimg.com/profile_banners/17765323/1547480161"/>
    <hyperlink ref="AP56" r:id="rId118" display="https://pbs.twimg.com/profile_banners/1060245735805988867/1552555552"/>
    <hyperlink ref="AP57" r:id="rId119" display="https://pbs.twimg.com/profile_banners/732233345749422080/1486741536"/>
    <hyperlink ref="AP58" r:id="rId120" display="https://pbs.twimg.com/profile_banners/263725500/1552556468"/>
    <hyperlink ref="AP59" r:id="rId121" display="https://pbs.twimg.com/profile_banners/17653440/1478546789"/>
    <hyperlink ref="AP60" r:id="rId122" display="https://pbs.twimg.com/profile_banners/2863872305/1547199042"/>
    <hyperlink ref="AP61" r:id="rId123" display="https://pbs.twimg.com/profile_banners/931727472034398208/1553203042"/>
    <hyperlink ref="AP62" r:id="rId124" display="https://pbs.twimg.com/profile_banners/2509930046/1410361331"/>
    <hyperlink ref="AP63" r:id="rId125" display="https://pbs.twimg.com/profile_banners/18903739/1549274787"/>
    <hyperlink ref="AP64" r:id="rId126" display="https://pbs.twimg.com/profile_banners/831491306711052290/1535120613"/>
    <hyperlink ref="AP65" r:id="rId127" display="https://pbs.twimg.com/profile_banners/20593971/1553005439"/>
    <hyperlink ref="AP66" r:id="rId128" display="https://pbs.twimg.com/profile_banners/2435317801/1479226502"/>
    <hyperlink ref="AP67" r:id="rId129" display="https://pbs.twimg.com/profile_banners/462125535/1547195387"/>
    <hyperlink ref="AP68" r:id="rId130" display="https://pbs.twimg.com/profile_banners/612398854/1541679244"/>
    <hyperlink ref="AP69" r:id="rId131" display="https://pbs.twimg.com/profile_banners/93913274/1398868079"/>
    <hyperlink ref="AP70" r:id="rId132" display="https://pbs.twimg.com/profile_banners/498865514/1527194592"/>
    <hyperlink ref="AP71" r:id="rId133" display="https://pbs.twimg.com/profile_banners/17736707/1425419629"/>
    <hyperlink ref="AP73" r:id="rId134" display="https://pbs.twimg.com/profile_banners/14190617/1408926037"/>
    <hyperlink ref="AP74" r:id="rId135" display="https://pbs.twimg.com/profile_banners/29516133/1513799573"/>
    <hyperlink ref="AP75" r:id="rId136" display="https://pbs.twimg.com/profile_banners/61518146/1519121870"/>
    <hyperlink ref="AP76" r:id="rId137" display="https://pbs.twimg.com/profile_banners/223880738/1528187955"/>
    <hyperlink ref="AP78" r:id="rId138" display="https://pbs.twimg.com/profile_banners/1003662160969588736/1546941299"/>
    <hyperlink ref="AP79" r:id="rId139" display="https://pbs.twimg.com/profile_banners/162011218/1433324812"/>
    <hyperlink ref="AP80" r:id="rId140" display="https://pbs.twimg.com/profile_banners/82093305/1486562200"/>
    <hyperlink ref="AP81" r:id="rId141" display="https://pbs.twimg.com/profile_banners/800315700837371904/1536664187"/>
    <hyperlink ref="AP82" r:id="rId142" display="https://pbs.twimg.com/profile_banners/923210498/1479754006"/>
    <hyperlink ref="AP84" r:id="rId143" display="https://pbs.twimg.com/profile_banners/3235804654/1535959122"/>
    <hyperlink ref="AP85" r:id="rId144" display="https://pbs.twimg.com/profile_banners/14713926/1539938807"/>
    <hyperlink ref="AP86" r:id="rId145" display="https://pbs.twimg.com/profile_banners/47593120/1465563503"/>
    <hyperlink ref="AP88" r:id="rId146" display="https://pbs.twimg.com/profile_banners/2292841284/1524855767"/>
    <hyperlink ref="AP89" r:id="rId147" display="https://pbs.twimg.com/profile_banners/1097218156794466305/1550433073"/>
    <hyperlink ref="AP90" r:id="rId148" display="https://pbs.twimg.com/profile_banners/23048040/1515526399"/>
    <hyperlink ref="AP91" r:id="rId149" display="https://pbs.twimg.com/profile_banners/2317814702/1421065345"/>
    <hyperlink ref="AV3" r:id="rId150" display="http://abs.twimg.com/images/themes/theme1/bg.png"/>
    <hyperlink ref="AV4" r:id="rId151" display="http://abs.twimg.com/images/themes/theme1/bg.png"/>
    <hyperlink ref="AV5" r:id="rId152" display="http://abs.twimg.com/images/themes/theme16/bg.gif"/>
    <hyperlink ref="AV7" r:id="rId153" display="http://abs.twimg.com/images/themes/theme17/bg.gif"/>
    <hyperlink ref="AV8" r:id="rId154" display="http://abs.twimg.com/images/themes/theme15/bg.png"/>
    <hyperlink ref="AV9" r:id="rId155" display="http://abs.twimg.com/images/themes/theme1/bg.png"/>
    <hyperlink ref="AV10" r:id="rId156" display="http://abs.twimg.com/images/themes/theme1/bg.png"/>
    <hyperlink ref="AV11" r:id="rId157" display="http://abs.twimg.com/images/themes/theme6/bg.gif"/>
    <hyperlink ref="AV12" r:id="rId158" display="http://abs.twimg.com/images/themes/theme1/bg.png"/>
    <hyperlink ref="AV13" r:id="rId159" display="http://abs.twimg.com/images/themes/theme14/bg.gif"/>
    <hyperlink ref="AV14" r:id="rId160" display="http://abs.twimg.com/images/themes/theme1/bg.png"/>
    <hyperlink ref="AV15" r:id="rId161" display="http://abs.twimg.com/images/themes/theme1/bg.png"/>
    <hyperlink ref="AV16" r:id="rId162" display="http://abs.twimg.com/images/themes/theme1/bg.png"/>
    <hyperlink ref="AV17" r:id="rId163" display="http://abs.twimg.com/images/themes/theme1/bg.png"/>
    <hyperlink ref="AV18" r:id="rId164" display="http://abs.twimg.com/images/themes/theme1/bg.png"/>
    <hyperlink ref="AV19" r:id="rId165" display="http://abs.twimg.com/images/themes/theme1/bg.png"/>
    <hyperlink ref="AV20" r:id="rId166" display="http://abs.twimg.com/images/themes/theme1/bg.png"/>
    <hyperlink ref="AV21" r:id="rId167" display="http://abs.twimg.com/images/themes/theme1/bg.png"/>
    <hyperlink ref="AV22" r:id="rId168" display="http://abs.twimg.com/images/themes/theme1/bg.png"/>
    <hyperlink ref="AV23" r:id="rId169" display="http://abs.twimg.com/images/themes/theme1/bg.png"/>
    <hyperlink ref="AV25" r:id="rId170" display="http://abs.twimg.com/images/themes/theme1/bg.png"/>
    <hyperlink ref="AV26" r:id="rId171" display="http://abs.twimg.com/images/themes/theme1/bg.png"/>
    <hyperlink ref="AV27" r:id="rId172" display="http://abs.twimg.com/images/themes/theme3/bg.gif"/>
    <hyperlink ref="AV28" r:id="rId173" display="http://abs.twimg.com/images/themes/theme1/bg.png"/>
    <hyperlink ref="AV29" r:id="rId174" display="http://abs.twimg.com/images/themes/theme15/bg.png"/>
    <hyperlink ref="AV30" r:id="rId175" display="http://abs.twimg.com/images/themes/theme1/bg.png"/>
    <hyperlink ref="AV31" r:id="rId176" display="http://abs.twimg.com/images/themes/theme1/bg.png"/>
    <hyperlink ref="AV32" r:id="rId177" display="http://abs.twimg.com/images/themes/theme1/bg.png"/>
    <hyperlink ref="AV33" r:id="rId178" display="http://abs.twimg.com/images/themes/theme1/bg.png"/>
    <hyperlink ref="AV34" r:id="rId179" display="http://abs.twimg.com/images/themes/theme2/bg.gif"/>
    <hyperlink ref="AV35" r:id="rId180" display="http://abs.twimg.com/images/themes/theme1/bg.png"/>
    <hyperlink ref="AV36" r:id="rId181" display="http://abs.twimg.com/images/themes/theme1/bg.png"/>
    <hyperlink ref="AV37" r:id="rId182" display="http://abs.twimg.com/images/themes/theme17/bg.gif"/>
    <hyperlink ref="AV38" r:id="rId183" display="http://abs.twimg.com/images/themes/theme1/bg.png"/>
    <hyperlink ref="AV39" r:id="rId184" display="http://abs.twimg.com/images/themes/theme14/bg.gif"/>
    <hyperlink ref="AV40" r:id="rId185" display="http://abs.twimg.com/images/themes/theme1/bg.png"/>
    <hyperlink ref="AV41" r:id="rId186" display="http://abs.twimg.com/images/themes/theme1/bg.png"/>
    <hyperlink ref="AV42" r:id="rId187" display="http://abs.twimg.com/images/themes/theme1/bg.png"/>
    <hyperlink ref="AV43" r:id="rId188" display="http://abs.twimg.com/images/themes/theme18/bg.gif"/>
    <hyperlink ref="AV44" r:id="rId189" display="http://abs.twimg.com/images/themes/theme1/bg.png"/>
    <hyperlink ref="AV45" r:id="rId190" display="http://abs.twimg.com/images/themes/theme15/bg.png"/>
    <hyperlink ref="AV46" r:id="rId191" display="http://abs.twimg.com/images/themes/theme14/bg.gif"/>
    <hyperlink ref="AV47" r:id="rId192" display="http://abs.twimg.com/images/themes/theme14/bg.gif"/>
    <hyperlink ref="AV48" r:id="rId193" display="http://abs.twimg.com/images/themes/theme1/bg.png"/>
    <hyperlink ref="AV49" r:id="rId194" display="http://abs.twimg.com/images/themes/theme2/bg.gif"/>
    <hyperlink ref="AV50" r:id="rId195" display="http://abs.twimg.com/images/themes/theme1/bg.png"/>
    <hyperlink ref="AV51" r:id="rId196" display="http://abs.twimg.com/images/themes/theme6/bg.gif"/>
    <hyperlink ref="AV52" r:id="rId197" display="http://abs.twimg.com/images/themes/theme1/bg.png"/>
    <hyperlink ref="AV53" r:id="rId198" display="http://abs.twimg.com/images/themes/theme1/bg.png"/>
    <hyperlink ref="AV54" r:id="rId199" display="http://abs.twimg.com/images/themes/theme1/bg.png"/>
    <hyperlink ref="AV55" r:id="rId200" display="http://abs.twimg.com/images/themes/theme2/bg.gif"/>
    <hyperlink ref="AV58" r:id="rId201" display="http://abs.twimg.com/images/themes/theme1/bg.png"/>
    <hyperlink ref="AV59" r:id="rId202" display="http://abs.twimg.com/images/themes/theme15/bg.png"/>
    <hyperlink ref="AV60" r:id="rId203" display="http://abs.twimg.com/images/themes/theme1/bg.png"/>
    <hyperlink ref="AV62" r:id="rId204" display="http://abs.twimg.com/images/themes/theme1/bg.png"/>
    <hyperlink ref="AV63" r:id="rId205" display="http://abs.twimg.com/images/themes/theme1/bg.png"/>
    <hyperlink ref="AV64" r:id="rId206" display="http://abs.twimg.com/images/themes/theme1/bg.png"/>
    <hyperlink ref="AV65" r:id="rId207" display="http://abs.twimg.com/images/themes/theme7/bg.gif"/>
    <hyperlink ref="AV66" r:id="rId208" display="http://abs.twimg.com/images/themes/theme14/bg.gif"/>
    <hyperlink ref="AV67" r:id="rId209" display="http://abs.twimg.com/images/themes/theme1/bg.png"/>
    <hyperlink ref="AV68" r:id="rId210" display="http://abs.twimg.com/images/themes/theme1/bg.png"/>
    <hyperlink ref="AV69" r:id="rId211" display="http://abs.twimg.com/images/themes/theme1/bg.png"/>
    <hyperlink ref="AV70" r:id="rId212" display="http://abs.twimg.com/images/themes/theme19/bg.gif"/>
    <hyperlink ref="AV71" r:id="rId213" display="http://abs.twimg.com/images/themes/theme14/bg.gif"/>
    <hyperlink ref="AV72" r:id="rId214" display="http://abs.twimg.com/images/themes/theme1/bg.png"/>
    <hyperlink ref="AV73" r:id="rId215" display="http://abs.twimg.com/images/themes/theme13/bg.gif"/>
    <hyperlink ref="AV74" r:id="rId216" display="http://abs.twimg.com/images/themes/theme7/bg.gif"/>
    <hyperlink ref="AV75" r:id="rId217" display="http://abs.twimg.com/images/themes/theme13/bg.gif"/>
    <hyperlink ref="AV76" r:id="rId218" display="http://abs.twimg.com/images/themes/theme1/bg.png"/>
    <hyperlink ref="AV77" r:id="rId219" display="http://abs.twimg.com/images/themes/theme1/bg.png"/>
    <hyperlink ref="AV79" r:id="rId220" display="http://abs.twimg.com/images/themes/theme1/bg.png"/>
    <hyperlink ref="AV80" r:id="rId221" display="http://abs.twimg.com/images/themes/theme1/bg.png"/>
    <hyperlink ref="AV81" r:id="rId222" display="http://abs.twimg.com/images/themes/theme1/bg.png"/>
    <hyperlink ref="AV82" r:id="rId223" display="http://abs.twimg.com/images/themes/theme5/bg.gif"/>
    <hyperlink ref="AV83" r:id="rId224" display="http://abs.twimg.com/images/themes/theme2/bg.gif"/>
    <hyperlink ref="AV84" r:id="rId225" display="http://abs.twimg.com/images/themes/theme1/bg.png"/>
    <hyperlink ref="AV85" r:id="rId226" display="http://abs.twimg.com/images/themes/theme1/bg.png"/>
    <hyperlink ref="AV86" r:id="rId227" display="http://abs.twimg.com/images/themes/theme1/bg.png"/>
    <hyperlink ref="AV87" r:id="rId228" display="http://abs.twimg.com/images/themes/theme1/bg.png"/>
    <hyperlink ref="AV88" r:id="rId229" display="http://abs.twimg.com/images/themes/theme1/bg.png"/>
    <hyperlink ref="AV90" r:id="rId230" display="http://abs.twimg.com/images/themes/theme1/bg.png"/>
    <hyperlink ref="AV91" r:id="rId231" display="http://abs.twimg.com/images/themes/theme1/bg.png"/>
    <hyperlink ref="AV92" r:id="rId232" display="http://abs.twimg.com/images/themes/theme1/bg.png"/>
    <hyperlink ref="G3" r:id="rId233" display="http://pbs.twimg.com/profile_images/1023862064891260928/-AVIAEUz_normal.jpg"/>
    <hyperlink ref="G4" r:id="rId234" display="http://pbs.twimg.com/profile_images/969540022436352000/CZteEJX2_normal.jpg"/>
    <hyperlink ref="G5" r:id="rId235" display="http://pbs.twimg.com/profile_images/1065728672764649472/pThad6Uz_normal.jpg"/>
    <hyperlink ref="G6" r:id="rId236" display="http://pbs.twimg.com/profile_images/1054655824897945600/dI4qBQCv_normal.jpg"/>
    <hyperlink ref="G7" r:id="rId237" display="http://pbs.twimg.com/profile_images/717981946953990144/vKJbKSU7_normal.jpg"/>
    <hyperlink ref="G8" r:id="rId238" display="http://pbs.twimg.com/profile_images/1002537777483931649/HkS68JKL_normal.jpg"/>
    <hyperlink ref="G9" r:id="rId239" display="http://pbs.twimg.com/profile_images/984034313820712960/mkAsiAU3_normal.jpg"/>
    <hyperlink ref="G10" r:id="rId240" display="http://pbs.twimg.com/profile_images/951423280275247110/HH6SiQWy_normal.jpg"/>
    <hyperlink ref="G11" r:id="rId241" display="http://pbs.twimg.com/profile_images/1029658581434544129/TRvtevHr_normal.jpg"/>
    <hyperlink ref="G12" r:id="rId242" display="http://pbs.twimg.com/profile_images/886635016893157377/JSRAa5Xl_normal.jpg"/>
    <hyperlink ref="G13" r:id="rId243" display="http://pbs.twimg.com/profile_images/1102887868639391744/Y0bjsviU_normal.png"/>
    <hyperlink ref="G14" r:id="rId244" display="http://pbs.twimg.com/profile_images/969198715272605697/SbkcQ1VZ_normal.jpg"/>
    <hyperlink ref="G15" r:id="rId245" display="http://pbs.twimg.com/profile_images/879374932106498052/hAOD_kEC_normal.jpg"/>
    <hyperlink ref="G16" r:id="rId246" display="http://pbs.twimg.com/profile_images/935840922448941057/gWYtmf-b_normal.jpg"/>
    <hyperlink ref="G17" r:id="rId247" display="http://pbs.twimg.com/profile_images/1047481805862051842/kEthvjhz_normal.jpg"/>
    <hyperlink ref="G18" r:id="rId248" display="http://pbs.twimg.com/profile_images/1027594983036080128/kW6ZPeRt_normal.jpg"/>
    <hyperlink ref="G19" r:id="rId249" display="http://pbs.twimg.com/profile_images/990955012330344449/-YuSCLxP_normal.jpg"/>
    <hyperlink ref="G20" r:id="rId250" display="http://pbs.twimg.com/profile_images/433935198481182721/QzsnyfQu_normal.jpeg"/>
    <hyperlink ref="G21" r:id="rId251" display="http://pbs.twimg.com/profile_images/459067695439163392/vCQVn-1Z_normal.png"/>
    <hyperlink ref="G22" r:id="rId252" display="http://pbs.twimg.com/profile_images/775352382687420416/A7jcfZDe_normal.jpg"/>
    <hyperlink ref="G23" r:id="rId253" display="http://pbs.twimg.com/profile_images/514870144766472192/dREH9ljm_normal.jpeg"/>
    <hyperlink ref="G24" r:id="rId254" display="http://pbs.twimg.com/profile_images/885955555277377537/H4HOKLfw_normal.jpg"/>
    <hyperlink ref="G25" r:id="rId255" display="http://pbs.twimg.com/profile_images/1102940827075203073/3Ywj3wKa_normal.png"/>
    <hyperlink ref="G26" r:id="rId256" display="http://pbs.twimg.com/profile_images/873473445211799553/BMqiVw_j_normal.jpg"/>
    <hyperlink ref="G27" r:id="rId257" display="http://pbs.twimg.com/profile_images/883372249197268994/xYPHfK5V_normal.jpg"/>
    <hyperlink ref="G28" r:id="rId258" display="http://pbs.twimg.com/profile_images/795024344011378688/X-dgr9px_normal.jpg"/>
    <hyperlink ref="G29" r:id="rId259" display="http://pbs.twimg.com/profile_images/608176194983481344/4o5yK7MC_normal.jpg"/>
    <hyperlink ref="G30" r:id="rId260" display="http://pbs.twimg.com/profile_images/290056711/logo_twitter_normal.jpg"/>
    <hyperlink ref="G31" r:id="rId261" display="http://pbs.twimg.com/profile_images/948013334787514368/xN7BMQRq_normal.jpg"/>
    <hyperlink ref="G32" r:id="rId262" display="http://pbs.twimg.com/profile_images/609160229289336833/G5y3cYxO_normal.jpg"/>
    <hyperlink ref="G33" r:id="rId263" display="http://pbs.twimg.com/profile_images/1087036433939030016/fVea_VQf_normal.jpg"/>
    <hyperlink ref="G34" r:id="rId264" display="http://pbs.twimg.com/profile_images/1106323472270147585/Bpt-ZNOR_normal.jpg"/>
    <hyperlink ref="G35" r:id="rId265" display="http://pbs.twimg.com/profile_images/763523953965031424/xSLhmZ2E_normal.jpg"/>
    <hyperlink ref="G36" r:id="rId266" display="http://pbs.twimg.com/profile_images/663295574/5728_126505936738_547251738_2926807_3463386_n_normal.jpg"/>
    <hyperlink ref="G37" r:id="rId267" display="http://pbs.twimg.com/profile_images/1091136397614944256/qry6YEJ-_normal.jpg"/>
    <hyperlink ref="G38" r:id="rId268" display="http://pbs.twimg.com/profile_images/554609395917545472/k1N9aWdb_normal.jpeg"/>
    <hyperlink ref="G39" r:id="rId269" display="http://pbs.twimg.com/profile_images/1083739500449357824/oPcQVcyq_normal.jpg"/>
    <hyperlink ref="G40" r:id="rId270" display="http://pbs.twimg.com/profile_images/580042158171914241/7psx0-aM_normal.jpg"/>
    <hyperlink ref="G41" r:id="rId271" display="http://pbs.twimg.com/profile_images/948154479739891713/NXRsxQux_normal.jpg"/>
    <hyperlink ref="G42" r:id="rId272" display="http://pbs.twimg.com/profile_images/877508207459086336/NcvEnWBT_normal.jpg"/>
    <hyperlink ref="G43" r:id="rId273" display="http://pbs.twimg.com/profile_images/1068719851051642880/ZbjNJL_3_normal.jpg"/>
    <hyperlink ref="G44" r:id="rId274" display="http://pbs.twimg.com/profile_images/527155706277814272/30hRQRGy_normal.jpeg"/>
    <hyperlink ref="G45" r:id="rId275" display="http://pbs.twimg.com/profile_images/465796265297444864/-UoBdwWA_normal.png"/>
    <hyperlink ref="G46" r:id="rId276" display="http://pbs.twimg.com/profile_images/522736787643314177/PgwkVc8l_normal.png"/>
    <hyperlink ref="G47" r:id="rId277" display="http://pbs.twimg.com/profile_images/873169003551895552/OsW2NAnn_normal.jpg"/>
    <hyperlink ref="G48" r:id="rId278" display="http://pbs.twimg.com/profile_images/756369633112944640/6euescgV_normal.jpg"/>
    <hyperlink ref="G49" r:id="rId279" display="http://pbs.twimg.com/profile_images/1063323617021358080/jhAUl2jK_normal.jpg"/>
    <hyperlink ref="G50" r:id="rId280" display="http://pbs.twimg.com/profile_images/1101504533862191104/oTEDGZfu_normal.png"/>
    <hyperlink ref="G51" r:id="rId281" display="http://pbs.twimg.com/profile_images/839547131866263553/iPVUvU77_normal.jpg"/>
    <hyperlink ref="G52" r:id="rId282" display="http://pbs.twimg.com/profile_images/958410255662305280/Vh-2ntah_normal.jpg"/>
    <hyperlink ref="G53" r:id="rId283" display="http://pbs.twimg.com/profile_images/999346363627290624/D76NXDAD_normal.jpg"/>
    <hyperlink ref="G54" r:id="rId284" display="http://pbs.twimg.com/profile_images/957966917842735112/X53rGCLe_normal.jpg"/>
    <hyperlink ref="G55" r:id="rId285" display="http://pbs.twimg.com/profile_images/953602999284305920/DT2ybQh2_normal.jpg"/>
    <hyperlink ref="G56" r:id="rId286" display="http://pbs.twimg.com/profile_images/1062001547377340416/4mNZf9iy_normal.jpg"/>
    <hyperlink ref="G57" r:id="rId287" display="http://pbs.twimg.com/profile_images/788191633812566016/rNRbANUe_normal.jpg"/>
    <hyperlink ref="G58" r:id="rId288" display="http://pbs.twimg.com/profile_images/1867460867/sport_sheff_external_on_black_normal.jpg"/>
    <hyperlink ref="G59" r:id="rId289" display="http://pbs.twimg.com/profile_images/980472373387448320/GdH88geY_normal.jpg"/>
    <hyperlink ref="G60" r:id="rId290" display="http://pbs.twimg.com/profile_images/530366662298451968/LIndZGDI_normal.png"/>
    <hyperlink ref="G61" r:id="rId291" display="http://pbs.twimg.com/profile_images/1108160291819454467/b9k4lBD5_normal.png"/>
    <hyperlink ref="G62" r:id="rId292" display="http://pbs.twimg.com/profile_images/509718601608093696/0BmyEP3Z_normal.jpeg"/>
    <hyperlink ref="G63" r:id="rId293" display="http://pbs.twimg.com/profile_images/1075367426626371584/j8zb5hbU_normal.jpg"/>
    <hyperlink ref="G64" r:id="rId294" display="http://pbs.twimg.com/profile_images/959367006951804931/fSU4YmEd_normal.jpg"/>
    <hyperlink ref="G65" r:id="rId295" display="http://pbs.twimg.com/profile_images/1023847341403656192/GxpS7Xa8_normal.jpg"/>
    <hyperlink ref="G66" r:id="rId296" display="http://pbs.twimg.com/profile_images/963361343062642688/7zuHWCq7_normal.jpg"/>
    <hyperlink ref="G67" r:id="rId297" display="http://pbs.twimg.com/profile_images/1083023205936349187/JxTAYU34_normal.jpg"/>
    <hyperlink ref="G68" r:id="rId298" display="http://pbs.twimg.com/profile_images/948848234927214597/ASE-BieR_normal.jpg"/>
    <hyperlink ref="G69" r:id="rId299" display="http://pbs.twimg.com/profile_images/437042524784312320/EOaQY_Rq_normal.png"/>
    <hyperlink ref="G70" r:id="rId300" display="http://pbs.twimg.com/profile_images/999752529700311040/D8AjlsNh_normal.jpg"/>
    <hyperlink ref="G71" r:id="rId301" display="http://pbs.twimg.com/profile_images/1059164190320017409/gpwT-l6__normal.jpg"/>
    <hyperlink ref="G72" r:id="rId302" display="http://pbs.twimg.com/profile_images/649526958162866176/JrwmYdEw_normal.jpg"/>
    <hyperlink ref="G73" r:id="rId303" display="http://pbs.twimg.com/profile_images/950009626396774400/xwcL8JIr_normal.jpg"/>
    <hyperlink ref="G74" r:id="rId304" display="http://pbs.twimg.com/profile_images/613076298517254145/Z8nFQIVh_normal.png"/>
    <hyperlink ref="G75" r:id="rId305" display="http://pbs.twimg.com/profile_images/836513089881243648/Gl4dWUMS_normal.jpg"/>
    <hyperlink ref="G76" r:id="rId306" display="http://pbs.twimg.com/profile_images/851314805067665408/aFOCi4Xd_normal.jpg"/>
    <hyperlink ref="G77" r:id="rId307" display="http://abs.twimg.com/sticky/default_profile_images/default_profile_normal.png"/>
    <hyperlink ref="G78" r:id="rId308" display="http://pbs.twimg.com/profile_images/1082575321982005249/fdcjM42k_normal.jpg"/>
    <hyperlink ref="G79" r:id="rId309" display="http://pbs.twimg.com/profile_images/711849392001695744/EMGaO6Ke_normal.jpg"/>
    <hyperlink ref="G80" r:id="rId310" display="http://pbs.twimg.com/profile_images/955419599666909184/DH5cEdOq_normal.jpg"/>
    <hyperlink ref="G81" r:id="rId311" display="http://pbs.twimg.com/profile_images/1002523744580128768/l9SwPnvZ_normal.jpg"/>
    <hyperlink ref="G82" r:id="rId312" display="http://pbs.twimg.com/profile_images/981113556774084609/qZe9BuF2_normal.jpg"/>
    <hyperlink ref="G83" r:id="rId313" display="http://pbs.twimg.com/profile_images/378800000757813649/80b8061d46073ae31d36e83ba772c918_normal.jpeg"/>
    <hyperlink ref="G84" r:id="rId314" display="http://pbs.twimg.com/profile_images/957998387441360896/GTlX_75i_normal.jpg"/>
    <hyperlink ref="G85" r:id="rId315" display="http://pbs.twimg.com/profile_images/963692822619742209/rV8mruk5_normal.jpg"/>
    <hyperlink ref="G86" r:id="rId316" display="http://pbs.twimg.com/profile_images/265258336/Publications___BIALL_1244216643757_normal.jpg"/>
    <hyperlink ref="G87" r:id="rId317" display="http://pbs.twimg.com/profile_images/949633001096441857/UbDGRIi-_normal.jpg"/>
    <hyperlink ref="G88" r:id="rId318" display="http://pbs.twimg.com/profile_images/989941946805379072/jxsC5JYS_normal.jpg"/>
    <hyperlink ref="G89" r:id="rId319" display="http://pbs.twimg.com/profile_images/1097221954753433601/MDT_4x7y_normal.jpg"/>
    <hyperlink ref="G90" r:id="rId320" display="http://pbs.twimg.com/profile_images/874962077579964416/225ucI-p_normal.jpg"/>
    <hyperlink ref="G91" r:id="rId321" display="http://pbs.twimg.com/profile_images/451300492576964608/4xNKMx2-_normal.jpeg"/>
    <hyperlink ref="G92" r:id="rId322" display="http://pbs.twimg.com/profile_images/3310758389/fe7d12d41d859faaa79c8cd8341f50d3_normal.jpeg"/>
    <hyperlink ref="AY3" r:id="rId323" display="https://twitter.com/sheffunistaff"/>
    <hyperlink ref="AY4" r:id="rId324" display="https://twitter.com/shefunieandd"/>
    <hyperlink ref="AY5" r:id="rId325" display="https://twitter.com/shefunibme"/>
    <hyperlink ref="AY6" r:id="rId326" display="https://twitter.com/bamesheffuni"/>
    <hyperlink ref="AY7" r:id="rId327" display="https://twitter.com/europeanyoutheu"/>
    <hyperlink ref="AY8" r:id="rId328" display="https://twitter.com/eudigitaledu"/>
    <hyperlink ref="AY9" r:id="rId329" display="https://twitter.com/dsmeu"/>
    <hyperlink ref="AY10" r:id="rId330" display="https://twitter.com/sheffielduni"/>
    <hyperlink ref="AY11" r:id="rId331" display="https://twitter.com/timeshighered"/>
    <hyperlink ref="AY12" r:id="rId332" display="https://twitter.com/bsa_sheffield"/>
    <hyperlink ref="AY13" r:id="rId333" display="https://twitter.com/crucibletheatre"/>
    <hyperlink ref="AY14" r:id="rId334" display="https://twitter.com/foodhallproject"/>
    <hyperlink ref="AY15" r:id="rId335" display="https://twitter.com/sheffieldleader"/>
    <hyperlink ref="AY16" r:id="rId336" display="https://twitter.com/infoschoolsheff"/>
    <hyperlink ref="AY17" r:id="rId337" display="https://twitter.com/sheffunisustain"/>
    <hyperlink ref="AY18" r:id="rId338" display="https://twitter.com/london__digital"/>
    <hyperlink ref="AY19" r:id="rId339" display="https://twitter.com/wearesource"/>
    <hyperlink ref="AY20" r:id="rId340" display="https://twitter.com/ischoolpam"/>
    <hyperlink ref="AY21" r:id="rId341" display="https://twitter.com/sheffieldhear"/>
    <hyperlink ref="AY22" r:id="rId342" display="https://twitter.com/unishefcareers"/>
    <hyperlink ref="AY23" r:id="rId343" display="https://twitter.com/foahpg"/>
    <hyperlink ref="AY24" r:id="rId344" display="https://twitter.com/academicchatter"/>
    <hyperlink ref="AY25" r:id="rId345" display="https://twitter.com/was3210"/>
    <hyperlink ref="AY26" r:id="rId346" display="https://twitter.com/caitlin_higgott"/>
    <hyperlink ref="AY27" r:id="rId347" display="https://twitter.com/comunidadceru"/>
    <hyperlink ref="AY28" r:id="rId348" display="https://twitter.com/sir_learning"/>
    <hyperlink ref="AY29" r:id="rId349" display="https://twitter.com/umblaetterer"/>
    <hyperlink ref="AY30" r:id="rId350" display="https://twitter.com/stabihh"/>
    <hyperlink ref="AY31" r:id="rId351" display="https://twitter.com/galjuwaiser"/>
    <hyperlink ref="AY32" r:id="rId352" display="https://twitter.com/sukainana"/>
    <hyperlink ref="AY33" r:id="rId353" display="https://twitter.com/j0bates"/>
    <hyperlink ref="AY34" r:id="rId354" display="https://twitter.com/jamesrbuk"/>
    <hyperlink ref="AY35" r:id="rId355" display="https://twitter.com/sheilayoshikawa"/>
    <hyperlink ref="AY36" r:id="rId356" display="https://twitter.com/flygirltwo"/>
    <hyperlink ref="AY37" r:id="rId357" display="https://twitter.com/copyrightruth"/>
    <hyperlink ref="AY38" r:id="rId358" display="https://twitter.com/dannykay68"/>
    <hyperlink ref="AY39" r:id="rId359" display="https://twitter.com/mkhokhar"/>
    <hyperlink ref="AY40" r:id="rId360" display="https://twitter.com/jamesae"/>
    <hyperlink ref="AY41" r:id="rId361" display="https://twitter.com/artefactors"/>
    <hyperlink ref="AY42" r:id="rId362" display="https://twitter.com/slic1991"/>
    <hyperlink ref="AY43" r:id="rId363" display="https://twitter.com/mrlibrarydude"/>
    <hyperlink ref="AY44" r:id="rId364" display="https://twitter.com/ala_acrl"/>
    <hyperlink ref="AY45" r:id="rId365" display="https://twitter.com/multimediait"/>
    <hyperlink ref="AY46" r:id="rId366" display="https://twitter.com/ic_leeds"/>
    <hyperlink ref="AY47" r:id="rId367" display="https://twitter.com/paulagoodale"/>
    <hyperlink ref="AY48" r:id="rId368" display="https://twitter.com/mckenna_aspell"/>
    <hyperlink ref="AY49" r:id="rId369" display="https://twitter.com/misshelved"/>
    <hyperlink ref="AY50" r:id="rId370" display="https://twitter.com/stephenpinfield"/>
    <hyperlink ref="AY51" r:id="rId371" display="https://twitter.com/cgknowles"/>
    <hyperlink ref="AY52" r:id="rId372" display="https://twitter.com/simonjbains"/>
    <hyperlink ref="AY53" r:id="rId373" display="https://twitter.com/adlvdl"/>
    <hyperlink ref="AY54" r:id="rId374" display="https://twitter.com/ellie_philippa"/>
    <hyperlink ref="AY55" r:id="rId375" display="https://twitter.com/fairtradeuk"/>
    <hyperlink ref="AY56" r:id="rId376" display="https://twitter.com/newlibsuk"/>
    <hyperlink ref="AY57" r:id="rId377" display="https://twitter.com/milclicks"/>
    <hyperlink ref="AY58" r:id="rId378" display="https://twitter.com/sportsheffield"/>
    <hyperlink ref="AY59" r:id="rId379" display="https://twitter.com/jason_edge"/>
    <hyperlink ref="AY60" r:id="rId380" display="https://twitter.com/datasciencemsc"/>
    <hyperlink ref="AY61" r:id="rId381" display="https://twitter.com/getdock"/>
    <hyperlink ref="AY62" r:id="rId382" display="https://twitter.com/digitalsocsheff"/>
    <hyperlink ref="AY63" r:id="rId383" display="https://twitter.com/livuni"/>
    <hyperlink ref="AY64" r:id="rId384" display="https://twitter.com/sheffieldchem"/>
    <hyperlink ref="AY65" r:id="rId385" display="https://twitter.com/sheffhallamuni"/>
    <hyperlink ref="AY66" r:id="rId386" display="https://twitter.com/sheffsocscience"/>
    <hyperlink ref="AY67" r:id="rId387" display="https://twitter.com/sperishefuni"/>
    <hyperlink ref="AY68" r:id="rId388" display="https://twitter.com/shefunipolitics"/>
    <hyperlink ref="AY69" r:id="rId389" display="https://twitter.com/rl_uk"/>
    <hyperlink ref="AY70" r:id="rId390" display="https://twitter.com/ischoolandrew"/>
    <hyperlink ref="AY71" r:id="rId391" display="https://twitter.com/ovus00"/>
    <hyperlink ref="AY72" r:id="rId392" display="https://twitter.com/socialemotions"/>
    <hyperlink ref="AY73" r:id="rId393" display="https://twitter.com/mul"/>
    <hyperlink ref="AY74" r:id="rId394" display="https://twitter.com/oclc"/>
    <hyperlink ref="AY75" r:id="rId395" display="https://twitter.com/cilipinfo"/>
    <hyperlink ref="AY76" r:id="rId396" display="https://twitter.com/infolitgroup"/>
    <hyperlink ref="AY77" r:id="rId397" display="https://twitter.com/timeshigh"/>
    <hyperlink ref="AY78" r:id="rId398" display="https://twitter.com/tech_foresight"/>
    <hyperlink ref="AY79" r:id="rId399" display="https://twitter.com/jaywingsays"/>
    <hyperlink ref="AY80" r:id="rId400" display="https://twitter.com/chionwurah"/>
    <hyperlink ref="AY81" r:id="rId401" display="https://twitter.com/nothatt"/>
    <hyperlink ref="AY82" r:id="rId402" display="https://twitter.com/emilypulsford"/>
    <hyperlink ref="AY83" r:id="rId403" display="https://twitter.com/mariamawson"/>
    <hyperlink ref="AY84" r:id="rId404" display="https://twitter.com/unishefah"/>
    <hyperlink ref="AY85" r:id="rId405" display="https://twitter.com/lawsheffield"/>
    <hyperlink ref="AY86" r:id="rId406" display="https://twitter.com/biall_uk"/>
    <hyperlink ref="AY87" r:id="rId407" display="https://twitter.com/amyodo"/>
    <hyperlink ref="AY88" r:id="rId408" display="https://twitter.com/voyagerben"/>
    <hyperlink ref="AY89" r:id="rId409" display="https://twitter.com/kellyhethering4"/>
    <hyperlink ref="AY90" r:id="rId410" display="https://twitter.com/rosiejhjones"/>
    <hyperlink ref="AY91" r:id="rId411" display="https://twitter.com/sophiearutter"/>
    <hyperlink ref="AY92" r:id="rId412" display="https://twitter.com/fthopf"/>
  </hyperlinks>
  <printOptions/>
  <pageMargins left="0.7" right="0.7" top="0.75" bottom="0.75" header="0.3" footer="0.3"/>
  <pageSetup horizontalDpi="600" verticalDpi="600" orientation="portrait" r:id="rId417"/>
  <drawing r:id="rId416"/>
  <legacyDrawing r:id="rId414"/>
  <tableParts>
    <tablePart r:id="rId4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1619</v>
      </c>
      <c r="Z2" s="13" t="s">
        <v>1634</v>
      </c>
      <c r="AA2" s="13" t="s">
        <v>1653</v>
      </c>
      <c r="AB2" s="13" t="s">
        <v>1721</v>
      </c>
      <c r="AC2" s="13" t="s">
        <v>1815</v>
      </c>
      <c r="AD2" s="13" t="s">
        <v>1844</v>
      </c>
      <c r="AE2" s="13" t="s">
        <v>1847</v>
      </c>
      <c r="AF2" s="13" t="s">
        <v>1867</v>
      </c>
      <c r="AG2" s="118" t="s">
        <v>2340</v>
      </c>
      <c r="AH2" s="118" t="s">
        <v>2341</v>
      </c>
      <c r="AI2" s="118" t="s">
        <v>2342</v>
      </c>
      <c r="AJ2" s="118" t="s">
        <v>2343</v>
      </c>
      <c r="AK2" s="118" t="s">
        <v>2344</v>
      </c>
      <c r="AL2" s="118" t="s">
        <v>2345</v>
      </c>
      <c r="AM2" s="118" t="s">
        <v>2346</v>
      </c>
      <c r="AN2" s="118" t="s">
        <v>2347</v>
      </c>
      <c r="AO2" s="118" t="s">
        <v>2350</v>
      </c>
    </row>
    <row r="3" spans="1:41" ht="15">
      <c r="A3" s="87" t="s">
        <v>1570</v>
      </c>
      <c r="B3" s="65" t="s">
        <v>1579</v>
      </c>
      <c r="C3" s="65" t="s">
        <v>56</v>
      </c>
      <c r="D3" s="104"/>
      <c r="E3" s="103"/>
      <c r="F3" s="105" t="s">
        <v>2359</v>
      </c>
      <c r="G3" s="106"/>
      <c r="H3" s="106"/>
      <c r="I3" s="107">
        <v>3</v>
      </c>
      <c r="J3" s="108"/>
      <c r="K3" s="48">
        <v>30</v>
      </c>
      <c r="L3" s="48">
        <v>37</v>
      </c>
      <c r="M3" s="48">
        <v>35</v>
      </c>
      <c r="N3" s="48">
        <v>72</v>
      </c>
      <c r="O3" s="48">
        <v>8</v>
      </c>
      <c r="P3" s="49">
        <v>0.06976744186046512</v>
      </c>
      <c r="Q3" s="49">
        <v>0.13043478260869565</v>
      </c>
      <c r="R3" s="48">
        <v>1</v>
      </c>
      <c r="S3" s="48">
        <v>0</v>
      </c>
      <c r="T3" s="48">
        <v>30</v>
      </c>
      <c r="U3" s="48">
        <v>72</v>
      </c>
      <c r="V3" s="48">
        <v>2</v>
      </c>
      <c r="W3" s="49">
        <v>1.837778</v>
      </c>
      <c r="X3" s="49">
        <v>0.052873563218390804</v>
      </c>
      <c r="Y3" s="78" t="s">
        <v>1620</v>
      </c>
      <c r="Z3" s="78" t="s">
        <v>1635</v>
      </c>
      <c r="AA3" s="78" t="s">
        <v>1654</v>
      </c>
      <c r="AB3" s="85" t="s">
        <v>1722</v>
      </c>
      <c r="AC3" s="85" t="s">
        <v>1816</v>
      </c>
      <c r="AD3" s="85" t="s">
        <v>236</v>
      </c>
      <c r="AE3" s="85" t="s">
        <v>1848</v>
      </c>
      <c r="AF3" s="85" t="s">
        <v>1868</v>
      </c>
      <c r="AG3" s="121">
        <v>76</v>
      </c>
      <c r="AH3" s="124">
        <v>4.871794871794871</v>
      </c>
      <c r="AI3" s="121">
        <v>8</v>
      </c>
      <c r="AJ3" s="124">
        <v>0.5128205128205128</v>
      </c>
      <c r="AK3" s="121">
        <v>0</v>
      </c>
      <c r="AL3" s="124">
        <v>0</v>
      </c>
      <c r="AM3" s="121">
        <v>1476</v>
      </c>
      <c r="AN3" s="124">
        <v>94.61538461538461</v>
      </c>
      <c r="AO3" s="121">
        <v>1560</v>
      </c>
    </row>
    <row r="4" spans="1:41" ht="15">
      <c r="A4" s="87" t="s">
        <v>1571</v>
      </c>
      <c r="B4" s="65" t="s">
        <v>1580</v>
      </c>
      <c r="C4" s="65" t="s">
        <v>56</v>
      </c>
      <c r="D4" s="110"/>
      <c r="E4" s="109"/>
      <c r="F4" s="111" t="s">
        <v>2360</v>
      </c>
      <c r="G4" s="112"/>
      <c r="H4" s="112"/>
      <c r="I4" s="113">
        <v>4</v>
      </c>
      <c r="J4" s="114"/>
      <c r="K4" s="48">
        <v>14</v>
      </c>
      <c r="L4" s="48">
        <v>37</v>
      </c>
      <c r="M4" s="48">
        <v>18</v>
      </c>
      <c r="N4" s="48">
        <v>55</v>
      </c>
      <c r="O4" s="48">
        <v>0</v>
      </c>
      <c r="P4" s="49">
        <v>0.4666666666666667</v>
      </c>
      <c r="Q4" s="49">
        <v>0.6363636363636364</v>
      </c>
      <c r="R4" s="48">
        <v>1</v>
      </c>
      <c r="S4" s="48">
        <v>0</v>
      </c>
      <c r="T4" s="48">
        <v>14</v>
      </c>
      <c r="U4" s="48">
        <v>55</v>
      </c>
      <c r="V4" s="48">
        <v>3</v>
      </c>
      <c r="W4" s="49">
        <v>1.581633</v>
      </c>
      <c r="X4" s="49">
        <v>0.24175824175824176</v>
      </c>
      <c r="Y4" s="78" t="s">
        <v>451</v>
      </c>
      <c r="Z4" s="78" t="s">
        <v>473</v>
      </c>
      <c r="AA4" s="78" t="s">
        <v>1655</v>
      </c>
      <c r="AB4" s="85" t="s">
        <v>1723</v>
      </c>
      <c r="AC4" s="85" t="s">
        <v>1817</v>
      </c>
      <c r="AD4" s="85" t="s">
        <v>1845</v>
      </c>
      <c r="AE4" s="85" t="s">
        <v>1849</v>
      </c>
      <c r="AF4" s="85" t="s">
        <v>1869</v>
      </c>
      <c r="AG4" s="121">
        <v>20</v>
      </c>
      <c r="AH4" s="124">
        <v>3.9215686274509802</v>
      </c>
      <c r="AI4" s="121">
        <v>5</v>
      </c>
      <c r="AJ4" s="124">
        <v>0.9803921568627451</v>
      </c>
      <c r="AK4" s="121">
        <v>0</v>
      </c>
      <c r="AL4" s="124">
        <v>0</v>
      </c>
      <c r="AM4" s="121">
        <v>485</v>
      </c>
      <c r="AN4" s="124">
        <v>95.09803921568627</v>
      </c>
      <c r="AO4" s="121">
        <v>510</v>
      </c>
    </row>
    <row r="5" spans="1:41" ht="15">
      <c r="A5" s="87" t="s">
        <v>1572</v>
      </c>
      <c r="B5" s="65" t="s">
        <v>1581</v>
      </c>
      <c r="C5" s="65" t="s">
        <v>56</v>
      </c>
      <c r="D5" s="110"/>
      <c r="E5" s="109"/>
      <c r="F5" s="111" t="s">
        <v>2361</v>
      </c>
      <c r="G5" s="112"/>
      <c r="H5" s="112"/>
      <c r="I5" s="113">
        <v>5</v>
      </c>
      <c r="J5" s="114"/>
      <c r="K5" s="48">
        <v>12</v>
      </c>
      <c r="L5" s="48">
        <v>12</v>
      </c>
      <c r="M5" s="48">
        <v>0</v>
      </c>
      <c r="N5" s="48">
        <v>12</v>
      </c>
      <c r="O5" s="48">
        <v>0</v>
      </c>
      <c r="P5" s="49">
        <v>0</v>
      </c>
      <c r="Q5" s="49">
        <v>0</v>
      </c>
      <c r="R5" s="48">
        <v>1</v>
      </c>
      <c r="S5" s="48">
        <v>0</v>
      </c>
      <c r="T5" s="48">
        <v>12</v>
      </c>
      <c r="U5" s="48">
        <v>12</v>
      </c>
      <c r="V5" s="48">
        <v>4</v>
      </c>
      <c r="W5" s="49">
        <v>2.180556</v>
      </c>
      <c r="X5" s="49">
        <v>0.09090909090909091</v>
      </c>
      <c r="Y5" s="78" t="s">
        <v>1621</v>
      </c>
      <c r="Z5" s="78" t="s">
        <v>1636</v>
      </c>
      <c r="AA5" s="78" t="s">
        <v>482</v>
      </c>
      <c r="AB5" s="85" t="s">
        <v>1724</v>
      </c>
      <c r="AC5" s="85" t="s">
        <v>1818</v>
      </c>
      <c r="AD5" s="85" t="s">
        <v>1846</v>
      </c>
      <c r="AE5" s="85" t="s">
        <v>1850</v>
      </c>
      <c r="AF5" s="85" t="s">
        <v>1870</v>
      </c>
      <c r="AG5" s="121">
        <v>11</v>
      </c>
      <c r="AH5" s="124">
        <v>11</v>
      </c>
      <c r="AI5" s="121">
        <v>1</v>
      </c>
      <c r="AJ5" s="124">
        <v>1</v>
      </c>
      <c r="AK5" s="121">
        <v>0</v>
      </c>
      <c r="AL5" s="124">
        <v>0</v>
      </c>
      <c r="AM5" s="121">
        <v>88</v>
      </c>
      <c r="AN5" s="124">
        <v>88</v>
      </c>
      <c r="AO5" s="121">
        <v>100</v>
      </c>
    </row>
    <row r="6" spans="1:41" ht="15">
      <c r="A6" s="87" t="s">
        <v>1573</v>
      </c>
      <c r="B6" s="65" t="s">
        <v>1582</v>
      </c>
      <c r="C6" s="65" t="s">
        <v>56</v>
      </c>
      <c r="D6" s="110"/>
      <c r="E6" s="109"/>
      <c r="F6" s="111" t="s">
        <v>2362</v>
      </c>
      <c r="G6" s="112"/>
      <c r="H6" s="112"/>
      <c r="I6" s="113">
        <v>6</v>
      </c>
      <c r="J6" s="114"/>
      <c r="K6" s="48">
        <v>9</v>
      </c>
      <c r="L6" s="48">
        <v>12</v>
      </c>
      <c r="M6" s="48">
        <v>4</v>
      </c>
      <c r="N6" s="48">
        <v>16</v>
      </c>
      <c r="O6" s="48">
        <v>4</v>
      </c>
      <c r="P6" s="49">
        <v>0.09090909090909091</v>
      </c>
      <c r="Q6" s="49">
        <v>0.16666666666666666</v>
      </c>
      <c r="R6" s="48">
        <v>1</v>
      </c>
      <c r="S6" s="48">
        <v>0</v>
      </c>
      <c r="T6" s="48">
        <v>9</v>
      </c>
      <c r="U6" s="48">
        <v>16</v>
      </c>
      <c r="V6" s="48">
        <v>3</v>
      </c>
      <c r="W6" s="49">
        <v>1.703704</v>
      </c>
      <c r="X6" s="49">
        <v>0.16666666666666666</v>
      </c>
      <c r="Y6" s="78" t="s">
        <v>1622</v>
      </c>
      <c r="Z6" s="78" t="s">
        <v>1637</v>
      </c>
      <c r="AA6" s="78" t="s">
        <v>1656</v>
      </c>
      <c r="AB6" s="85" t="s">
        <v>1725</v>
      </c>
      <c r="AC6" s="85" t="s">
        <v>1819</v>
      </c>
      <c r="AD6" s="85" t="s">
        <v>236</v>
      </c>
      <c r="AE6" s="85" t="s">
        <v>1851</v>
      </c>
      <c r="AF6" s="85" t="s">
        <v>1871</v>
      </c>
      <c r="AG6" s="121">
        <v>18</v>
      </c>
      <c r="AH6" s="124">
        <v>5.278592375366569</v>
      </c>
      <c r="AI6" s="121">
        <v>4</v>
      </c>
      <c r="AJ6" s="124">
        <v>1.1730205278592376</v>
      </c>
      <c r="AK6" s="121">
        <v>0</v>
      </c>
      <c r="AL6" s="124">
        <v>0</v>
      </c>
      <c r="AM6" s="121">
        <v>319</v>
      </c>
      <c r="AN6" s="124">
        <v>93.54838709677419</v>
      </c>
      <c r="AO6" s="121">
        <v>341</v>
      </c>
    </row>
    <row r="7" spans="1:41" ht="15">
      <c r="A7" s="87" t="s">
        <v>1574</v>
      </c>
      <c r="B7" s="65" t="s">
        <v>1583</v>
      </c>
      <c r="C7" s="65" t="s">
        <v>56</v>
      </c>
      <c r="D7" s="110"/>
      <c r="E7" s="109"/>
      <c r="F7" s="111" t="s">
        <v>2363</v>
      </c>
      <c r="G7" s="112"/>
      <c r="H7" s="112"/>
      <c r="I7" s="113">
        <v>7</v>
      </c>
      <c r="J7" s="114"/>
      <c r="K7" s="48">
        <v>9</v>
      </c>
      <c r="L7" s="48">
        <v>12</v>
      </c>
      <c r="M7" s="48">
        <v>0</v>
      </c>
      <c r="N7" s="48">
        <v>12</v>
      </c>
      <c r="O7" s="48">
        <v>0</v>
      </c>
      <c r="P7" s="49">
        <v>0.09090909090909091</v>
      </c>
      <c r="Q7" s="49">
        <v>0.16666666666666666</v>
      </c>
      <c r="R7" s="48">
        <v>1</v>
      </c>
      <c r="S7" s="48">
        <v>0</v>
      </c>
      <c r="T7" s="48">
        <v>9</v>
      </c>
      <c r="U7" s="48">
        <v>12</v>
      </c>
      <c r="V7" s="48">
        <v>4</v>
      </c>
      <c r="W7" s="49">
        <v>1.851852</v>
      </c>
      <c r="X7" s="49">
        <v>0.16666666666666666</v>
      </c>
      <c r="Y7" s="78"/>
      <c r="Z7" s="78"/>
      <c r="AA7" s="78"/>
      <c r="AB7" s="85" t="s">
        <v>1726</v>
      </c>
      <c r="AC7" s="85" t="s">
        <v>1820</v>
      </c>
      <c r="AD7" s="85"/>
      <c r="AE7" s="85" t="s">
        <v>1852</v>
      </c>
      <c r="AF7" s="85" t="s">
        <v>1872</v>
      </c>
      <c r="AG7" s="121">
        <v>12</v>
      </c>
      <c r="AH7" s="124">
        <v>10.169491525423728</v>
      </c>
      <c r="AI7" s="121">
        <v>4</v>
      </c>
      <c r="AJ7" s="124">
        <v>3.389830508474576</v>
      </c>
      <c r="AK7" s="121">
        <v>0</v>
      </c>
      <c r="AL7" s="124">
        <v>0</v>
      </c>
      <c r="AM7" s="121">
        <v>102</v>
      </c>
      <c r="AN7" s="124">
        <v>86.44067796610169</v>
      </c>
      <c r="AO7" s="121">
        <v>118</v>
      </c>
    </row>
    <row r="8" spans="1:41" ht="15">
      <c r="A8" s="87" t="s">
        <v>1575</v>
      </c>
      <c r="B8" s="65" t="s">
        <v>1584</v>
      </c>
      <c r="C8" s="65" t="s">
        <v>56</v>
      </c>
      <c r="D8" s="110"/>
      <c r="E8" s="109"/>
      <c r="F8" s="111" t="s">
        <v>2364</v>
      </c>
      <c r="G8" s="112"/>
      <c r="H8" s="112"/>
      <c r="I8" s="113">
        <v>8</v>
      </c>
      <c r="J8" s="114"/>
      <c r="K8" s="48">
        <v>7</v>
      </c>
      <c r="L8" s="48">
        <v>8</v>
      </c>
      <c r="M8" s="48">
        <v>2</v>
      </c>
      <c r="N8" s="48">
        <v>10</v>
      </c>
      <c r="O8" s="48">
        <v>2</v>
      </c>
      <c r="P8" s="49">
        <v>0</v>
      </c>
      <c r="Q8" s="49">
        <v>0</v>
      </c>
      <c r="R8" s="48">
        <v>1</v>
      </c>
      <c r="S8" s="48">
        <v>0</v>
      </c>
      <c r="T8" s="48">
        <v>7</v>
      </c>
      <c r="U8" s="48">
        <v>10</v>
      </c>
      <c r="V8" s="48">
        <v>2</v>
      </c>
      <c r="W8" s="49">
        <v>1.387755</v>
      </c>
      <c r="X8" s="49">
        <v>0.19047619047619047</v>
      </c>
      <c r="Y8" s="78" t="s">
        <v>437</v>
      </c>
      <c r="Z8" s="78" t="s">
        <v>465</v>
      </c>
      <c r="AA8" s="78" t="s">
        <v>1657</v>
      </c>
      <c r="AB8" s="85" t="s">
        <v>1727</v>
      </c>
      <c r="AC8" s="85" t="s">
        <v>1821</v>
      </c>
      <c r="AD8" s="85" t="s">
        <v>237</v>
      </c>
      <c r="AE8" s="85" t="s">
        <v>1853</v>
      </c>
      <c r="AF8" s="85" t="s">
        <v>1873</v>
      </c>
      <c r="AG8" s="121">
        <v>7</v>
      </c>
      <c r="AH8" s="124">
        <v>3.5353535353535355</v>
      </c>
      <c r="AI8" s="121">
        <v>1</v>
      </c>
      <c r="AJ8" s="124">
        <v>0.5050505050505051</v>
      </c>
      <c r="AK8" s="121">
        <v>0</v>
      </c>
      <c r="AL8" s="124">
        <v>0</v>
      </c>
      <c r="AM8" s="121">
        <v>190</v>
      </c>
      <c r="AN8" s="124">
        <v>95.95959595959596</v>
      </c>
      <c r="AO8" s="121">
        <v>198</v>
      </c>
    </row>
    <row r="9" spans="1:41" ht="15">
      <c r="A9" s="87" t="s">
        <v>1576</v>
      </c>
      <c r="B9" s="65" t="s">
        <v>1585</v>
      </c>
      <c r="C9" s="65" t="s">
        <v>56</v>
      </c>
      <c r="D9" s="110"/>
      <c r="E9" s="109"/>
      <c r="F9" s="111" t="s">
        <v>2365</v>
      </c>
      <c r="G9" s="112"/>
      <c r="H9" s="112"/>
      <c r="I9" s="113">
        <v>9</v>
      </c>
      <c r="J9" s="114"/>
      <c r="K9" s="48">
        <v>4</v>
      </c>
      <c r="L9" s="48">
        <v>0</v>
      </c>
      <c r="M9" s="48">
        <v>6</v>
      </c>
      <c r="N9" s="48">
        <v>6</v>
      </c>
      <c r="O9" s="48">
        <v>0</v>
      </c>
      <c r="P9" s="49">
        <v>0</v>
      </c>
      <c r="Q9" s="49">
        <v>0</v>
      </c>
      <c r="R9" s="48">
        <v>1</v>
      </c>
      <c r="S9" s="48">
        <v>0</v>
      </c>
      <c r="T9" s="48">
        <v>4</v>
      </c>
      <c r="U9" s="48">
        <v>6</v>
      </c>
      <c r="V9" s="48">
        <v>2</v>
      </c>
      <c r="W9" s="49">
        <v>1.125</v>
      </c>
      <c r="X9" s="49">
        <v>0.25</v>
      </c>
      <c r="Y9" s="78" t="s">
        <v>1623</v>
      </c>
      <c r="Z9" s="78" t="s">
        <v>465</v>
      </c>
      <c r="AA9" s="78"/>
      <c r="AB9" s="85" t="s">
        <v>1728</v>
      </c>
      <c r="AC9" s="85" t="s">
        <v>1822</v>
      </c>
      <c r="AD9" s="85"/>
      <c r="AE9" s="85" t="s">
        <v>1854</v>
      </c>
      <c r="AF9" s="85" t="s">
        <v>1874</v>
      </c>
      <c r="AG9" s="121">
        <v>2</v>
      </c>
      <c r="AH9" s="124">
        <v>3.1746031746031744</v>
      </c>
      <c r="AI9" s="121">
        <v>0</v>
      </c>
      <c r="AJ9" s="124">
        <v>0</v>
      </c>
      <c r="AK9" s="121">
        <v>0</v>
      </c>
      <c r="AL9" s="124">
        <v>0</v>
      </c>
      <c r="AM9" s="121">
        <v>61</v>
      </c>
      <c r="AN9" s="124">
        <v>96.82539682539682</v>
      </c>
      <c r="AO9" s="121">
        <v>63</v>
      </c>
    </row>
    <row r="10" spans="1:41" ht="14.25" customHeight="1">
      <c r="A10" s="87" t="s">
        <v>1577</v>
      </c>
      <c r="B10" s="65" t="s">
        <v>1586</v>
      </c>
      <c r="C10" s="65" t="s">
        <v>56</v>
      </c>
      <c r="D10" s="110"/>
      <c r="E10" s="109"/>
      <c r="F10" s="111" t="s">
        <v>2366</v>
      </c>
      <c r="G10" s="112"/>
      <c r="H10" s="112"/>
      <c r="I10" s="113">
        <v>10</v>
      </c>
      <c r="J10" s="114"/>
      <c r="K10" s="48">
        <v>3</v>
      </c>
      <c r="L10" s="48">
        <v>2</v>
      </c>
      <c r="M10" s="48">
        <v>0</v>
      </c>
      <c r="N10" s="48">
        <v>2</v>
      </c>
      <c r="O10" s="48">
        <v>0</v>
      </c>
      <c r="P10" s="49">
        <v>0</v>
      </c>
      <c r="Q10" s="49">
        <v>0</v>
      </c>
      <c r="R10" s="48">
        <v>1</v>
      </c>
      <c r="S10" s="48">
        <v>0</v>
      </c>
      <c r="T10" s="48">
        <v>3</v>
      </c>
      <c r="U10" s="48">
        <v>2</v>
      </c>
      <c r="V10" s="48">
        <v>2</v>
      </c>
      <c r="W10" s="49">
        <v>0.888889</v>
      </c>
      <c r="X10" s="49">
        <v>0.3333333333333333</v>
      </c>
      <c r="Y10" s="78" t="s">
        <v>436</v>
      </c>
      <c r="Z10" s="78" t="s">
        <v>466</v>
      </c>
      <c r="AA10" s="78" t="s">
        <v>478</v>
      </c>
      <c r="AB10" s="85" t="s">
        <v>1710</v>
      </c>
      <c r="AC10" s="85" t="s">
        <v>851</v>
      </c>
      <c r="AD10" s="85"/>
      <c r="AE10" s="85" t="s">
        <v>1855</v>
      </c>
      <c r="AF10" s="85" t="s">
        <v>1875</v>
      </c>
      <c r="AG10" s="121">
        <v>1</v>
      </c>
      <c r="AH10" s="124">
        <v>2.7027027027027026</v>
      </c>
      <c r="AI10" s="121">
        <v>0</v>
      </c>
      <c r="AJ10" s="124">
        <v>0</v>
      </c>
      <c r="AK10" s="121">
        <v>0</v>
      </c>
      <c r="AL10" s="124">
        <v>0</v>
      </c>
      <c r="AM10" s="121">
        <v>36</v>
      </c>
      <c r="AN10" s="124">
        <v>97.29729729729729</v>
      </c>
      <c r="AO10" s="121">
        <v>37</v>
      </c>
    </row>
    <row r="11" spans="1:41" ht="15">
      <c r="A11" s="87" t="s">
        <v>1578</v>
      </c>
      <c r="B11" s="65" t="s">
        <v>1587</v>
      </c>
      <c r="C11" s="65" t="s">
        <v>56</v>
      </c>
      <c r="D11" s="110"/>
      <c r="E11" s="109"/>
      <c r="F11" s="111" t="s">
        <v>2367</v>
      </c>
      <c r="G11" s="112"/>
      <c r="H11" s="112"/>
      <c r="I11" s="113">
        <v>11</v>
      </c>
      <c r="J11" s="114"/>
      <c r="K11" s="48">
        <v>2</v>
      </c>
      <c r="L11" s="48">
        <v>1</v>
      </c>
      <c r="M11" s="48">
        <v>0</v>
      </c>
      <c r="N11" s="48">
        <v>1</v>
      </c>
      <c r="O11" s="48">
        <v>0</v>
      </c>
      <c r="P11" s="49">
        <v>0</v>
      </c>
      <c r="Q11" s="49">
        <v>0</v>
      </c>
      <c r="R11" s="48">
        <v>1</v>
      </c>
      <c r="S11" s="48">
        <v>0</v>
      </c>
      <c r="T11" s="48">
        <v>2</v>
      </c>
      <c r="U11" s="48">
        <v>1</v>
      </c>
      <c r="V11" s="48">
        <v>1</v>
      </c>
      <c r="W11" s="49">
        <v>0.5</v>
      </c>
      <c r="X11" s="49">
        <v>0.5</v>
      </c>
      <c r="Y11" s="78" t="s">
        <v>438</v>
      </c>
      <c r="Z11" s="78" t="s">
        <v>467</v>
      </c>
      <c r="AA11" s="78" t="s">
        <v>481</v>
      </c>
      <c r="AB11" s="85" t="s">
        <v>1729</v>
      </c>
      <c r="AC11" s="85" t="s">
        <v>1823</v>
      </c>
      <c r="AD11" s="85"/>
      <c r="AE11" s="85" t="s">
        <v>1856</v>
      </c>
      <c r="AF11" s="85" t="s">
        <v>1876</v>
      </c>
      <c r="AG11" s="121">
        <v>3</v>
      </c>
      <c r="AH11" s="124">
        <v>4.838709677419355</v>
      </c>
      <c r="AI11" s="121">
        <v>0</v>
      </c>
      <c r="AJ11" s="124">
        <v>0</v>
      </c>
      <c r="AK11" s="121">
        <v>0</v>
      </c>
      <c r="AL11" s="124">
        <v>0</v>
      </c>
      <c r="AM11" s="121">
        <v>59</v>
      </c>
      <c r="AN11" s="124">
        <v>95.16129032258064</v>
      </c>
      <c r="AO11" s="121">
        <v>62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1570</v>
      </c>
      <c r="B2" s="85" t="s">
        <v>260</v>
      </c>
      <c r="C2" s="78">
        <f>VLOOKUP(GroupVertices[[#This Row],[Vertex]],Vertices[],MATCH("ID",Vertices[[#Headers],[Vertex]:[Vertex Content Word Count]],0),FALSE)</f>
        <v>92</v>
      </c>
    </row>
    <row r="3" spans="1:3" ht="15">
      <c r="A3" s="78" t="s">
        <v>1570</v>
      </c>
      <c r="B3" s="85" t="s">
        <v>259</v>
      </c>
      <c r="C3" s="78">
        <f>VLOOKUP(GroupVertices[[#This Row],[Vertex]],Vertices[],MATCH("ID",Vertices[[#Headers],[Vertex]:[Vertex Content Word Count]],0),FALSE)</f>
        <v>91</v>
      </c>
    </row>
    <row r="4" spans="1:3" ht="15">
      <c r="A4" s="78" t="s">
        <v>1570</v>
      </c>
      <c r="B4" s="85" t="s">
        <v>236</v>
      </c>
      <c r="C4" s="78">
        <f>VLOOKUP(GroupVertices[[#This Row],[Vertex]],Vertices[],MATCH("ID",Vertices[[#Headers],[Vertex]:[Vertex Content Word Count]],0),FALSE)</f>
        <v>16</v>
      </c>
    </row>
    <row r="5" spans="1:3" ht="15">
      <c r="A5" s="78" t="s">
        <v>1570</v>
      </c>
      <c r="B5" s="85" t="s">
        <v>299</v>
      </c>
      <c r="C5" s="78">
        <f>VLOOKUP(GroupVertices[[#This Row],[Vertex]],Vertices[],MATCH("ID",Vertices[[#Headers],[Vertex]:[Vertex Content Word Count]],0),FALSE)</f>
        <v>86</v>
      </c>
    </row>
    <row r="6" spans="1:3" ht="15">
      <c r="A6" s="78" t="s">
        <v>1570</v>
      </c>
      <c r="B6" s="85" t="s">
        <v>253</v>
      </c>
      <c r="C6" s="78">
        <f>VLOOKUP(GroupVertices[[#This Row],[Vertex]],Vertices[],MATCH("ID",Vertices[[#Headers],[Vertex]:[Vertex Content Word Count]],0),FALSE)</f>
        <v>83</v>
      </c>
    </row>
    <row r="7" spans="1:3" ht="15">
      <c r="A7" s="78" t="s">
        <v>1570</v>
      </c>
      <c r="B7" s="85" t="s">
        <v>298</v>
      </c>
      <c r="C7" s="78">
        <f>VLOOKUP(GroupVertices[[#This Row],[Vertex]],Vertices[],MATCH("ID",Vertices[[#Headers],[Vertex]:[Vertex Content Word Count]],0),FALSE)</f>
        <v>85</v>
      </c>
    </row>
    <row r="8" spans="1:3" ht="15">
      <c r="A8" s="78" t="s">
        <v>1570</v>
      </c>
      <c r="B8" s="85" t="s">
        <v>297</v>
      </c>
      <c r="C8" s="78">
        <f>VLOOKUP(GroupVertices[[#This Row],[Vertex]],Vertices[],MATCH("ID",Vertices[[#Headers],[Vertex]:[Vertex Content Word Count]],0),FALSE)</f>
        <v>84</v>
      </c>
    </row>
    <row r="9" spans="1:3" ht="15">
      <c r="A9" s="78" t="s">
        <v>1570</v>
      </c>
      <c r="B9" s="85" t="s">
        <v>296</v>
      </c>
      <c r="C9" s="78">
        <f>VLOOKUP(GroupVertices[[#This Row],[Vertex]],Vertices[],MATCH("ID",Vertices[[#Headers],[Vertex]:[Vertex Content Word Count]],0),FALSE)</f>
        <v>80</v>
      </c>
    </row>
    <row r="10" spans="1:3" ht="15">
      <c r="A10" s="78" t="s">
        <v>1570</v>
      </c>
      <c r="B10" s="85" t="s">
        <v>249</v>
      </c>
      <c r="C10" s="78">
        <f>VLOOKUP(GroupVertices[[#This Row],[Vertex]],Vertices[],MATCH("ID",Vertices[[#Headers],[Vertex]:[Vertex Content Word Count]],0),FALSE)</f>
        <v>78</v>
      </c>
    </row>
    <row r="11" spans="1:3" ht="15">
      <c r="A11" s="78" t="s">
        <v>1570</v>
      </c>
      <c r="B11" s="85" t="s">
        <v>295</v>
      </c>
      <c r="C11" s="78">
        <f>VLOOKUP(GroupVertices[[#This Row],[Vertex]],Vertices[],MATCH("ID",Vertices[[#Headers],[Vertex]:[Vertex Content Word Count]],0),FALSE)</f>
        <v>79</v>
      </c>
    </row>
    <row r="12" spans="1:3" ht="15">
      <c r="A12" s="78" t="s">
        <v>1570</v>
      </c>
      <c r="B12" s="85" t="s">
        <v>294</v>
      </c>
      <c r="C12" s="78">
        <f>VLOOKUP(GroupVertices[[#This Row],[Vertex]],Vertices[],MATCH("ID",Vertices[[#Headers],[Vertex]:[Vertex Content Word Count]],0),FALSE)</f>
        <v>77</v>
      </c>
    </row>
    <row r="13" spans="1:3" ht="15">
      <c r="A13" s="78" t="s">
        <v>1570</v>
      </c>
      <c r="B13" s="85" t="s">
        <v>290</v>
      </c>
      <c r="C13" s="78">
        <f>VLOOKUP(GroupVertices[[#This Row],[Vertex]],Vertices[],MATCH("ID",Vertices[[#Headers],[Vertex]:[Vertex Content Word Count]],0),FALSE)</f>
        <v>73</v>
      </c>
    </row>
    <row r="14" spans="1:3" ht="15">
      <c r="A14" s="78" t="s">
        <v>1570</v>
      </c>
      <c r="B14" s="85" t="s">
        <v>287</v>
      </c>
      <c r="C14" s="78">
        <f>VLOOKUP(GroupVertices[[#This Row],[Vertex]],Vertices[],MATCH("ID",Vertices[[#Headers],[Vertex]:[Vertex Content Word Count]],0),FALSE)</f>
        <v>69</v>
      </c>
    </row>
    <row r="15" spans="1:3" ht="15">
      <c r="A15" s="78" t="s">
        <v>1570</v>
      </c>
      <c r="B15" s="85" t="s">
        <v>286</v>
      </c>
      <c r="C15" s="78">
        <f>VLOOKUP(GroupVertices[[#This Row],[Vertex]],Vertices[],MATCH("ID",Vertices[[#Headers],[Vertex]:[Vertex Content Word Count]],0),FALSE)</f>
        <v>68</v>
      </c>
    </row>
    <row r="16" spans="1:3" ht="15">
      <c r="A16" s="78" t="s">
        <v>1570</v>
      </c>
      <c r="B16" s="85" t="s">
        <v>245</v>
      </c>
      <c r="C16" s="78">
        <f>VLOOKUP(GroupVertices[[#This Row],[Vertex]],Vertices[],MATCH("ID",Vertices[[#Headers],[Vertex]:[Vertex Content Word Count]],0),FALSE)</f>
        <v>66</v>
      </c>
    </row>
    <row r="17" spans="1:3" ht="15">
      <c r="A17" s="78" t="s">
        <v>1570</v>
      </c>
      <c r="B17" s="85" t="s">
        <v>285</v>
      </c>
      <c r="C17" s="78">
        <f>VLOOKUP(GroupVertices[[#This Row],[Vertex]],Vertices[],MATCH("ID",Vertices[[#Headers],[Vertex]:[Vertex Content Word Count]],0),FALSE)</f>
        <v>67</v>
      </c>
    </row>
    <row r="18" spans="1:3" ht="15">
      <c r="A18" s="78" t="s">
        <v>1570</v>
      </c>
      <c r="B18" s="85" t="s">
        <v>244</v>
      </c>
      <c r="C18" s="78">
        <f>VLOOKUP(GroupVertices[[#This Row],[Vertex]],Vertices[],MATCH("ID",Vertices[[#Headers],[Vertex]:[Vertex Content Word Count]],0),FALSE)</f>
        <v>64</v>
      </c>
    </row>
    <row r="19" spans="1:3" ht="15">
      <c r="A19" s="78" t="s">
        <v>1570</v>
      </c>
      <c r="B19" s="85" t="s">
        <v>283</v>
      </c>
      <c r="C19" s="78">
        <f>VLOOKUP(GroupVertices[[#This Row],[Vertex]],Vertices[],MATCH("ID",Vertices[[#Headers],[Vertex]:[Vertex Content Word Count]],0),FALSE)</f>
        <v>63</v>
      </c>
    </row>
    <row r="20" spans="1:3" ht="15">
      <c r="A20" s="78" t="s">
        <v>1570</v>
      </c>
      <c r="B20" s="85" t="s">
        <v>282</v>
      </c>
      <c r="C20" s="78">
        <f>VLOOKUP(GroupVertices[[#This Row],[Vertex]],Vertices[],MATCH("ID",Vertices[[#Headers],[Vertex]:[Vertex Content Word Count]],0),FALSE)</f>
        <v>62</v>
      </c>
    </row>
    <row r="21" spans="1:3" ht="15">
      <c r="A21" s="78" t="s">
        <v>1570</v>
      </c>
      <c r="B21" s="85" t="s">
        <v>281</v>
      </c>
      <c r="C21" s="78">
        <f>VLOOKUP(GroupVertices[[#This Row],[Vertex]],Vertices[],MATCH("ID",Vertices[[#Headers],[Vertex]:[Vertex Content Word Count]],0),FALSE)</f>
        <v>61</v>
      </c>
    </row>
    <row r="22" spans="1:3" ht="15">
      <c r="A22" s="78" t="s">
        <v>1570</v>
      </c>
      <c r="B22" s="85" t="s">
        <v>243</v>
      </c>
      <c r="C22" s="78">
        <f>VLOOKUP(GroupVertices[[#This Row],[Vertex]],Vertices[],MATCH("ID",Vertices[[#Headers],[Vertex]:[Vertex Content Word Count]],0),FALSE)</f>
        <v>59</v>
      </c>
    </row>
    <row r="23" spans="1:3" ht="15">
      <c r="A23" s="78" t="s">
        <v>1570</v>
      </c>
      <c r="B23" s="85" t="s">
        <v>280</v>
      </c>
      <c r="C23" s="78">
        <f>VLOOKUP(GroupVertices[[#This Row],[Vertex]],Vertices[],MATCH("ID",Vertices[[#Headers],[Vertex]:[Vertex Content Word Count]],0),FALSE)</f>
        <v>60</v>
      </c>
    </row>
    <row r="24" spans="1:3" ht="15">
      <c r="A24" s="78" t="s">
        <v>1570</v>
      </c>
      <c r="B24" s="85" t="s">
        <v>240</v>
      </c>
      <c r="C24" s="78">
        <f>VLOOKUP(GroupVertices[[#This Row],[Vertex]],Vertices[],MATCH("ID",Vertices[[#Headers],[Vertex]:[Vertex Content Word Count]],0),FALSE)</f>
        <v>56</v>
      </c>
    </row>
    <row r="25" spans="1:3" ht="15">
      <c r="A25" s="78" t="s">
        <v>1570</v>
      </c>
      <c r="B25" s="85" t="s">
        <v>278</v>
      </c>
      <c r="C25" s="78">
        <f>VLOOKUP(GroupVertices[[#This Row],[Vertex]],Vertices[],MATCH("ID",Vertices[[#Headers],[Vertex]:[Vertex Content Word Count]],0),FALSE)</f>
        <v>55</v>
      </c>
    </row>
    <row r="26" spans="1:3" ht="15">
      <c r="A26" s="78" t="s">
        <v>1570</v>
      </c>
      <c r="B26" s="85" t="s">
        <v>238</v>
      </c>
      <c r="C26" s="78">
        <f>VLOOKUP(GroupVertices[[#This Row],[Vertex]],Vertices[],MATCH("ID",Vertices[[#Headers],[Vertex]:[Vertex Content Word Count]],0),FALSE)</f>
        <v>17</v>
      </c>
    </row>
    <row r="27" spans="1:3" ht="15">
      <c r="A27" s="78" t="s">
        <v>1570</v>
      </c>
      <c r="B27" s="85" t="s">
        <v>277</v>
      </c>
      <c r="C27" s="78">
        <f>VLOOKUP(GroupVertices[[#This Row],[Vertex]],Vertices[],MATCH("ID",Vertices[[#Headers],[Vertex]:[Vertex Content Word Count]],0),FALSE)</f>
        <v>54</v>
      </c>
    </row>
    <row r="28" spans="1:3" ht="15">
      <c r="A28" s="78" t="s">
        <v>1570</v>
      </c>
      <c r="B28" s="85" t="s">
        <v>219</v>
      </c>
      <c r="C28" s="78">
        <f>VLOOKUP(GroupVertices[[#This Row],[Vertex]],Vertices[],MATCH("ID",Vertices[[#Headers],[Vertex]:[Vertex Content Word Count]],0),FALSE)</f>
        <v>23</v>
      </c>
    </row>
    <row r="29" spans="1:3" ht="15">
      <c r="A29" s="78" t="s">
        <v>1570</v>
      </c>
      <c r="B29" s="85" t="s">
        <v>270</v>
      </c>
      <c r="C29" s="78">
        <f>VLOOKUP(GroupVertices[[#This Row],[Vertex]],Vertices[],MATCH("ID",Vertices[[#Headers],[Vertex]:[Vertex Content Word Count]],0),FALSE)</f>
        <v>22</v>
      </c>
    </row>
    <row r="30" spans="1:3" ht="15">
      <c r="A30" s="78" t="s">
        <v>1570</v>
      </c>
      <c r="B30" s="85" t="s">
        <v>218</v>
      </c>
      <c r="C30" s="78">
        <f>VLOOKUP(GroupVertices[[#This Row],[Vertex]],Vertices[],MATCH("ID",Vertices[[#Headers],[Vertex]:[Vertex Content Word Count]],0),FALSE)</f>
        <v>21</v>
      </c>
    </row>
    <row r="31" spans="1:3" ht="15">
      <c r="A31" s="78" t="s">
        <v>1570</v>
      </c>
      <c r="B31" s="85" t="s">
        <v>216</v>
      </c>
      <c r="C31" s="78">
        <f>VLOOKUP(GroupVertices[[#This Row],[Vertex]],Vertices[],MATCH("ID",Vertices[[#Headers],[Vertex]:[Vertex Content Word Count]],0),FALSE)</f>
        <v>15</v>
      </c>
    </row>
    <row r="32" spans="1:3" ht="15">
      <c r="A32" s="78" t="s">
        <v>1571</v>
      </c>
      <c r="B32" s="85" t="s">
        <v>257</v>
      </c>
      <c r="C32" s="78">
        <f>VLOOKUP(GroupVertices[[#This Row],[Vertex]],Vertices[],MATCH("ID",Vertices[[#Headers],[Vertex]:[Vertex Content Word Count]],0),FALSE)</f>
        <v>90</v>
      </c>
    </row>
    <row r="33" spans="1:3" ht="15">
      <c r="A33" s="78" t="s">
        <v>1571</v>
      </c>
      <c r="B33" s="85" t="s">
        <v>258</v>
      </c>
      <c r="C33" s="78">
        <f>VLOOKUP(GroupVertices[[#This Row],[Vertex]],Vertices[],MATCH("ID",Vertices[[#Headers],[Vertex]:[Vertex Content Word Count]],0),FALSE)</f>
        <v>39</v>
      </c>
    </row>
    <row r="34" spans="1:3" ht="15">
      <c r="A34" s="78" t="s">
        <v>1571</v>
      </c>
      <c r="B34" s="85" t="s">
        <v>247</v>
      </c>
      <c r="C34" s="78">
        <f>VLOOKUP(GroupVertices[[#This Row],[Vertex]],Vertices[],MATCH("ID",Vertices[[#Headers],[Vertex]:[Vertex Content Word Count]],0),FALSE)</f>
        <v>40</v>
      </c>
    </row>
    <row r="35" spans="1:3" ht="15">
      <c r="A35" s="78" t="s">
        <v>1571</v>
      </c>
      <c r="B35" s="85" t="s">
        <v>233</v>
      </c>
      <c r="C35" s="78">
        <f>VLOOKUP(GroupVertices[[#This Row],[Vertex]],Vertices[],MATCH("ID",Vertices[[#Headers],[Vertex]:[Vertex Content Word Count]],0),FALSE)</f>
        <v>50</v>
      </c>
    </row>
    <row r="36" spans="1:3" ht="15">
      <c r="A36" s="78" t="s">
        <v>1571</v>
      </c>
      <c r="B36" s="85" t="s">
        <v>256</v>
      </c>
      <c r="C36" s="78">
        <f>VLOOKUP(GroupVertices[[#This Row],[Vertex]],Vertices[],MATCH("ID",Vertices[[#Headers],[Vertex]:[Vertex Content Word Count]],0),FALSE)</f>
        <v>89</v>
      </c>
    </row>
    <row r="37" spans="1:3" ht="15">
      <c r="A37" s="78" t="s">
        <v>1571</v>
      </c>
      <c r="B37" s="85" t="s">
        <v>252</v>
      </c>
      <c r="C37" s="78">
        <f>VLOOKUP(GroupVertices[[#This Row],[Vertex]],Vertices[],MATCH("ID",Vertices[[#Headers],[Vertex]:[Vertex Content Word Count]],0),FALSE)</f>
        <v>82</v>
      </c>
    </row>
    <row r="38" spans="1:3" ht="15">
      <c r="A38" s="78" t="s">
        <v>1571</v>
      </c>
      <c r="B38" s="85" t="s">
        <v>251</v>
      </c>
      <c r="C38" s="78">
        <f>VLOOKUP(GroupVertices[[#This Row],[Vertex]],Vertices[],MATCH("ID",Vertices[[#Headers],[Vertex]:[Vertex Content Word Count]],0),FALSE)</f>
        <v>81</v>
      </c>
    </row>
    <row r="39" spans="1:3" ht="15">
      <c r="A39" s="78" t="s">
        <v>1571</v>
      </c>
      <c r="B39" s="85" t="s">
        <v>288</v>
      </c>
      <c r="C39" s="78">
        <f>VLOOKUP(GroupVertices[[#This Row],[Vertex]],Vertices[],MATCH("ID",Vertices[[#Headers],[Vertex]:[Vertex Content Word Count]],0),FALSE)</f>
        <v>70</v>
      </c>
    </row>
    <row r="40" spans="1:3" ht="15">
      <c r="A40" s="78" t="s">
        <v>1571</v>
      </c>
      <c r="B40" s="85" t="s">
        <v>246</v>
      </c>
      <c r="C40" s="78">
        <f>VLOOKUP(GroupVertices[[#This Row],[Vertex]],Vertices[],MATCH("ID",Vertices[[#Headers],[Vertex]:[Vertex Content Word Count]],0),FALSE)</f>
        <v>38</v>
      </c>
    </row>
    <row r="41" spans="1:3" ht="15">
      <c r="A41" s="78" t="s">
        <v>1571</v>
      </c>
      <c r="B41" s="85" t="s">
        <v>250</v>
      </c>
      <c r="C41" s="78">
        <f>VLOOKUP(GroupVertices[[#This Row],[Vertex]],Vertices[],MATCH("ID",Vertices[[#Headers],[Vertex]:[Vertex Content Word Count]],0),FALSE)</f>
        <v>52</v>
      </c>
    </row>
    <row r="42" spans="1:3" ht="15">
      <c r="A42" s="78" t="s">
        <v>1571</v>
      </c>
      <c r="B42" s="85" t="s">
        <v>234</v>
      </c>
      <c r="C42" s="78">
        <f>VLOOKUP(GroupVertices[[#This Row],[Vertex]],Vertices[],MATCH("ID",Vertices[[#Headers],[Vertex]:[Vertex Content Word Count]],0),FALSE)</f>
        <v>51</v>
      </c>
    </row>
    <row r="43" spans="1:3" ht="15">
      <c r="A43" s="78" t="s">
        <v>1571</v>
      </c>
      <c r="B43" s="85" t="s">
        <v>231</v>
      </c>
      <c r="C43" s="78">
        <f>VLOOKUP(GroupVertices[[#This Row],[Vertex]],Vertices[],MATCH("ID",Vertices[[#Headers],[Vertex]:[Vertex Content Word Count]],0),FALSE)</f>
        <v>49</v>
      </c>
    </row>
    <row r="44" spans="1:3" ht="15">
      <c r="A44" s="78" t="s">
        <v>1571</v>
      </c>
      <c r="B44" s="85" t="s">
        <v>232</v>
      </c>
      <c r="C44" s="78">
        <f>VLOOKUP(GroupVertices[[#This Row],[Vertex]],Vertices[],MATCH("ID",Vertices[[#Headers],[Vertex]:[Vertex Content Word Count]],0),FALSE)</f>
        <v>48</v>
      </c>
    </row>
    <row r="45" spans="1:3" ht="15">
      <c r="A45" s="78" t="s">
        <v>1571</v>
      </c>
      <c r="B45" s="85" t="s">
        <v>227</v>
      </c>
      <c r="C45" s="78">
        <f>VLOOKUP(GroupVertices[[#This Row],[Vertex]],Vertices[],MATCH("ID",Vertices[[#Headers],[Vertex]:[Vertex Content Word Count]],0),FALSE)</f>
        <v>37</v>
      </c>
    </row>
    <row r="46" spans="1:3" ht="15">
      <c r="A46" s="78" t="s">
        <v>1572</v>
      </c>
      <c r="B46" s="85" t="s">
        <v>293</v>
      </c>
      <c r="C46" s="78">
        <f>VLOOKUP(GroupVertices[[#This Row],[Vertex]],Vertices[],MATCH("ID",Vertices[[#Headers],[Vertex]:[Vertex Content Word Count]],0),FALSE)</f>
        <v>76</v>
      </c>
    </row>
    <row r="47" spans="1:3" ht="15">
      <c r="A47" s="78" t="s">
        <v>1572</v>
      </c>
      <c r="B47" s="85" t="s">
        <v>228</v>
      </c>
      <c r="C47" s="78">
        <f>VLOOKUP(GroupVertices[[#This Row],[Vertex]],Vertices[],MATCH("ID",Vertices[[#Headers],[Vertex]:[Vertex Content Word Count]],0),FALSE)</f>
        <v>41</v>
      </c>
    </row>
    <row r="48" spans="1:3" ht="15">
      <c r="A48" s="78" t="s">
        <v>1572</v>
      </c>
      <c r="B48" s="85" t="s">
        <v>292</v>
      </c>
      <c r="C48" s="78">
        <f>VLOOKUP(GroupVertices[[#This Row],[Vertex]],Vertices[],MATCH("ID",Vertices[[#Headers],[Vertex]:[Vertex Content Word Count]],0),FALSE)</f>
        <v>75</v>
      </c>
    </row>
    <row r="49" spans="1:3" ht="15">
      <c r="A49" s="78" t="s">
        <v>1572</v>
      </c>
      <c r="B49" s="85" t="s">
        <v>291</v>
      </c>
      <c r="C49" s="78">
        <f>VLOOKUP(GroupVertices[[#This Row],[Vertex]],Vertices[],MATCH("ID",Vertices[[#Headers],[Vertex]:[Vertex Content Word Count]],0),FALSE)</f>
        <v>74</v>
      </c>
    </row>
    <row r="50" spans="1:3" ht="15">
      <c r="A50" s="78" t="s">
        <v>1572</v>
      </c>
      <c r="B50" s="85" t="s">
        <v>230</v>
      </c>
      <c r="C50" s="78">
        <f>VLOOKUP(GroupVertices[[#This Row],[Vertex]],Vertices[],MATCH("ID",Vertices[[#Headers],[Vertex]:[Vertex Content Word Count]],0),FALSE)</f>
        <v>47</v>
      </c>
    </row>
    <row r="51" spans="1:3" ht="15">
      <c r="A51" s="78" t="s">
        <v>1572</v>
      </c>
      <c r="B51" s="85" t="s">
        <v>239</v>
      </c>
      <c r="C51" s="78">
        <f>VLOOKUP(GroupVertices[[#This Row],[Vertex]],Vertices[],MATCH("ID",Vertices[[#Headers],[Vertex]:[Vertex Content Word Count]],0),FALSE)</f>
        <v>33</v>
      </c>
    </row>
    <row r="52" spans="1:3" ht="15">
      <c r="A52" s="78" t="s">
        <v>1572</v>
      </c>
      <c r="B52" s="85" t="s">
        <v>276</v>
      </c>
      <c r="C52" s="78">
        <f>VLOOKUP(GroupVertices[[#This Row],[Vertex]],Vertices[],MATCH("ID",Vertices[[#Headers],[Vertex]:[Vertex Content Word Count]],0),FALSE)</f>
        <v>45</v>
      </c>
    </row>
    <row r="53" spans="1:3" ht="15">
      <c r="A53" s="78" t="s">
        <v>1572</v>
      </c>
      <c r="B53" s="85" t="s">
        <v>275</v>
      </c>
      <c r="C53" s="78">
        <f>VLOOKUP(GroupVertices[[#This Row],[Vertex]],Vertices[],MATCH("ID",Vertices[[#Headers],[Vertex]:[Vertex Content Word Count]],0),FALSE)</f>
        <v>44</v>
      </c>
    </row>
    <row r="54" spans="1:3" ht="15">
      <c r="A54" s="78" t="s">
        <v>1572</v>
      </c>
      <c r="B54" s="85" t="s">
        <v>274</v>
      </c>
      <c r="C54" s="78">
        <f>VLOOKUP(GroupVertices[[#This Row],[Vertex]],Vertices[],MATCH("ID",Vertices[[#Headers],[Vertex]:[Vertex Content Word Count]],0),FALSE)</f>
        <v>43</v>
      </c>
    </row>
    <row r="55" spans="1:3" ht="15">
      <c r="A55" s="78" t="s">
        <v>1572</v>
      </c>
      <c r="B55" s="85" t="s">
        <v>273</v>
      </c>
      <c r="C55" s="78">
        <f>VLOOKUP(GroupVertices[[#This Row],[Vertex]],Vertices[],MATCH("ID",Vertices[[#Headers],[Vertex]:[Vertex Content Word Count]],0),FALSE)</f>
        <v>42</v>
      </c>
    </row>
    <row r="56" spans="1:3" ht="15">
      <c r="A56" s="78" t="s">
        <v>1572</v>
      </c>
      <c r="B56" s="85" t="s">
        <v>272</v>
      </c>
      <c r="C56" s="78">
        <f>VLOOKUP(GroupVertices[[#This Row],[Vertex]],Vertices[],MATCH("ID",Vertices[[#Headers],[Vertex]:[Vertex Content Word Count]],0),FALSE)</f>
        <v>32</v>
      </c>
    </row>
    <row r="57" spans="1:3" ht="15">
      <c r="A57" s="78" t="s">
        <v>1572</v>
      </c>
      <c r="B57" s="85" t="s">
        <v>225</v>
      </c>
      <c r="C57" s="78">
        <f>VLOOKUP(GroupVertices[[#This Row],[Vertex]],Vertices[],MATCH("ID",Vertices[[#Headers],[Vertex]:[Vertex Content Word Count]],0),FALSE)</f>
        <v>31</v>
      </c>
    </row>
    <row r="58" spans="1:3" ht="15">
      <c r="A58" s="78" t="s">
        <v>1573</v>
      </c>
      <c r="B58" s="85" t="s">
        <v>254</v>
      </c>
      <c r="C58" s="78">
        <f>VLOOKUP(GroupVertices[[#This Row],[Vertex]],Vertices[],MATCH("ID",Vertices[[#Headers],[Vertex]:[Vertex Content Word Count]],0),FALSE)</f>
        <v>20</v>
      </c>
    </row>
    <row r="59" spans="1:3" ht="15">
      <c r="A59" s="78" t="s">
        <v>1573</v>
      </c>
      <c r="B59" s="85" t="s">
        <v>301</v>
      </c>
      <c r="C59" s="78">
        <f>VLOOKUP(GroupVertices[[#This Row],[Vertex]],Vertices[],MATCH("ID",Vertices[[#Headers],[Vertex]:[Vertex Content Word Count]],0),FALSE)</f>
        <v>88</v>
      </c>
    </row>
    <row r="60" spans="1:3" ht="15">
      <c r="A60" s="78" t="s">
        <v>1573</v>
      </c>
      <c r="B60" s="85" t="s">
        <v>300</v>
      </c>
      <c r="C60" s="78">
        <f>VLOOKUP(GroupVertices[[#This Row],[Vertex]],Vertices[],MATCH("ID",Vertices[[#Headers],[Vertex]:[Vertex Content Word Count]],0),FALSE)</f>
        <v>87</v>
      </c>
    </row>
    <row r="61" spans="1:3" ht="15">
      <c r="A61" s="78" t="s">
        <v>1573</v>
      </c>
      <c r="B61" s="85" t="s">
        <v>279</v>
      </c>
      <c r="C61" s="78">
        <f>VLOOKUP(GroupVertices[[#This Row],[Vertex]],Vertices[],MATCH("ID",Vertices[[#Headers],[Vertex]:[Vertex Content Word Count]],0),FALSE)</f>
        <v>57</v>
      </c>
    </row>
    <row r="62" spans="1:3" ht="15">
      <c r="A62" s="78" t="s">
        <v>1573</v>
      </c>
      <c r="B62" s="85" t="s">
        <v>241</v>
      </c>
      <c r="C62" s="78">
        <f>VLOOKUP(GroupVertices[[#This Row],[Vertex]],Vertices[],MATCH("ID",Vertices[[#Headers],[Vertex]:[Vertex Content Word Count]],0),FALSE)</f>
        <v>35</v>
      </c>
    </row>
    <row r="63" spans="1:3" ht="15">
      <c r="A63" s="78" t="s">
        <v>1573</v>
      </c>
      <c r="B63" s="85" t="s">
        <v>255</v>
      </c>
      <c r="C63" s="78">
        <f>VLOOKUP(GroupVertices[[#This Row],[Vertex]],Vertices[],MATCH("ID",Vertices[[#Headers],[Vertex]:[Vertex Content Word Count]],0),FALSE)</f>
        <v>36</v>
      </c>
    </row>
    <row r="64" spans="1:3" ht="15">
      <c r="A64" s="78" t="s">
        <v>1573</v>
      </c>
      <c r="B64" s="85" t="s">
        <v>226</v>
      </c>
      <c r="C64" s="78">
        <f>VLOOKUP(GroupVertices[[#This Row],[Vertex]],Vertices[],MATCH("ID",Vertices[[#Headers],[Vertex]:[Vertex Content Word Count]],0),FALSE)</f>
        <v>34</v>
      </c>
    </row>
    <row r="65" spans="1:3" ht="15">
      <c r="A65" s="78" t="s">
        <v>1573</v>
      </c>
      <c r="B65" s="85" t="s">
        <v>269</v>
      </c>
      <c r="C65" s="78">
        <f>VLOOKUP(GroupVertices[[#This Row],[Vertex]],Vertices[],MATCH("ID",Vertices[[#Headers],[Vertex]:[Vertex Content Word Count]],0),FALSE)</f>
        <v>19</v>
      </c>
    </row>
    <row r="66" spans="1:3" ht="15">
      <c r="A66" s="78" t="s">
        <v>1573</v>
      </c>
      <c r="B66" s="85" t="s">
        <v>217</v>
      </c>
      <c r="C66" s="78">
        <f>VLOOKUP(GroupVertices[[#This Row],[Vertex]],Vertices[],MATCH("ID",Vertices[[#Headers],[Vertex]:[Vertex Content Word Count]],0),FALSE)</f>
        <v>18</v>
      </c>
    </row>
    <row r="67" spans="1:3" ht="15">
      <c r="A67" s="78" t="s">
        <v>1574</v>
      </c>
      <c r="B67" s="85" t="s">
        <v>289</v>
      </c>
      <c r="C67" s="78">
        <f>VLOOKUP(GroupVertices[[#This Row],[Vertex]],Vertices[],MATCH("ID",Vertices[[#Headers],[Vertex]:[Vertex Content Word Count]],0),FALSE)</f>
        <v>72</v>
      </c>
    </row>
    <row r="68" spans="1:3" ht="15">
      <c r="A68" s="78" t="s">
        <v>1574</v>
      </c>
      <c r="B68" s="85" t="s">
        <v>248</v>
      </c>
      <c r="C68" s="78">
        <f>VLOOKUP(GroupVertices[[#This Row],[Vertex]],Vertices[],MATCH("ID",Vertices[[#Headers],[Vertex]:[Vertex Content Word Count]],0),FALSE)</f>
        <v>71</v>
      </c>
    </row>
    <row r="69" spans="1:3" ht="15">
      <c r="A69" s="78" t="s">
        <v>1574</v>
      </c>
      <c r="B69" s="85" t="s">
        <v>235</v>
      </c>
      <c r="C69" s="78">
        <f>VLOOKUP(GroupVertices[[#This Row],[Vertex]],Vertices[],MATCH("ID",Vertices[[#Headers],[Vertex]:[Vertex Content Word Count]],0),FALSE)</f>
        <v>53</v>
      </c>
    </row>
    <row r="70" spans="1:3" ht="15">
      <c r="A70" s="78" t="s">
        <v>1574</v>
      </c>
      <c r="B70" s="85" t="s">
        <v>215</v>
      </c>
      <c r="C70" s="78">
        <f>VLOOKUP(GroupVertices[[#This Row],[Vertex]],Vertices[],MATCH("ID",Vertices[[#Headers],[Vertex]:[Vertex Content Word Count]],0),FALSE)</f>
        <v>12</v>
      </c>
    </row>
    <row r="71" spans="1:3" ht="15">
      <c r="A71" s="78" t="s">
        <v>1574</v>
      </c>
      <c r="B71" s="85" t="s">
        <v>271</v>
      </c>
      <c r="C71" s="78">
        <f>VLOOKUP(GroupVertices[[#This Row],[Vertex]],Vertices[],MATCH("ID",Vertices[[#Headers],[Vertex]:[Vertex Content Word Count]],0),FALSE)</f>
        <v>27</v>
      </c>
    </row>
    <row r="72" spans="1:3" ht="15">
      <c r="A72" s="78" t="s">
        <v>1574</v>
      </c>
      <c r="B72" s="85" t="s">
        <v>229</v>
      </c>
      <c r="C72" s="78">
        <f>VLOOKUP(GroupVertices[[#This Row],[Vertex]],Vertices[],MATCH("ID",Vertices[[#Headers],[Vertex]:[Vertex Content Word Count]],0),FALSE)</f>
        <v>46</v>
      </c>
    </row>
    <row r="73" spans="1:3" ht="15">
      <c r="A73" s="78" t="s">
        <v>1574</v>
      </c>
      <c r="B73" s="85" t="s">
        <v>221</v>
      </c>
      <c r="C73" s="78">
        <f>VLOOKUP(GroupVertices[[#This Row],[Vertex]],Vertices[],MATCH("ID",Vertices[[#Headers],[Vertex]:[Vertex Content Word Count]],0),FALSE)</f>
        <v>26</v>
      </c>
    </row>
    <row r="74" spans="1:3" ht="15">
      <c r="A74" s="78" t="s">
        <v>1574</v>
      </c>
      <c r="B74" s="85" t="s">
        <v>268</v>
      </c>
      <c r="C74" s="78">
        <f>VLOOKUP(GroupVertices[[#This Row],[Vertex]],Vertices[],MATCH("ID",Vertices[[#Headers],[Vertex]:[Vertex Content Word Count]],0),FALSE)</f>
        <v>14</v>
      </c>
    </row>
    <row r="75" spans="1:3" ht="15">
      <c r="A75" s="78" t="s">
        <v>1574</v>
      </c>
      <c r="B75" s="85" t="s">
        <v>267</v>
      </c>
      <c r="C75" s="78">
        <f>VLOOKUP(GroupVertices[[#This Row],[Vertex]],Vertices[],MATCH("ID",Vertices[[#Headers],[Vertex]:[Vertex Content Word Count]],0),FALSE)</f>
        <v>13</v>
      </c>
    </row>
    <row r="76" spans="1:3" ht="15">
      <c r="A76" s="78" t="s">
        <v>1575</v>
      </c>
      <c r="B76" s="85" t="s">
        <v>284</v>
      </c>
      <c r="C76" s="78">
        <f>VLOOKUP(GroupVertices[[#This Row],[Vertex]],Vertices[],MATCH("ID",Vertices[[#Headers],[Vertex]:[Vertex Content Word Count]],0),FALSE)</f>
        <v>65</v>
      </c>
    </row>
    <row r="77" spans="1:3" ht="15">
      <c r="A77" s="78" t="s">
        <v>1575</v>
      </c>
      <c r="B77" s="85" t="s">
        <v>214</v>
      </c>
      <c r="C77" s="78">
        <f>VLOOKUP(GroupVertices[[#This Row],[Vertex]],Vertices[],MATCH("ID",Vertices[[#Headers],[Vertex]:[Vertex Content Word Count]],0),FALSE)</f>
        <v>10</v>
      </c>
    </row>
    <row r="78" spans="1:3" ht="15">
      <c r="A78" s="78" t="s">
        <v>1575</v>
      </c>
      <c r="B78" s="85" t="s">
        <v>242</v>
      </c>
      <c r="C78" s="78">
        <f>VLOOKUP(GroupVertices[[#This Row],[Vertex]],Vertices[],MATCH("ID",Vertices[[#Headers],[Vertex]:[Vertex Content Word Count]],0),FALSE)</f>
        <v>58</v>
      </c>
    </row>
    <row r="79" spans="1:3" ht="15">
      <c r="A79" s="78" t="s">
        <v>1575</v>
      </c>
      <c r="B79" s="85" t="s">
        <v>222</v>
      </c>
      <c r="C79" s="78">
        <f>VLOOKUP(GroupVertices[[#This Row],[Vertex]],Vertices[],MATCH("ID",Vertices[[#Headers],[Vertex]:[Vertex Content Word Count]],0),FALSE)</f>
        <v>28</v>
      </c>
    </row>
    <row r="80" spans="1:3" ht="15">
      <c r="A80" s="78" t="s">
        <v>1575</v>
      </c>
      <c r="B80" s="85" t="s">
        <v>237</v>
      </c>
      <c r="C80" s="78">
        <f>VLOOKUP(GroupVertices[[#This Row],[Vertex]],Vertices[],MATCH("ID",Vertices[[#Headers],[Vertex]:[Vertex Content Word Count]],0),FALSE)</f>
        <v>25</v>
      </c>
    </row>
    <row r="81" spans="1:3" ht="15">
      <c r="A81" s="78" t="s">
        <v>1575</v>
      </c>
      <c r="B81" s="85" t="s">
        <v>220</v>
      </c>
      <c r="C81" s="78">
        <f>VLOOKUP(GroupVertices[[#This Row],[Vertex]],Vertices[],MATCH("ID",Vertices[[#Headers],[Vertex]:[Vertex Content Word Count]],0),FALSE)</f>
        <v>24</v>
      </c>
    </row>
    <row r="82" spans="1:3" ht="15">
      <c r="A82" s="78" t="s">
        <v>1575</v>
      </c>
      <c r="B82" s="85" t="s">
        <v>266</v>
      </c>
      <c r="C82" s="78">
        <f>VLOOKUP(GroupVertices[[#This Row],[Vertex]],Vertices[],MATCH("ID",Vertices[[#Headers],[Vertex]:[Vertex Content Word Count]],0),FALSE)</f>
        <v>11</v>
      </c>
    </row>
    <row r="83" spans="1:3" ht="15">
      <c r="A83" s="78" t="s">
        <v>1576</v>
      </c>
      <c r="B83" s="85" t="s">
        <v>212</v>
      </c>
      <c r="C83" s="78">
        <f>VLOOKUP(GroupVertices[[#This Row],[Vertex]],Vertices[],MATCH("ID",Vertices[[#Headers],[Vertex]:[Vertex Content Word Count]],0),FALSE)</f>
        <v>3</v>
      </c>
    </row>
    <row r="84" spans="1:3" ht="15">
      <c r="A84" s="78" t="s">
        <v>1576</v>
      </c>
      <c r="B84" s="85" t="s">
        <v>263</v>
      </c>
      <c r="C84" s="78">
        <f>VLOOKUP(GroupVertices[[#This Row],[Vertex]],Vertices[],MATCH("ID",Vertices[[#Headers],[Vertex]:[Vertex Content Word Count]],0),FALSE)</f>
        <v>6</v>
      </c>
    </row>
    <row r="85" spans="1:3" ht="15">
      <c r="A85" s="78" t="s">
        <v>1576</v>
      </c>
      <c r="B85" s="85" t="s">
        <v>262</v>
      </c>
      <c r="C85" s="78">
        <f>VLOOKUP(GroupVertices[[#This Row],[Vertex]],Vertices[],MATCH("ID",Vertices[[#Headers],[Vertex]:[Vertex Content Word Count]],0),FALSE)</f>
        <v>5</v>
      </c>
    </row>
    <row r="86" spans="1:3" ht="15">
      <c r="A86" s="78" t="s">
        <v>1576</v>
      </c>
      <c r="B86" s="85" t="s">
        <v>261</v>
      </c>
      <c r="C86" s="78">
        <f>VLOOKUP(GroupVertices[[#This Row],[Vertex]],Vertices[],MATCH("ID",Vertices[[#Headers],[Vertex]:[Vertex Content Word Count]],0),FALSE)</f>
        <v>4</v>
      </c>
    </row>
    <row r="87" spans="1:3" ht="15">
      <c r="A87" s="78" t="s">
        <v>1577</v>
      </c>
      <c r="B87" s="85" t="s">
        <v>213</v>
      </c>
      <c r="C87" s="78">
        <f>VLOOKUP(GroupVertices[[#This Row],[Vertex]],Vertices[],MATCH("ID",Vertices[[#Headers],[Vertex]:[Vertex Content Word Count]],0),FALSE)</f>
        <v>7</v>
      </c>
    </row>
    <row r="88" spans="1:3" ht="15">
      <c r="A88" s="78" t="s">
        <v>1577</v>
      </c>
      <c r="B88" s="85" t="s">
        <v>265</v>
      </c>
      <c r="C88" s="78">
        <f>VLOOKUP(GroupVertices[[#This Row],[Vertex]],Vertices[],MATCH("ID",Vertices[[#Headers],[Vertex]:[Vertex Content Word Count]],0),FALSE)</f>
        <v>9</v>
      </c>
    </row>
    <row r="89" spans="1:3" ht="15">
      <c r="A89" s="78" t="s">
        <v>1577</v>
      </c>
      <c r="B89" s="85" t="s">
        <v>264</v>
      </c>
      <c r="C89" s="78">
        <f>VLOOKUP(GroupVertices[[#This Row],[Vertex]],Vertices[],MATCH("ID",Vertices[[#Headers],[Vertex]:[Vertex Content Word Count]],0),FALSE)</f>
        <v>8</v>
      </c>
    </row>
    <row r="90" spans="1:3" ht="15">
      <c r="A90" s="78" t="s">
        <v>1578</v>
      </c>
      <c r="B90" s="85" t="s">
        <v>224</v>
      </c>
      <c r="C90" s="78">
        <f>VLOOKUP(GroupVertices[[#This Row],[Vertex]],Vertices[],MATCH("ID",Vertices[[#Headers],[Vertex]:[Vertex Content Word Count]],0),FALSE)</f>
        <v>30</v>
      </c>
    </row>
    <row r="91" spans="1:3" ht="15">
      <c r="A91" s="78" t="s">
        <v>1578</v>
      </c>
      <c r="B91" s="85" t="s">
        <v>223</v>
      </c>
      <c r="C91" s="78">
        <f>VLOOKUP(GroupVertices[[#This Row],[Vertex]],Vertices[],MATCH("ID",Vertices[[#Headers],[Vertex]:[Vertex Content Word Count]],0),FALSE)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1594</v>
      </c>
      <c r="B2" s="34" t="s">
        <v>1531</v>
      </c>
      <c r="D2" s="31">
        <f>MIN(Vertices[Degree])</f>
        <v>0</v>
      </c>
      <c r="E2" s="3">
        <f>COUNTIF(Vertices[Degree],"&gt;= "&amp;D2)-COUNTIF(Vertices[Degree],"&gt;="&amp;D3)</f>
        <v>0</v>
      </c>
      <c r="F2" s="37">
        <f>MIN(Vertices[In-Degree])</f>
        <v>0</v>
      </c>
      <c r="G2" s="38">
        <f>COUNTIF(Vertices[In-Degree],"&gt;= "&amp;F2)-COUNTIF(Vertices[In-Degree],"&gt;="&amp;F3)</f>
        <v>13</v>
      </c>
      <c r="H2" s="37">
        <f>MIN(Vertices[Out-Degree])</f>
        <v>0</v>
      </c>
      <c r="I2" s="38">
        <f>COUNTIF(Vertices[Out-Degree],"&gt;= "&amp;H2)-COUNTIF(Vertices[Out-Degree],"&gt;="&amp;H3)</f>
        <v>47</v>
      </c>
      <c r="J2" s="37">
        <f>MIN(Vertices[Betweenness Centrality])</f>
        <v>0</v>
      </c>
      <c r="K2" s="38">
        <f>COUNTIF(Vertices[Betweenness Centrality],"&gt;= "&amp;J2)-COUNTIF(Vertices[Betweenness Centrality],"&gt;="&amp;J3)</f>
        <v>81</v>
      </c>
      <c r="L2" s="37">
        <f>MIN(Vertices[Closeness Centrality])</f>
        <v>0.003559</v>
      </c>
      <c r="M2" s="38">
        <f>COUNTIF(Vertices[Closeness Centrality],"&gt;= "&amp;L2)-COUNTIF(Vertices[Closeness Centrality],"&gt;="&amp;L3)</f>
        <v>12</v>
      </c>
      <c r="N2" s="37">
        <f>MIN(Vertices[Eigenvector Centrality])</f>
        <v>0.000843</v>
      </c>
      <c r="O2" s="38">
        <f>COUNTIF(Vertices[Eigenvector Centrality],"&gt;= "&amp;N2)-COUNTIF(Vertices[Eigenvector Centrality],"&gt;="&amp;N3)</f>
        <v>17</v>
      </c>
      <c r="P2" s="37">
        <f>MIN(Vertices[PageRank])</f>
        <v>0.351442</v>
      </c>
      <c r="Q2" s="38">
        <f>COUNTIF(Vertices[PageRank],"&gt;= "&amp;P2)-COUNTIF(Vertices[PageRank],"&gt;="&amp;P3)</f>
        <v>48</v>
      </c>
      <c r="R2" s="37">
        <f>MIN(Vertices[Clustering Coefficient])</f>
        <v>0</v>
      </c>
      <c r="S2" s="43">
        <f>COUNTIF(Vertices[Clustering Coefficient],"&gt;= "&amp;R2)-COUNTIF(Vertices[Clustering Coefficient],"&gt;="&amp;R3)</f>
        <v>25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32</v>
      </c>
      <c r="H3" s="39">
        <f aca="true" t="shared" si="3" ref="H3:H26">H2+($H$57-$H$2)/BinDivisor</f>
        <v>1.0363636363636364</v>
      </c>
      <c r="I3" s="40">
        <f>COUNTIF(Vertices[Out-Degree],"&gt;= "&amp;H3)-COUNTIF(Vertices[Out-Degree],"&gt;="&amp;H4)</f>
        <v>15</v>
      </c>
      <c r="J3" s="39">
        <f aca="true" t="shared" si="4" ref="J3:J26">J2+($J$57-$J$2)/BinDivisor</f>
        <v>133.34545454545454</v>
      </c>
      <c r="K3" s="40">
        <f>COUNTIF(Vertices[Betweenness Centrality],"&gt;= "&amp;J3)-COUNTIF(Vertices[Betweenness Centrality],"&gt;="&amp;J4)</f>
        <v>3</v>
      </c>
      <c r="L3" s="39">
        <f aca="true" t="shared" si="5" ref="L3:L26">L2+($L$57-$L$2)/BinDivisor</f>
        <v>0.003664218181818182</v>
      </c>
      <c r="M3" s="40">
        <f>COUNTIF(Vertices[Closeness Centrality],"&gt;= "&amp;L3)-COUNTIF(Vertices[Closeness Centrality],"&gt;="&amp;L4)</f>
        <v>6</v>
      </c>
      <c r="N3" s="39">
        <f aca="true" t="shared" si="6" ref="N3:N26">N2+($N$57-$N$2)/BinDivisor</f>
        <v>0.0025121090909090912</v>
      </c>
      <c r="O3" s="40">
        <f>COUNTIF(Vertices[Eigenvector Centrality],"&gt;= "&amp;N3)-COUNTIF(Vertices[Eigenvector Centrality],"&gt;="&amp;N4)</f>
        <v>1</v>
      </c>
      <c r="P3" s="39">
        <f aca="true" t="shared" si="7" ref="P3:P26">P2+($P$57-$P$2)/BinDivisor</f>
        <v>0.6552948000000001</v>
      </c>
      <c r="Q3" s="40">
        <f>COUNTIF(Vertices[PageRank],"&gt;= "&amp;P3)-COUNTIF(Vertices[PageRank],"&gt;="&amp;P4)</f>
        <v>22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90</v>
      </c>
      <c r="D4" s="32">
        <f t="shared" si="1"/>
        <v>0</v>
      </c>
      <c r="E4" s="3">
        <f>COUNTIF(Vertices[Degree],"&gt;= "&amp;D4)-COUNTIF(Vertices[Degree],"&gt;="&amp;D5)</f>
        <v>0</v>
      </c>
      <c r="F4" s="37">
        <f t="shared" si="2"/>
        <v>1.309090909090909</v>
      </c>
      <c r="G4" s="38">
        <f>COUNTIF(Vertices[In-Degree],"&gt;= "&amp;F4)-COUNTIF(Vertices[In-Degree],"&gt;="&amp;F5)</f>
        <v>0</v>
      </c>
      <c r="H4" s="37">
        <f t="shared" si="3"/>
        <v>2.0727272727272728</v>
      </c>
      <c r="I4" s="38">
        <f>COUNTIF(Vertices[Out-Degree],"&gt;= "&amp;H4)-COUNTIF(Vertices[Out-Degree],"&gt;="&amp;H5)</f>
        <v>13</v>
      </c>
      <c r="J4" s="37">
        <f t="shared" si="4"/>
        <v>266.6909090909091</v>
      </c>
      <c r="K4" s="38">
        <f>COUNTIF(Vertices[Betweenness Centrality],"&gt;= "&amp;J4)-COUNTIF(Vertices[Betweenness Centrality],"&gt;="&amp;J5)</f>
        <v>2</v>
      </c>
      <c r="L4" s="37">
        <f t="shared" si="5"/>
        <v>0.0037694363636363638</v>
      </c>
      <c r="M4" s="38">
        <f>COUNTIF(Vertices[Closeness Centrality],"&gt;= "&amp;L4)-COUNTIF(Vertices[Closeness Centrality],"&gt;="&amp;L5)</f>
        <v>0</v>
      </c>
      <c r="N4" s="37">
        <f t="shared" si="6"/>
        <v>0.0041812181818181825</v>
      </c>
      <c r="O4" s="38">
        <f>COUNTIF(Vertices[Eigenvector Centrality],"&gt;= "&amp;N4)-COUNTIF(Vertices[Eigenvector Centrality],"&gt;="&amp;N5)</f>
        <v>0</v>
      </c>
      <c r="P4" s="37">
        <f t="shared" si="7"/>
        <v>0.9591476000000001</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1.9636363636363636</v>
      </c>
      <c r="G5" s="40">
        <f>COUNTIF(Vertices[In-Degree],"&gt;= "&amp;F5)-COUNTIF(Vertices[In-Degree],"&gt;="&amp;F6)</f>
        <v>25</v>
      </c>
      <c r="H5" s="39">
        <f t="shared" si="3"/>
        <v>3.1090909090909093</v>
      </c>
      <c r="I5" s="40">
        <f>COUNTIF(Vertices[Out-Degree],"&gt;= "&amp;H5)-COUNTIF(Vertices[Out-Degree],"&gt;="&amp;H6)</f>
        <v>6</v>
      </c>
      <c r="J5" s="39">
        <f t="shared" si="4"/>
        <v>400.0363636363636</v>
      </c>
      <c r="K5" s="40">
        <f>COUNTIF(Vertices[Betweenness Centrality],"&gt;= "&amp;J5)-COUNTIF(Vertices[Betweenness Centrality],"&gt;="&amp;J6)</f>
        <v>2</v>
      </c>
      <c r="L5" s="39">
        <f t="shared" si="5"/>
        <v>0.0038746545454545456</v>
      </c>
      <c r="M5" s="40">
        <f>COUNTIF(Vertices[Closeness Centrality],"&gt;= "&amp;L5)-COUNTIF(Vertices[Closeness Centrality],"&gt;="&amp;L6)</f>
        <v>0</v>
      </c>
      <c r="N5" s="39">
        <f t="shared" si="6"/>
        <v>0.005850327272727274</v>
      </c>
      <c r="O5" s="40">
        <f>COUNTIF(Vertices[Eigenvector Centrality],"&gt;= "&amp;N5)-COUNTIF(Vertices[Eigenvector Centrality],"&gt;="&amp;N6)</f>
        <v>0</v>
      </c>
      <c r="P5" s="39">
        <f t="shared" si="7"/>
        <v>1.2630004000000001</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168</v>
      </c>
      <c r="D6" s="32">
        <f t="shared" si="1"/>
        <v>0</v>
      </c>
      <c r="E6" s="3">
        <f>COUNTIF(Vertices[Degree],"&gt;= "&amp;D6)-COUNTIF(Vertices[Degree],"&gt;="&amp;D7)</f>
        <v>0</v>
      </c>
      <c r="F6" s="37">
        <f t="shared" si="2"/>
        <v>2.618181818181818</v>
      </c>
      <c r="G6" s="38">
        <f>COUNTIF(Vertices[In-Degree],"&gt;= "&amp;F6)-COUNTIF(Vertices[In-Degree],"&gt;="&amp;F7)</f>
        <v>7</v>
      </c>
      <c r="H6" s="37">
        <f t="shared" si="3"/>
        <v>4.1454545454545455</v>
      </c>
      <c r="I6" s="38">
        <f>COUNTIF(Vertices[Out-Degree],"&gt;= "&amp;H6)-COUNTIF(Vertices[Out-Degree],"&gt;="&amp;H7)</f>
        <v>3</v>
      </c>
      <c r="J6" s="37">
        <f t="shared" si="4"/>
        <v>533.3818181818182</v>
      </c>
      <c r="K6" s="38">
        <f>COUNTIF(Vertices[Betweenness Centrality],"&gt;= "&amp;J6)-COUNTIF(Vertices[Betweenness Centrality],"&gt;="&amp;J7)</f>
        <v>0</v>
      </c>
      <c r="L6" s="37">
        <f t="shared" si="5"/>
        <v>0.003979872727272727</v>
      </c>
      <c r="M6" s="38">
        <f>COUNTIF(Vertices[Closeness Centrality],"&gt;= "&amp;L6)-COUNTIF(Vertices[Closeness Centrality],"&gt;="&amp;L7)</f>
        <v>0</v>
      </c>
      <c r="N6" s="37">
        <f t="shared" si="6"/>
        <v>0.007519436363636365</v>
      </c>
      <c r="O6" s="38">
        <f>COUNTIF(Vertices[Eigenvector Centrality],"&gt;= "&amp;N6)-COUNTIF(Vertices[Eigenvector Centrality],"&gt;="&amp;N7)</f>
        <v>9</v>
      </c>
      <c r="P6" s="37">
        <f t="shared" si="7"/>
        <v>1.5668532000000002</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133</v>
      </c>
      <c r="D7" s="32">
        <f t="shared" si="1"/>
        <v>0</v>
      </c>
      <c r="E7" s="3">
        <f>COUNTIF(Vertices[Degree],"&gt;= "&amp;D7)-COUNTIF(Vertices[Degree],"&gt;="&amp;D8)</f>
        <v>0</v>
      </c>
      <c r="F7" s="39">
        <f t="shared" si="2"/>
        <v>3.2727272727272725</v>
      </c>
      <c r="G7" s="40">
        <f>COUNTIF(Vertices[In-Degree],"&gt;= "&amp;F7)-COUNTIF(Vertices[In-Degree],"&gt;="&amp;F8)</f>
        <v>0</v>
      </c>
      <c r="H7" s="39">
        <f t="shared" si="3"/>
        <v>5.181818181818182</v>
      </c>
      <c r="I7" s="40">
        <f>COUNTIF(Vertices[Out-Degree],"&gt;= "&amp;H7)-COUNTIF(Vertices[Out-Degree],"&gt;="&amp;H8)</f>
        <v>0</v>
      </c>
      <c r="J7" s="39">
        <f t="shared" si="4"/>
        <v>666.7272727272727</v>
      </c>
      <c r="K7" s="40">
        <f>COUNTIF(Vertices[Betweenness Centrality],"&gt;= "&amp;J7)-COUNTIF(Vertices[Betweenness Centrality],"&gt;="&amp;J8)</f>
        <v>1</v>
      </c>
      <c r="L7" s="39">
        <f t="shared" si="5"/>
        <v>0.004085090909090909</v>
      </c>
      <c r="M7" s="40">
        <f>COUNTIF(Vertices[Closeness Centrality],"&gt;= "&amp;L7)-COUNTIF(Vertices[Closeness Centrality],"&gt;="&amp;L8)</f>
        <v>0</v>
      </c>
      <c r="N7" s="39">
        <f t="shared" si="6"/>
        <v>0.009188545454545456</v>
      </c>
      <c r="O7" s="40">
        <f>COUNTIF(Vertices[Eigenvector Centrality],"&gt;= "&amp;N7)-COUNTIF(Vertices[Eigenvector Centrality],"&gt;="&amp;N8)</f>
        <v>30</v>
      </c>
      <c r="P7" s="39">
        <f t="shared" si="7"/>
        <v>1.8707060000000002</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301</v>
      </c>
      <c r="D8" s="32">
        <f t="shared" si="1"/>
        <v>0</v>
      </c>
      <c r="E8" s="3">
        <f>COUNTIF(Vertices[Degree],"&gt;= "&amp;D8)-COUNTIF(Vertices[Degree],"&gt;="&amp;D9)</f>
        <v>0</v>
      </c>
      <c r="F8" s="37">
        <f t="shared" si="2"/>
        <v>3.927272727272727</v>
      </c>
      <c r="G8" s="38">
        <f>COUNTIF(Vertices[In-Degree],"&gt;= "&amp;F8)-COUNTIF(Vertices[In-Degree],"&gt;="&amp;F9)</f>
        <v>5</v>
      </c>
      <c r="H8" s="37">
        <f t="shared" si="3"/>
        <v>6.218181818181818</v>
      </c>
      <c r="I8" s="38">
        <f>COUNTIF(Vertices[Out-Degree],"&gt;= "&amp;H8)-COUNTIF(Vertices[Out-Degree],"&gt;="&amp;H9)</f>
        <v>2</v>
      </c>
      <c r="J8" s="37">
        <f t="shared" si="4"/>
        <v>800.0727272727273</v>
      </c>
      <c r="K8" s="38">
        <f>COUNTIF(Vertices[Betweenness Centrality],"&gt;= "&amp;J8)-COUNTIF(Vertices[Betweenness Centrality],"&gt;="&amp;J9)</f>
        <v>0</v>
      </c>
      <c r="L8" s="37">
        <f t="shared" si="5"/>
        <v>0.004190309090909091</v>
      </c>
      <c r="M8" s="38">
        <f>COUNTIF(Vertices[Closeness Centrality],"&gt;= "&amp;L8)-COUNTIF(Vertices[Closeness Centrality],"&gt;="&amp;L9)</f>
        <v>0</v>
      </c>
      <c r="N8" s="37">
        <f t="shared" si="6"/>
        <v>0.010857654545454547</v>
      </c>
      <c r="O8" s="38">
        <f>COUNTIF(Vertices[Eigenvector Centrality],"&gt;= "&amp;N8)-COUNTIF(Vertices[Eigenvector Centrality],"&gt;="&amp;N9)</f>
        <v>10</v>
      </c>
      <c r="P8" s="37">
        <f t="shared" si="7"/>
        <v>2.1745588000000002</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4.581818181818181</v>
      </c>
      <c r="G9" s="40">
        <f>COUNTIF(Vertices[In-Degree],"&gt;= "&amp;F9)-COUNTIF(Vertices[In-Degree],"&gt;="&amp;F10)</f>
        <v>2</v>
      </c>
      <c r="H9" s="39">
        <f t="shared" si="3"/>
        <v>7.254545454545454</v>
      </c>
      <c r="I9" s="40">
        <f>COUNTIF(Vertices[Out-Degree],"&gt;= "&amp;H9)-COUNTIF(Vertices[Out-Degree],"&gt;="&amp;H10)</f>
        <v>1</v>
      </c>
      <c r="J9" s="39">
        <f t="shared" si="4"/>
        <v>933.4181818181819</v>
      </c>
      <c r="K9" s="40">
        <f>COUNTIF(Vertices[Betweenness Centrality],"&gt;= "&amp;J9)-COUNTIF(Vertices[Betweenness Centrality],"&gt;="&amp;J10)</f>
        <v>0</v>
      </c>
      <c r="L9" s="39">
        <f t="shared" si="5"/>
        <v>0.0042955272727272726</v>
      </c>
      <c r="M9" s="40">
        <f>COUNTIF(Vertices[Closeness Centrality],"&gt;= "&amp;L9)-COUNTIF(Vertices[Closeness Centrality],"&gt;="&amp;L10)</f>
        <v>0</v>
      </c>
      <c r="N9" s="39">
        <f t="shared" si="6"/>
        <v>0.012526763636363639</v>
      </c>
      <c r="O9" s="40">
        <f>COUNTIF(Vertices[Eigenvector Centrality],"&gt;= "&amp;N9)-COUNTIF(Vertices[Eigenvector Centrality],"&gt;="&amp;N10)</f>
        <v>7</v>
      </c>
      <c r="P9" s="39">
        <f t="shared" si="7"/>
        <v>2.4784116000000003</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14</v>
      </c>
      <c r="D10" s="32">
        <f t="shared" si="1"/>
        <v>0</v>
      </c>
      <c r="E10" s="3">
        <f>COUNTIF(Vertices[Degree],"&gt;= "&amp;D10)-COUNTIF(Vertices[Degree],"&gt;="&amp;D11)</f>
        <v>0</v>
      </c>
      <c r="F10" s="37">
        <f t="shared" si="2"/>
        <v>5.236363636363635</v>
      </c>
      <c r="G10" s="38">
        <f>COUNTIF(Vertices[In-Degree],"&gt;= "&amp;F10)-COUNTIF(Vertices[In-Degree],"&gt;="&amp;F11)</f>
        <v>0</v>
      </c>
      <c r="H10" s="37">
        <f t="shared" si="3"/>
        <v>8.290909090909091</v>
      </c>
      <c r="I10" s="38">
        <f>COUNTIF(Vertices[Out-Degree],"&gt;= "&amp;H10)-COUNTIF(Vertices[Out-Degree],"&gt;="&amp;H11)</f>
        <v>2</v>
      </c>
      <c r="J10" s="37">
        <f t="shared" si="4"/>
        <v>1066.7636363636364</v>
      </c>
      <c r="K10" s="38">
        <f>COUNTIF(Vertices[Betweenness Centrality],"&gt;= "&amp;J10)-COUNTIF(Vertices[Betweenness Centrality],"&gt;="&amp;J11)</f>
        <v>0</v>
      </c>
      <c r="L10" s="37">
        <f t="shared" si="5"/>
        <v>0.004400745454545454</v>
      </c>
      <c r="M10" s="38">
        <f>COUNTIF(Vertices[Closeness Centrality],"&gt;= "&amp;L10)-COUNTIF(Vertices[Closeness Centrality],"&gt;="&amp;L11)</f>
        <v>0</v>
      </c>
      <c r="N10" s="37">
        <f t="shared" si="6"/>
        <v>0.01419587272727273</v>
      </c>
      <c r="O10" s="38">
        <f>COUNTIF(Vertices[Eigenvector Centrality],"&gt;= "&amp;N10)-COUNTIF(Vertices[Eigenvector Centrality],"&gt;="&amp;N11)</f>
        <v>2</v>
      </c>
      <c r="P10" s="37">
        <f t="shared" si="7"/>
        <v>2.7822644000000003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5.89090909090909</v>
      </c>
      <c r="G11" s="40">
        <f>COUNTIF(Vertices[In-Degree],"&gt;= "&amp;F11)-COUNTIF(Vertices[In-Degree],"&gt;="&amp;F12)</f>
        <v>1</v>
      </c>
      <c r="H11" s="39">
        <f t="shared" si="3"/>
        <v>9.327272727272728</v>
      </c>
      <c r="I11" s="40">
        <f>COUNTIF(Vertices[Out-Degree],"&gt;= "&amp;H11)-COUNTIF(Vertices[Out-Degree],"&gt;="&amp;H12)</f>
        <v>0</v>
      </c>
      <c r="J11" s="39">
        <f t="shared" si="4"/>
        <v>1200.1090909090908</v>
      </c>
      <c r="K11" s="40">
        <f>COUNTIF(Vertices[Betweenness Centrality],"&gt;= "&amp;J11)-COUNTIF(Vertices[Betweenness Centrality],"&gt;="&amp;J12)</f>
        <v>0</v>
      </c>
      <c r="L11" s="39">
        <f t="shared" si="5"/>
        <v>0.004505963636363636</v>
      </c>
      <c r="M11" s="40">
        <f>COUNTIF(Vertices[Closeness Centrality],"&gt;= "&amp;L11)-COUNTIF(Vertices[Closeness Centrality],"&gt;="&amp;L12)</f>
        <v>0</v>
      </c>
      <c r="N11" s="39">
        <f t="shared" si="6"/>
        <v>0.01586498181818182</v>
      </c>
      <c r="O11" s="40">
        <f>COUNTIF(Vertices[Eigenvector Centrality],"&gt;= "&amp;N11)-COUNTIF(Vertices[Eigenvector Centrality],"&gt;="&amp;N12)</f>
        <v>7</v>
      </c>
      <c r="P11" s="39">
        <f t="shared" si="7"/>
        <v>3.0861172000000003</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0.21176470588235294</v>
      </c>
      <c r="D12" s="32">
        <f t="shared" si="1"/>
        <v>0</v>
      </c>
      <c r="E12" s="3">
        <f>COUNTIF(Vertices[Degree],"&gt;= "&amp;D12)-COUNTIF(Vertices[Degree],"&gt;="&amp;D13)</f>
        <v>0</v>
      </c>
      <c r="F12" s="37">
        <f t="shared" si="2"/>
        <v>6.545454545454544</v>
      </c>
      <c r="G12" s="38">
        <f>COUNTIF(Vertices[In-Degree],"&gt;= "&amp;F12)-COUNTIF(Vertices[In-Degree],"&gt;="&amp;F13)</f>
        <v>2</v>
      </c>
      <c r="H12" s="37">
        <f t="shared" si="3"/>
        <v>10.363636363636365</v>
      </c>
      <c r="I12" s="38">
        <f>COUNTIF(Vertices[Out-Degree],"&gt;= "&amp;H12)-COUNTIF(Vertices[Out-Degree],"&gt;="&amp;H13)</f>
        <v>0</v>
      </c>
      <c r="J12" s="37">
        <f t="shared" si="4"/>
        <v>1333.4545454545453</v>
      </c>
      <c r="K12" s="38">
        <f>COUNTIF(Vertices[Betweenness Centrality],"&gt;= "&amp;J12)-COUNTIF(Vertices[Betweenness Centrality],"&gt;="&amp;J13)</f>
        <v>0</v>
      </c>
      <c r="L12" s="37">
        <f t="shared" si="5"/>
        <v>0.004611181818181818</v>
      </c>
      <c r="M12" s="38">
        <f>COUNTIF(Vertices[Closeness Centrality],"&gt;= "&amp;L12)-COUNTIF(Vertices[Closeness Centrality],"&gt;="&amp;L13)</f>
        <v>0</v>
      </c>
      <c r="N12" s="37">
        <f t="shared" si="6"/>
        <v>0.017534090909090912</v>
      </c>
      <c r="O12" s="38">
        <f>COUNTIF(Vertices[Eigenvector Centrality],"&gt;= "&amp;N12)-COUNTIF(Vertices[Eigenvector Centrality],"&gt;="&amp;N13)</f>
        <v>1</v>
      </c>
      <c r="P12" s="37">
        <f t="shared" si="7"/>
        <v>3.3899700000000004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0.34951456310679613</v>
      </c>
      <c r="D13" s="32">
        <f t="shared" si="1"/>
        <v>0</v>
      </c>
      <c r="E13" s="3">
        <f>COUNTIF(Vertices[Degree],"&gt;= "&amp;D13)-COUNTIF(Vertices[Degree],"&gt;="&amp;D14)</f>
        <v>0</v>
      </c>
      <c r="F13" s="39">
        <f t="shared" si="2"/>
        <v>7.199999999999998</v>
      </c>
      <c r="G13" s="40">
        <f>COUNTIF(Vertices[In-Degree],"&gt;= "&amp;F13)-COUNTIF(Vertices[In-Degree],"&gt;="&amp;F14)</f>
        <v>0</v>
      </c>
      <c r="H13" s="39">
        <f t="shared" si="3"/>
        <v>11.400000000000002</v>
      </c>
      <c r="I13" s="40">
        <f>COUNTIF(Vertices[Out-Degree],"&gt;= "&amp;H13)-COUNTIF(Vertices[Out-Degree],"&gt;="&amp;H14)</f>
        <v>0</v>
      </c>
      <c r="J13" s="39">
        <f t="shared" si="4"/>
        <v>1466.7999999999997</v>
      </c>
      <c r="K13" s="40">
        <f>COUNTIF(Vertices[Betweenness Centrality],"&gt;= "&amp;J13)-COUNTIF(Vertices[Betweenness Centrality],"&gt;="&amp;J14)</f>
        <v>0</v>
      </c>
      <c r="L13" s="39">
        <f t="shared" si="5"/>
        <v>0.0047164</v>
      </c>
      <c r="M13" s="40">
        <f>COUNTIF(Vertices[Closeness Centrality],"&gt;= "&amp;L13)-COUNTIF(Vertices[Closeness Centrality],"&gt;="&amp;L14)</f>
        <v>0</v>
      </c>
      <c r="N13" s="39">
        <f t="shared" si="6"/>
        <v>0.019203200000000004</v>
      </c>
      <c r="O13" s="40">
        <f>COUNTIF(Vertices[Eigenvector Centrality],"&gt;= "&amp;N13)-COUNTIF(Vertices[Eigenvector Centrality],"&gt;="&amp;N14)</f>
        <v>1</v>
      </c>
      <c r="P13" s="39">
        <f t="shared" si="7"/>
        <v>3.6938228000000004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7.854545454545453</v>
      </c>
      <c r="G14" s="38">
        <f>COUNTIF(Vertices[In-Degree],"&gt;= "&amp;F14)-COUNTIF(Vertices[In-Degree],"&gt;="&amp;F15)</f>
        <v>0</v>
      </c>
      <c r="H14" s="37">
        <f t="shared" si="3"/>
        <v>12.43636363636364</v>
      </c>
      <c r="I14" s="38">
        <f>COUNTIF(Vertices[Out-Degree],"&gt;= "&amp;H14)-COUNTIF(Vertices[Out-Degree],"&gt;="&amp;H15)</f>
        <v>0</v>
      </c>
      <c r="J14" s="37">
        <f t="shared" si="4"/>
        <v>1600.1454545454542</v>
      </c>
      <c r="K14" s="38">
        <f>COUNTIF(Vertices[Betweenness Centrality],"&gt;= "&amp;J14)-COUNTIF(Vertices[Betweenness Centrality],"&gt;="&amp;J15)</f>
        <v>0</v>
      </c>
      <c r="L14" s="37">
        <f t="shared" si="5"/>
        <v>0.004821618181818182</v>
      </c>
      <c r="M14" s="38">
        <f>COUNTIF(Vertices[Closeness Centrality],"&gt;= "&amp;L14)-COUNTIF(Vertices[Closeness Centrality],"&gt;="&amp;L15)</f>
        <v>0</v>
      </c>
      <c r="N14" s="37">
        <f t="shared" si="6"/>
        <v>0.020872309090909095</v>
      </c>
      <c r="O14" s="38">
        <f>COUNTIF(Vertices[Eigenvector Centrality],"&gt;= "&amp;N14)-COUNTIF(Vertices[Eigenvector Centrality],"&gt;="&amp;N15)</f>
        <v>0</v>
      </c>
      <c r="P14" s="37">
        <f t="shared" si="7"/>
        <v>3.9976756000000004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8.509090909090908</v>
      </c>
      <c r="G15" s="40">
        <f>COUNTIF(Vertices[In-Degree],"&gt;= "&amp;F15)-COUNTIF(Vertices[In-Degree],"&gt;="&amp;F16)</f>
        <v>1</v>
      </c>
      <c r="H15" s="39">
        <f t="shared" si="3"/>
        <v>13.472727272727276</v>
      </c>
      <c r="I15" s="40">
        <f>COUNTIF(Vertices[Out-Degree],"&gt;= "&amp;H15)-COUNTIF(Vertices[Out-Degree],"&gt;="&amp;H16)</f>
        <v>0</v>
      </c>
      <c r="J15" s="39">
        <f t="shared" si="4"/>
        <v>1733.4909090909086</v>
      </c>
      <c r="K15" s="40">
        <f>COUNTIF(Vertices[Betweenness Centrality],"&gt;= "&amp;J15)-COUNTIF(Vertices[Betweenness Centrality],"&gt;="&amp;J16)</f>
        <v>0</v>
      </c>
      <c r="L15" s="39">
        <f t="shared" si="5"/>
        <v>0.004926836363636364</v>
      </c>
      <c r="M15" s="40">
        <f>COUNTIF(Vertices[Closeness Centrality],"&gt;= "&amp;L15)-COUNTIF(Vertices[Closeness Centrality],"&gt;="&amp;L16)</f>
        <v>0</v>
      </c>
      <c r="N15" s="39">
        <f t="shared" si="6"/>
        <v>0.022541418181818186</v>
      </c>
      <c r="O15" s="40">
        <f>COUNTIF(Vertices[Eigenvector Centrality],"&gt;= "&amp;N15)-COUNTIF(Vertices[Eigenvector Centrality],"&gt;="&amp;N16)</f>
        <v>1</v>
      </c>
      <c r="P15" s="39">
        <f t="shared" si="7"/>
        <v>4.3015284000000005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9.163636363636362</v>
      </c>
      <c r="G16" s="38">
        <f>COUNTIF(Vertices[In-Degree],"&gt;= "&amp;F16)-COUNTIF(Vertices[In-Degree],"&gt;="&amp;F17)</f>
        <v>0</v>
      </c>
      <c r="H16" s="37">
        <f t="shared" si="3"/>
        <v>14.509090909090913</v>
      </c>
      <c r="I16" s="38">
        <f>COUNTIF(Vertices[Out-Degree],"&gt;= "&amp;H16)-COUNTIF(Vertices[Out-Degree],"&gt;="&amp;H17)</f>
        <v>0</v>
      </c>
      <c r="J16" s="37">
        <f t="shared" si="4"/>
        <v>1866.836363636363</v>
      </c>
      <c r="K16" s="38">
        <f>COUNTIF(Vertices[Betweenness Centrality],"&gt;= "&amp;J16)-COUNTIF(Vertices[Betweenness Centrality],"&gt;="&amp;J17)</f>
        <v>0</v>
      </c>
      <c r="L16" s="37">
        <f t="shared" si="5"/>
        <v>0.0050320545454545455</v>
      </c>
      <c r="M16" s="38">
        <f>COUNTIF(Vertices[Closeness Centrality],"&gt;= "&amp;L16)-COUNTIF(Vertices[Closeness Centrality],"&gt;="&amp;L17)</f>
        <v>8</v>
      </c>
      <c r="N16" s="37">
        <f t="shared" si="6"/>
        <v>0.024210527272727277</v>
      </c>
      <c r="O16" s="38">
        <f>COUNTIF(Vertices[Eigenvector Centrality],"&gt;= "&amp;N16)-COUNTIF(Vertices[Eigenvector Centrality],"&gt;="&amp;N17)</f>
        <v>0</v>
      </c>
      <c r="P16" s="37">
        <f t="shared" si="7"/>
        <v>4.6053812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90</v>
      </c>
      <c r="D17" s="32">
        <f t="shared" si="1"/>
        <v>0</v>
      </c>
      <c r="E17" s="3">
        <f>COUNTIF(Vertices[Degree],"&gt;= "&amp;D17)-COUNTIF(Vertices[Degree],"&gt;="&amp;D18)</f>
        <v>0</v>
      </c>
      <c r="F17" s="39">
        <f t="shared" si="2"/>
        <v>9.818181818181817</v>
      </c>
      <c r="G17" s="40">
        <f>COUNTIF(Vertices[In-Degree],"&gt;= "&amp;F17)-COUNTIF(Vertices[In-Degree],"&gt;="&amp;F18)</f>
        <v>0</v>
      </c>
      <c r="H17" s="39">
        <f t="shared" si="3"/>
        <v>15.54545454545455</v>
      </c>
      <c r="I17" s="40">
        <f>COUNTIF(Vertices[Out-Degree],"&gt;= "&amp;H17)-COUNTIF(Vertices[Out-Degree],"&gt;="&amp;H18)</f>
        <v>0</v>
      </c>
      <c r="J17" s="39">
        <f t="shared" si="4"/>
        <v>2000.1818181818176</v>
      </c>
      <c r="K17" s="40">
        <f>COUNTIF(Vertices[Betweenness Centrality],"&gt;= "&amp;J17)-COUNTIF(Vertices[Betweenness Centrality],"&gt;="&amp;J18)</f>
        <v>0</v>
      </c>
      <c r="L17" s="39">
        <f t="shared" si="5"/>
        <v>0.005137272727272727</v>
      </c>
      <c r="M17" s="40">
        <f>COUNTIF(Vertices[Closeness Centrality],"&gt;= "&amp;L17)-COUNTIF(Vertices[Closeness Centrality],"&gt;="&amp;L18)</f>
        <v>46</v>
      </c>
      <c r="N17" s="39">
        <f t="shared" si="6"/>
        <v>0.02587963636363637</v>
      </c>
      <c r="O17" s="40">
        <f>COUNTIF(Vertices[Eigenvector Centrality],"&gt;= "&amp;N17)-COUNTIF(Vertices[Eigenvector Centrality],"&gt;="&amp;N18)</f>
        <v>1</v>
      </c>
      <c r="P17" s="39">
        <f t="shared" si="7"/>
        <v>4.909234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301</v>
      </c>
      <c r="D18" s="32">
        <f t="shared" si="1"/>
        <v>0</v>
      </c>
      <c r="E18" s="3">
        <f>COUNTIF(Vertices[Degree],"&gt;= "&amp;D18)-COUNTIF(Vertices[Degree],"&gt;="&amp;D19)</f>
        <v>0</v>
      </c>
      <c r="F18" s="37">
        <f t="shared" si="2"/>
        <v>10.47272727272727</v>
      </c>
      <c r="G18" s="38">
        <f>COUNTIF(Vertices[In-Degree],"&gt;= "&amp;F18)-COUNTIF(Vertices[In-Degree],"&gt;="&amp;F19)</f>
        <v>0</v>
      </c>
      <c r="H18" s="37">
        <f t="shared" si="3"/>
        <v>16.581818181818186</v>
      </c>
      <c r="I18" s="38">
        <f>COUNTIF(Vertices[Out-Degree],"&gt;= "&amp;H18)-COUNTIF(Vertices[Out-Degree],"&gt;="&amp;H19)</f>
        <v>0</v>
      </c>
      <c r="J18" s="37">
        <f t="shared" si="4"/>
        <v>2133.5272727272722</v>
      </c>
      <c r="K18" s="38">
        <f>COUNTIF(Vertices[Betweenness Centrality],"&gt;= "&amp;J18)-COUNTIF(Vertices[Betweenness Centrality],"&gt;="&amp;J19)</f>
        <v>0</v>
      </c>
      <c r="L18" s="37">
        <f t="shared" si="5"/>
        <v>0.005242490909090909</v>
      </c>
      <c r="M18" s="38">
        <f>COUNTIF(Vertices[Closeness Centrality],"&gt;= "&amp;L18)-COUNTIF(Vertices[Closeness Centrality],"&gt;="&amp;L19)</f>
        <v>8</v>
      </c>
      <c r="N18" s="37">
        <f t="shared" si="6"/>
        <v>0.02754874545454546</v>
      </c>
      <c r="O18" s="38">
        <f>COUNTIF(Vertices[Eigenvector Centrality],"&gt;= "&amp;N18)-COUNTIF(Vertices[Eigenvector Centrality],"&gt;="&amp;N19)</f>
        <v>1</v>
      </c>
      <c r="P18" s="37">
        <f t="shared" si="7"/>
        <v>5.213086799999999</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11.127272727272725</v>
      </c>
      <c r="G19" s="40">
        <f>COUNTIF(Vertices[In-Degree],"&gt;= "&amp;F19)-COUNTIF(Vertices[In-Degree],"&gt;="&amp;F20)</f>
        <v>0</v>
      </c>
      <c r="H19" s="39">
        <f t="shared" si="3"/>
        <v>17.61818181818182</v>
      </c>
      <c r="I19" s="40">
        <f>COUNTIF(Vertices[Out-Degree],"&gt;= "&amp;H19)-COUNTIF(Vertices[Out-Degree],"&gt;="&amp;H20)</f>
        <v>0</v>
      </c>
      <c r="J19" s="39">
        <f t="shared" si="4"/>
        <v>2266.872727272727</v>
      </c>
      <c r="K19" s="40">
        <f>COUNTIF(Vertices[Betweenness Centrality],"&gt;= "&amp;J19)-COUNTIF(Vertices[Betweenness Centrality],"&gt;="&amp;J20)</f>
        <v>0</v>
      </c>
      <c r="L19" s="39">
        <f t="shared" si="5"/>
        <v>0.005347709090909091</v>
      </c>
      <c r="M19" s="40">
        <f>COUNTIF(Vertices[Closeness Centrality],"&gt;= "&amp;L19)-COUNTIF(Vertices[Closeness Centrality],"&gt;="&amp;L20)</f>
        <v>7</v>
      </c>
      <c r="N19" s="39">
        <f t="shared" si="6"/>
        <v>0.02921785454545455</v>
      </c>
      <c r="O19" s="40">
        <f>COUNTIF(Vertices[Eigenvector Centrality],"&gt;= "&amp;N19)-COUNTIF(Vertices[Eigenvector Centrality],"&gt;="&amp;N20)</f>
        <v>0</v>
      </c>
      <c r="P19" s="39">
        <f t="shared" si="7"/>
        <v>5.516939599999999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11.78181818181818</v>
      </c>
      <c r="G20" s="38">
        <f>COUNTIF(Vertices[In-Degree],"&gt;= "&amp;F20)-COUNTIF(Vertices[In-Degree],"&gt;="&amp;F21)</f>
        <v>0</v>
      </c>
      <c r="H20" s="37">
        <f t="shared" si="3"/>
        <v>18.654545454545456</v>
      </c>
      <c r="I20" s="38">
        <f>COUNTIF(Vertices[Out-Degree],"&gt;= "&amp;H20)-COUNTIF(Vertices[Out-Degree],"&gt;="&amp;H21)</f>
        <v>0</v>
      </c>
      <c r="J20" s="37">
        <f t="shared" si="4"/>
        <v>2400.2181818181816</v>
      </c>
      <c r="K20" s="38">
        <f>COUNTIF(Vertices[Betweenness Centrality],"&gt;= "&amp;J20)-COUNTIF(Vertices[Betweenness Centrality],"&gt;="&amp;J21)</f>
        <v>0</v>
      </c>
      <c r="L20" s="37">
        <f t="shared" si="5"/>
        <v>0.005452927272727273</v>
      </c>
      <c r="M20" s="38">
        <f>COUNTIF(Vertices[Closeness Centrality],"&gt;= "&amp;L20)-COUNTIF(Vertices[Closeness Centrality],"&gt;="&amp;L21)</f>
        <v>2</v>
      </c>
      <c r="N20" s="37">
        <f t="shared" si="6"/>
        <v>0.030886963636363642</v>
      </c>
      <c r="O20" s="38">
        <f>COUNTIF(Vertices[Eigenvector Centrality],"&gt;= "&amp;N20)-COUNTIF(Vertices[Eigenvector Centrality],"&gt;="&amp;N21)</f>
        <v>1</v>
      </c>
      <c r="P20" s="37">
        <f t="shared" si="7"/>
        <v>5.820792399999998</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2.303704</v>
      </c>
      <c r="D21" s="32">
        <f t="shared" si="1"/>
        <v>0</v>
      </c>
      <c r="E21" s="3">
        <f>COUNTIF(Vertices[Degree],"&gt;= "&amp;D21)-COUNTIF(Vertices[Degree],"&gt;="&amp;D22)</f>
        <v>0</v>
      </c>
      <c r="F21" s="39">
        <f t="shared" si="2"/>
        <v>12.436363636363634</v>
      </c>
      <c r="G21" s="40">
        <f>COUNTIF(Vertices[In-Degree],"&gt;= "&amp;F21)-COUNTIF(Vertices[In-Degree],"&gt;="&amp;F22)</f>
        <v>1</v>
      </c>
      <c r="H21" s="39">
        <f t="shared" si="3"/>
        <v>19.69090909090909</v>
      </c>
      <c r="I21" s="40">
        <f>COUNTIF(Vertices[Out-Degree],"&gt;= "&amp;H21)-COUNTIF(Vertices[Out-Degree],"&gt;="&amp;H22)</f>
        <v>0</v>
      </c>
      <c r="J21" s="39">
        <f t="shared" si="4"/>
        <v>2533.5636363636363</v>
      </c>
      <c r="K21" s="40">
        <f>COUNTIF(Vertices[Betweenness Centrality],"&gt;= "&amp;J21)-COUNTIF(Vertices[Betweenness Centrality],"&gt;="&amp;J22)</f>
        <v>0</v>
      </c>
      <c r="L21" s="39">
        <f t="shared" si="5"/>
        <v>0.005558145454545455</v>
      </c>
      <c r="M21" s="40">
        <f>COUNTIF(Vertices[Closeness Centrality],"&gt;= "&amp;L21)-COUNTIF(Vertices[Closeness Centrality],"&gt;="&amp;L22)</f>
        <v>0</v>
      </c>
      <c r="N21" s="39">
        <f t="shared" si="6"/>
        <v>0.032556072727272733</v>
      </c>
      <c r="O21" s="40">
        <f>COUNTIF(Vertices[Eigenvector Centrality],"&gt;= "&amp;N21)-COUNTIF(Vertices[Eigenvector Centrality],"&gt;="&amp;N22)</f>
        <v>0</v>
      </c>
      <c r="P21" s="39">
        <f t="shared" si="7"/>
        <v>6.124645199999998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13.090909090909088</v>
      </c>
      <c r="G22" s="38">
        <f>COUNTIF(Vertices[In-Degree],"&gt;= "&amp;F22)-COUNTIF(Vertices[In-Degree],"&gt;="&amp;F23)</f>
        <v>0</v>
      </c>
      <c r="H22" s="37">
        <f t="shared" si="3"/>
        <v>20.727272727272727</v>
      </c>
      <c r="I22" s="38">
        <f>COUNTIF(Vertices[Out-Degree],"&gt;= "&amp;H22)-COUNTIF(Vertices[Out-Degree],"&gt;="&amp;H23)</f>
        <v>0</v>
      </c>
      <c r="J22" s="37">
        <f t="shared" si="4"/>
        <v>2666.909090909091</v>
      </c>
      <c r="K22" s="38">
        <f>COUNTIF(Vertices[Betweenness Centrality],"&gt;= "&amp;J22)-COUNTIF(Vertices[Betweenness Centrality],"&gt;="&amp;J23)</f>
        <v>0</v>
      </c>
      <c r="L22" s="37">
        <f t="shared" si="5"/>
        <v>0.0056633636363636365</v>
      </c>
      <c r="M22" s="38">
        <f>COUNTIF(Vertices[Closeness Centrality],"&gt;= "&amp;L22)-COUNTIF(Vertices[Closeness Centrality],"&gt;="&amp;L23)</f>
        <v>0</v>
      </c>
      <c r="N22" s="37">
        <f t="shared" si="6"/>
        <v>0.03422518181818182</v>
      </c>
      <c r="O22" s="38">
        <f>COUNTIF(Vertices[Eigenvector Centrality],"&gt;= "&amp;N22)-COUNTIF(Vertices[Eigenvector Centrality],"&gt;="&amp;N23)</f>
        <v>0</v>
      </c>
      <c r="P22" s="37">
        <f t="shared" si="7"/>
        <v>6.428497999999998</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0.02571785268414482</v>
      </c>
      <c r="D23" s="32">
        <f t="shared" si="1"/>
        <v>0</v>
      </c>
      <c r="E23" s="3">
        <f>COUNTIF(Vertices[Degree],"&gt;= "&amp;D23)-COUNTIF(Vertices[Degree],"&gt;="&amp;D24)</f>
        <v>0</v>
      </c>
      <c r="F23" s="39">
        <f t="shared" si="2"/>
        <v>13.745454545454542</v>
      </c>
      <c r="G23" s="40">
        <f>COUNTIF(Vertices[In-Degree],"&gt;= "&amp;F23)-COUNTIF(Vertices[In-Degree],"&gt;="&amp;F24)</f>
        <v>0</v>
      </c>
      <c r="H23" s="39">
        <f t="shared" si="3"/>
        <v>21.763636363636362</v>
      </c>
      <c r="I23" s="40">
        <f>COUNTIF(Vertices[Out-Degree],"&gt;= "&amp;H23)-COUNTIF(Vertices[Out-Degree],"&gt;="&amp;H24)</f>
        <v>0</v>
      </c>
      <c r="J23" s="39">
        <f t="shared" si="4"/>
        <v>2800.2545454545457</v>
      </c>
      <c r="K23" s="40">
        <f>COUNTIF(Vertices[Betweenness Centrality],"&gt;= "&amp;J23)-COUNTIF(Vertices[Betweenness Centrality],"&gt;="&amp;J24)</f>
        <v>0</v>
      </c>
      <c r="L23" s="39">
        <f t="shared" si="5"/>
        <v>0.005768581818181818</v>
      </c>
      <c r="M23" s="40">
        <f>COUNTIF(Vertices[Closeness Centrality],"&gt;= "&amp;L23)-COUNTIF(Vertices[Closeness Centrality],"&gt;="&amp;L24)</f>
        <v>0</v>
      </c>
      <c r="N23" s="39">
        <f t="shared" si="6"/>
        <v>0.03589429090909091</v>
      </c>
      <c r="O23" s="40">
        <f>COUNTIF(Vertices[Eigenvector Centrality],"&gt;= "&amp;N23)-COUNTIF(Vertices[Eigenvector Centrality],"&gt;="&amp;N24)</f>
        <v>0</v>
      </c>
      <c r="P23" s="39">
        <f t="shared" si="7"/>
        <v>6.732350799999997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1595</v>
      </c>
      <c r="B24" s="34">
        <v>0.334784</v>
      </c>
      <c r="D24" s="32">
        <f t="shared" si="1"/>
        <v>0</v>
      </c>
      <c r="E24" s="3">
        <f>COUNTIF(Vertices[Degree],"&gt;= "&amp;D24)-COUNTIF(Vertices[Degree],"&gt;="&amp;D25)</f>
        <v>0</v>
      </c>
      <c r="F24" s="37">
        <f t="shared" si="2"/>
        <v>14.399999999999997</v>
      </c>
      <c r="G24" s="38">
        <f>COUNTIF(Vertices[In-Degree],"&gt;= "&amp;F24)-COUNTIF(Vertices[In-Degree],"&gt;="&amp;F25)</f>
        <v>0</v>
      </c>
      <c r="H24" s="37">
        <f t="shared" si="3"/>
        <v>22.799999999999997</v>
      </c>
      <c r="I24" s="38">
        <f>COUNTIF(Vertices[Out-Degree],"&gt;= "&amp;H24)-COUNTIF(Vertices[Out-Degree],"&gt;="&amp;H25)</f>
        <v>0</v>
      </c>
      <c r="J24" s="37">
        <f t="shared" si="4"/>
        <v>2933.6000000000004</v>
      </c>
      <c r="K24" s="38">
        <f>COUNTIF(Vertices[Betweenness Centrality],"&gt;= "&amp;J24)-COUNTIF(Vertices[Betweenness Centrality],"&gt;="&amp;J25)</f>
        <v>0</v>
      </c>
      <c r="L24" s="37">
        <f t="shared" si="5"/>
        <v>0.0058738</v>
      </c>
      <c r="M24" s="38">
        <f>COUNTIF(Vertices[Closeness Centrality],"&gt;= "&amp;L24)-COUNTIF(Vertices[Closeness Centrality],"&gt;="&amp;L25)</f>
        <v>0</v>
      </c>
      <c r="N24" s="37">
        <f t="shared" si="6"/>
        <v>0.0375634</v>
      </c>
      <c r="O24" s="38">
        <f>COUNTIF(Vertices[Eigenvector Centrality],"&gt;= "&amp;N24)-COUNTIF(Vertices[Eigenvector Centrality],"&gt;="&amp;N25)</f>
        <v>0</v>
      </c>
      <c r="P24" s="37">
        <f t="shared" si="7"/>
        <v>7.036203599999997</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15.054545454545451</v>
      </c>
      <c r="G25" s="40">
        <f>COUNTIF(Vertices[In-Degree],"&gt;= "&amp;F25)-COUNTIF(Vertices[In-Degree],"&gt;="&amp;F26)</f>
        <v>0</v>
      </c>
      <c r="H25" s="39">
        <f t="shared" si="3"/>
        <v>23.836363636363632</v>
      </c>
      <c r="I25" s="40">
        <f>COUNTIF(Vertices[Out-Degree],"&gt;= "&amp;H25)-COUNTIF(Vertices[Out-Degree],"&gt;="&amp;H26)</f>
        <v>0</v>
      </c>
      <c r="J25" s="39">
        <f t="shared" si="4"/>
        <v>3066.945454545455</v>
      </c>
      <c r="K25" s="40">
        <f>COUNTIF(Vertices[Betweenness Centrality],"&gt;= "&amp;J25)-COUNTIF(Vertices[Betweenness Centrality],"&gt;="&amp;J26)</f>
        <v>0</v>
      </c>
      <c r="L25" s="39">
        <f t="shared" si="5"/>
        <v>0.005979018181818182</v>
      </c>
      <c r="M25" s="40">
        <f>COUNTIF(Vertices[Closeness Centrality],"&gt;= "&amp;L25)-COUNTIF(Vertices[Closeness Centrality],"&gt;="&amp;L26)</f>
        <v>0</v>
      </c>
      <c r="N25" s="39">
        <f t="shared" si="6"/>
        <v>0.039232509090909085</v>
      </c>
      <c r="O25" s="40">
        <f>COUNTIF(Vertices[Eigenvector Centrality],"&gt;= "&amp;N25)-COUNTIF(Vertices[Eigenvector Centrality],"&gt;="&amp;N26)</f>
        <v>0</v>
      </c>
      <c r="P25" s="39">
        <f t="shared" si="7"/>
        <v>7.340056399999996</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1596</v>
      </c>
      <c r="B26" s="34" t="s">
        <v>1597</v>
      </c>
      <c r="D26" s="32">
        <f t="shared" si="1"/>
        <v>0</v>
      </c>
      <c r="E26" s="3">
        <f>COUNTIF(Vertices[Degree],"&gt;= "&amp;D26)-COUNTIF(Vertices[Degree],"&gt;="&amp;D28)</f>
        <v>0</v>
      </c>
      <c r="F26" s="37">
        <f t="shared" si="2"/>
        <v>15.709090909090905</v>
      </c>
      <c r="G26" s="38">
        <f>COUNTIF(Vertices[In-Degree],"&gt;= "&amp;F26)-COUNTIF(Vertices[In-Degree],"&gt;="&amp;F28)</f>
        <v>0</v>
      </c>
      <c r="H26" s="37">
        <f t="shared" si="3"/>
        <v>24.872727272727268</v>
      </c>
      <c r="I26" s="38">
        <f>COUNTIF(Vertices[Out-Degree],"&gt;= "&amp;H26)-COUNTIF(Vertices[Out-Degree],"&gt;="&amp;H28)</f>
        <v>0</v>
      </c>
      <c r="J26" s="37">
        <f t="shared" si="4"/>
        <v>3200.2909090909097</v>
      </c>
      <c r="K26" s="38">
        <f>COUNTIF(Vertices[Betweenness Centrality],"&gt;= "&amp;J26)-COUNTIF(Vertices[Betweenness Centrality],"&gt;="&amp;J28)</f>
        <v>0</v>
      </c>
      <c r="L26" s="37">
        <f t="shared" si="5"/>
        <v>0.006084236363636364</v>
      </c>
      <c r="M26" s="38">
        <f>COUNTIF(Vertices[Closeness Centrality],"&gt;= "&amp;L26)-COUNTIF(Vertices[Closeness Centrality],"&gt;="&amp;L28)</f>
        <v>0</v>
      </c>
      <c r="N26" s="37">
        <f t="shared" si="6"/>
        <v>0.04090161818181817</v>
      </c>
      <c r="O26" s="38">
        <f>COUNTIF(Vertices[Eigenvector Centrality],"&gt;= "&amp;N26)-COUNTIF(Vertices[Eigenvector Centrality],"&gt;="&amp;N28)</f>
        <v>0</v>
      </c>
      <c r="P26" s="37">
        <f t="shared" si="7"/>
        <v>7.643909199999996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25.909090909090903</v>
      </c>
      <c r="I28" s="40">
        <f>COUNTIF(Vertices[Out-Degree],"&gt;= "&amp;H28)-COUNTIF(Vertices[Out-Degree],"&gt;="&amp;H40)</f>
        <v>0</v>
      </c>
      <c r="J28" s="39">
        <f>J26+($J$57-$J$2)/BinDivisor</f>
        <v>3333.6363636363644</v>
      </c>
      <c r="K28" s="40">
        <f>COUNTIF(Vertices[Betweenness Centrality],"&gt;= "&amp;J28)-COUNTIF(Vertices[Betweenness Centrality],"&gt;="&amp;J40)</f>
        <v>0</v>
      </c>
      <c r="L28" s="39">
        <f>L26+($L$57-$L$2)/BinDivisor</f>
        <v>0.006189454545454546</v>
      </c>
      <c r="M28" s="40">
        <f>COUNTIF(Vertices[Closeness Centrality],"&gt;= "&amp;L28)-COUNTIF(Vertices[Closeness Centrality],"&gt;="&amp;L40)</f>
        <v>0</v>
      </c>
      <c r="N28" s="39">
        <f>N26+($N$57-$N$2)/BinDivisor</f>
        <v>0.04257072727272726</v>
      </c>
      <c r="O28" s="40">
        <f>COUNTIF(Vertices[Eigenvector Centrality],"&gt;= "&amp;N28)-COUNTIF(Vertices[Eigenvector Centrality],"&gt;="&amp;N40)</f>
        <v>0</v>
      </c>
      <c r="P28" s="39">
        <f>P26+($P$57-$P$2)/BinDivisor</f>
        <v>7.9477619999999956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26.945454545454538</v>
      </c>
      <c r="I40" s="38">
        <f>COUNTIF(Vertices[Out-Degree],"&gt;= "&amp;H40)-COUNTIF(Vertices[Out-Degree],"&gt;="&amp;H41)</f>
        <v>0</v>
      </c>
      <c r="J40" s="37">
        <f>J28+($J$57-$J$2)/BinDivisor</f>
        <v>3466.981818181819</v>
      </c>
      <c r="K40" s="38">
        <f>COUNTIF(Vertices[Betweenness Centrality],"&gt;= "&amp;J40)-COUNTIF(Vertices[Betweenness Centrality],"&gt;="&amp;J41)</f>
        <v>0</v>
      </c>
      <c r="L40" s="37">
        <f>L28+($L$57-$L$2)/BinDivisor</f>
        <v>0.006294672727272728</v>
      </c>
      <c r="M40" s="38">
        <f>COUNTIF(Vertices[Closeness Centrality],"&gt;= "&amp;L40)-COUNTIF(Vertices[Closeness Centrality],"&gt;="&amp;L41)</f>
        <v>0</v>
      </c>
      <c r="N40" s="37">
        <f>N28+($N$57-$N$2)/BinDivisor</f>
        <v>0.04423983636363635</v>
      </c>
      <c r="O40" s="38">
        <f>COUNTIF(Vertices[Eigenvector Centrality],"&gt;= "&amp;N40)-COUNTIF(Vertices[Eigenvector Centrality],"&gt;="&amp;N41)</f>
        <v>0</v>
      </c>
      <c r="P40" s="37">
        <f>P28+($P$57-$P$2)/BinDivisor</f>
        <v>8.251614799999995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27.981818181818173</v>
      </c>
      <c r="I41" s="40">
        <f>COUNTIF(Vertices[Out-Degree],"&gt;= "&amp;H41)-COUNTIF(Vertices[Out-Degree],"&gt;="&amp;H42)</f>
        <v>0</v>
      </c>
      <c r="J41" s="39">
        <f aca="true" t="shared" si="13" ref="J41:J56">J40+($J$57-$J$2)/BinDivisor</f>
        <v>3600.327272727274</v>
      </c>
      <c r="K41" s="40">
        <f>COUNTIF(Vertices[Betweenness Centrality],"&gt;= "&amp;J41)-COUNTIF(Vertices[Betweenness Centrality],"&gt;="&amp;J42)</f>
        <v>0</v>
      </c>
      <c r="L41" s="39">
        <f aca="true" t="shared" si="14" ref="L41:L56">L40+($L$57-$L$2)/BinDivisor</f>
        <v>0.006399890909090909</v>
      </c>
      <c r="M41" s="40">
        <f>COUNTIF(Vertices[Closeness Centrality],"&gt;= "&amp;L41)-COUNTIF(Vertices[Closeness Centrality],"&gt;="&amp;L42)</f>
        <v>0</v>
      </c>
      <c r="N41" s="39">
        <f aca="true" t="shared" si="15" ref="N41:N56">N40+($N$57-$N$2)/BinDivisor</f>
        <v>0.045908945454545436</v>
      </c>
      <c r="O41" s="40">
        <f>COUNTIF(Vertices[Eigenvector Centrality],"&gt;= "&amp;N41)-COUNTIF(Vertices[Eigenvector Centrality],"&gt;="&amp;N42)</f>
        <v>0</v>
      </c>
      <c r="P41" s="39">
        <f aca="true" t="shared" si="16" ref="P41:P56">P40+($P$57-$P$2)/BinDivisor</f>
        <v>8.555467599999995</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18.327272727272728</v>
      </c>
      <c r="G42" s="38">
        <f>COUNTIF(Vertices[In-Degree],"&gt;= "&amp;F42)-COUNTIF(Vertices[In-Degree],"&gt;="&amp;F43)</f>
        <v>0</v>
      </c>
      <c r="H42" s="37">
        <f t="shared" si="12"/>
        <v>29.01818181818181</v>
      </c>
      <c r="I42" s="38">
        <f>COUNTIF(Vertices[Out-Degree],"&gt;= "&amp;H42)-COUNTIF(Vertices[Out-Degree],"&gt;="&amp;H43)</f>
        <v>0</v>
      </c>
      <c r="J42" s="37">
        <f t="shared" si="13"/>
        <v>3733.6727272727285</v>
      </c>
      <c r="K42" s="38">
        <f>COUNTIF(Vertices[Betweenness Centrality],"&gt;= "&amp;J42)-COUNTIF(Vertices[Betweenness Centrality],"&gt;="&amp;J43)</f>
        <v>0</v>
      </c>
      <c r="L42" s="37">
        <f t="shared" si="14"/>
        <v>0.006505109090909091</v>
      </c>
      <c r="M42" s="38">
        <f>COUNTIF(Vertices[Closeness Centrality],"&gt;= "&amp;L42)-COUNTIF(Vertices[Closeness Centrality],"&gt;="&amp;L43)</f>
        <v>0</v>
      </c>
      <c r="N42" s="37">
        <f t="shared" si="15"/>
        <v>0.04757805454545452</v>
      </c>
      <c r="O42" s="38">
        <f>COUNTIF(Vertices[Eigenvector Centrality],"&gt;= "&amp;N42)-COUNTIF(Vertices[Eigenvector Centrality],"&gt;="&amp;N43)</f>
        <v>0</v>
      </c>
      <c r="P42" s="37">
        <f t="shared" si="16"/>
        <v>8.859320399999994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18.981818181818184</v>
      </c>
      <c r="G43" s="40">
        <f>COUNTIF(Vertices[In-Degree],"&gt;= "&amp;F43)-COUNTIF(Vertices[In-Degree],"&gt;="&amp;F44)</f>
        <v>0</v>
      </c>
      <c r="H43" s="39">
        <f t="shared" si="12"/>
        <v>30.054545454545444</v>
      </c>
      <c r="I43" s="40">
        <f>COUNTIF(Vertices[Out-Degree],"&gt;= "&amp;H43)-COUNTIF(Vertices[Out-Degree],"&gt;="&amp;H44)</f>
        <v>0</v>
      </c>
      <c r="J43" s="39">
        <f t="shared" si="13"/>
        <v>3867.018181818183</v>
      </c>
      <c r="K43" s="40">
        <f>COUNTIF(Vertices[Betweenness Centrality],"&gt;= "&amp;J43)-COUNTIF(Vertices[Betweenness Centrality],"&gt;="&amp;J44)</f>
        <v>0</v>
      </c>
      <c r="L43" s="39">
        <f t="shared" si="14"/>
        <v>0.006610327272727273</v>
      </c>
      <c r="M43" s="40">
        <f>COUNTIF(Vertices[Closeness Centrality],"&gt;= "&amp;L43)-COUNTIF(Vertices[Closeness Centrality],"&gt;="&amp;L44)</f>
        <v>0</v>
      </c>
      <c r="N43" s="39">
        <f t="shared" si="15"/>
        <v>0.04924716363636361</v>
      </c>
      <c r="O43" s="40">
        <f>COUNTIF(Vertices[Eigenvector Centrality],"&gt;= "&amp;N43)-COUNTIF(Vertices[Eigenvector Centrality],"&gt;="&amp;N44)</f>
        <v>0</v>
      </c>
      <c r="P43" s="39">
        <f t="shared" si="16"/>
        <v>9.163173199999994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19.63636363636364</v>
      </c>
      <c r="G44" s="38">
        <f>COUNTIF(Vertices[In-Degree],"&gt;= "&amp;F44)-COUNTIF(Vertices[In-Degree],"&gt;="&amp;F45)</f>
        <v>0</v>
      </c>
      <c r="H44" s="37">
        <f t="shared" si="12"/>
        <v>31.09090909090908</v>
      </c>
      <c r="I44" s="38">
        <f>COUNTIF(Vertices[Out-Degree],"&gt;= "&amp;H44)-COUNTIF(Vertices[Out-Degree],"&gt;="&amp;H45)</f>
        <v>0</v>
      </c>
      <c r="J44" s="37">
        <f t="shared" si="13"/>
        <v>4000.363636363638</v>
      </c>
      <c r="K44" s="38">
        <f>COUNTIF(Vertices[Betweenness Centrality],"&gt;= "&amp;J44)-COUNTIF(Vertices[Betweenness Centrality],"&gt;="&amp;J45)</f>
        <v>0</v>
      </c>
      <c r="L44" s="37">
        <f t="shared" si="14"/>
        <v>0.006715545454545455</v>
      </c>
      <c r="M44" s="38">
        <f>COUNTIF(Vertices[Closeness Centrality],"&gt;= "&amp;L44)-COUNTIF(Vertices[Closeness Centrality],"&gt;="&amp;L45)</f>
        <v>0</v>
      </c>
      <c r="N44" s="37">
        <f t="shared" si="15"/>
        <v>0.0509162727272727</v>
      </c>
      <c r="O44" s="38">
        <f>COUNTIF(Vertices[Eigenvector Centrality],"&gt;= "&amp;N44)-COUNTIF(Vertices[Eigenvector Centrality],"&gt;="&amp;N45)</f>
        <v>0</v>
      </c>
      <c r="P44" s="37">
        <f t="shared" si="16"/>
        <v>9.467025999999994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20.290909090909096</v>
      </c>
      <c r="G45" s="40">
        <f>COUNTIF(Vertices[In-Degree],"&gt;= "&amp;F45)-COUNTIF(Vertices[In-Degree],"&gt;="&amp;F46)</f>
        <v>0</v>
      </c>
      <c r="H45" s="39">
        <f t="shared" si="12"/>
        <v>32.12727272727272</v>
      </c>
      <c r="I45" s="40">
        <f>COUNTIF(Vertices[Out-Degree],"&gt;= "&amp;H45)-COUNTIF(Vertices[Out-Degree],"&gt;="&amp;H46)</f>
        <v>0</v>
      </c>
      <c r="J45" s="39">
        <f t="shared" si="13"/>
        <v>4133.709090909092</v>
      </c>
      <c r="K45" s="40">
        <f>COUNTIF(Vertices[Betweenness Centrality],"&gt;= "&amp;J45)-COUNTIF(Vertices[Betweenness Centrality],"&gt;="&amp;J46)</f>
        <v>0</v>
      </c>
      <c r="L45" s="39">
        <f t="shared" si="14"/>
        <v>0.006820763636363637</v>
      </c>
      <c r="M45" s="40">
        <f>COUNTIF(Vertices[Closeness Centrality],"&gt;= "&amp;L45)-COUNTIF(Vertices[Closeness Centrality],"&gt;="&amp;L46)</f>
        <v>0</v>
      </c>
      <c r="N45" s="39">
        <f t="shared" si="15"/>
        <v>0.05258538181818179</v>
      </c>
      <c r="O45" s="40">
        <f>COUNTIF(Vertices[Eigenvector Centrality],"&gt;= "&amp;N45)-COUNTIF(Vertices[Eigenvector Centrality],"&gt;="&amp;N46)</f>
        <v>0</v>
      </c>
      <c r="P45" s="39">
        <f t="shared" si="16"/>
        <v>9.770878799999993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20.945454545454552</v>
      </c>
      <c r="G46" s="38">
        <f>COUNTIF(Vertices[In-Degree],"&gt;= "&amp;F46)-COUNTIF(Vertices[In-Degree],"&gt;="&amp;F47)</f>
        <v>0</v>
      </c>
      <c r="H46" s="37">
        <f t="shared" si="12"/>
        <v>33.16363636363636</v>
      </c>
      <c r="I46" s="38">
        <f>COUNTIF(Vertices[Out-Degree],"&gt;= "&amp;H46)-COUNTIF(Vertices[Out-Degree],"&gt;="&amp;H47)</f>
        <v>0</v>
      </c>
      <c r="J46" s="37">
        <f t="shared" si="13"/>
        <v>4267.054545454546</v>
      </c>
      <c r="K46" s="38">
        <f>COUNTIF(Vertices[Betweenness Centrality],"&gt;= "&amp;J46)-COUNTIF(Vertices[Betweenness Centrality],"&gt;="&amp;J47)</f>
        <v>0</v>
      </c>
      <c r="L46" s="37">
        <f t="shared" si="14"/>
        <v>0.006925981818181819</v>
      </c>
      <c r="M46" s="38">
        <f>COUNTIF(Vertices[Closeness Centrality],"&gt;= "&amp;L46)-COUNTIF(Vertices[Closeness Centrality],"&gt;="&amp;L47)</f>
        <v>0</v>
      </c>
      <c r="N46" s="37">
        <f t="shared" si="15"/>
        <v>0.054254490909090874</v>
      </c>
      <c r="O46" s="38">
        <f>COUNTIF(Vertices[Eigenvector Centrality],"&gt;= "&amp;N46)-COUNTIF(Vertices[Eigenvector Centrality],"&gt;="&amp;N47)</f>
        <v>0</v>
      </c>
      <c r="P46" s="37">
        <f t="shared" si="16"/>
        <v>10.074731599999993</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21.60000000000001</v>
      </c>
      <c r="G47" s="40">
        <f>COUNTIF(Vertices[In-Degree],"&gt;= "&amp;F47)-COUNTIF(Vertices[In-Degree],"&gt;="&amp;F48)</f>
        <v>0</v>
      </c>
      <c r="H47" s="39">
        <f t="shared" si="12"/>
        <v>34.199999999999996</v>
      </c>
      <c r="I47" s="40">
        <f>COUNTIF(Vertices[Out-Degree],"&gt;= "&amp;H47)-COUNTIF(Vertices[Out-Degree],"&gt;="&amp;H48)</f>
        <v>0</v>
      </c>
      <c r="J47" s="39">
        <f t="shared" si="13"/>
        <v>4400.400000000001</v>
      </c>
      <c r="K47" s="40">
        <f>COUNTIF(Vertices[Betweenness Centrality],"&gt;= "&amp;J47)-COUNTIF(Vertices[Betweenness Centrality],"&gt;="&amp;J48)</f>
        <v>0</v>
      </c>
      <c r="L47" s="39">
        <f t="shared" si="14"/>
        <v>0.0070312000000000005</v>
      </c>
      <c r="M47" s="40">
        <f>COUNTIF(Vertices[Closeness Centrality],"&gt;= "&amp;L47)-COUNTIF(Vertices[Closeness Centrality],"&gt;="&amp;L48)</f>
        <v>0</v>
      </c>
      <c r="N47" s="39">
        <f t="shared" si="15"/>
        <v>0.05592359999999996</v>
      </c>
      <c r="O47" s="40">
        <f>COUNTIF(Vertices[Eigenvector Centrality],"&gt;= "&amp;N47)-COUNTIF(Vertices[Eigenvector Centrality],"&gt;="&amp;N48)</f>
        <v>0</v>
      </c>
      <c r="P47" s="39">
        <f t="shared" si="16"/>
        <v>10.378584399999992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22.254545454545465</v>
      </c>
      <c r="G48" s="38">
        <f>COUNTIF(Vertices[In-Degree],"&gt;= "&amp;F48)-COUNTIF(Vertices[In-Degree],"&gt;="&amp;F49)</f>
        <v>0</v>
      </c>
      <c r="H48" s="37">
        <f t="shared" si="12"/>
        <v>35.236363636363635</v>
      </c>
      <c r="I48" s="38">
        <f>COUNTIF(Vertices[Out-Degree],"&gt;= "&amp;H48)-COUNTIF(Vertices[Out-Degree],"&gt;="&amp;H49)</f>
        <v>0</v>
      </c>
      <c r="J48" s="37">
        <f t="shared" si="13"/>
        <v>4533.745454545455</v>
      </c>
      <c r="K48" s="38">
        <f>COUNTIF(Vertices[Betweenness Centrality],"&gt;= "&amp;J48)-COUNTIF(Vertices[Betweenness Centrality],"&gt;="&amp;J49)</f>
        <v>0</v>
      </c>
      <c r="L48" s="37">
        <f t="shared" si="14"/>
        <v>0.007136418181818182</v>
      </c>
      <c r="M48" s="38">
        <f>COUNTIF(Vertices[Closeness Centrality],"&gt;= "&amp;L48)-COUNTIF(Vertices[Closeness Centrality],"&gt;="&amp;L49)</f>
        <v>0</v>
      </c>
      <c r="N48" s="37">
        <f t="shared" si="15"/>
        <v>0.05759270909090905</v>
      </c>
      <c r="O48" s="38">
        <f>COUNTIF(Vertices[Eigenvector Centrality],"&gt;= "&amp;N48)-COUNTIF(Vertices[Eigenvector Centrality],"&gt;="&amp;N49)</f>
        <v>0</v>
      </c>
      <c r="P48" s="37">
        <f t="shared" si="16"/>
        <v>10.682437199999992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22.90909090909092</v>
      </c>
      <c r="G49" s="40">
        <f>COUNTIF(Vertices[In-Degree],"&gt;= "&amp;F49)-COUNTIF(Vertices[In-Degree],"&gt;="&amp;F50)</f>
        <v>0</v>
      </c>
      <c r="H49" s="39">
        <f t="shared" si="12"/>
        <v>36.27272727272727</v>
      </c>
      <c r="I49" s="40">
        <f>COUNTIF(Vertices[Out-Degree],"&gt;= "&amp;H49)-COUNTIF(Vertices[Out-Degree],"&gt;="&amp;H50)</f>
        <v>0</v>
      </c>
      <c r="J49" s="39">
        <f t="shared" si="13"/>
        <v>4667.090909090909</v>
      </c>
      <c r="K49" s="40">
        <f>COUNTIF(Vertices[Betweenness Centrality],"&gt;= "&amp;J49)-COUNTIF(Vertices[Betweenness Centrality],"&gt;="&amp;J50)</f>
        <v>0</v>
      </c>
      <c r="L49" s="39">
        <f t="shared" si="14"/>
        <v>0.007241636363636364</v>
      </c>
      <c r="M49" s="40">
        <f>COUNTIF(Vertices[Closeness Centrality],"&gt;= "&amp;L49)-COUNTIF(Vertices[Closeness Centrality],"&gt;="&amp;L50)</f>
        <v>0</v>
      </c>
      <c r="N49" s="39">
        <f t="shared" si="15"/>
        <v>0.05926181818181814</v>
      </c>
      <c r="O49" s="40">
        <f>COUNTIF(Vertices[Eigenvector Centrality],"&gt;= "&amp;N49)-COUNTIF(Vertices[Eigenvector Centrality],"&gt;="&amp;N50)</f>
        <v>0</v>
      </c>
      <c r="P49" s="39">
        <f t="shared" si="16"/>
        <v>10.986289999999991</v>
      </c>
      <c r="Q49" s="40">
        <f>COUNTIF(Vertices[PageRank],"&gt;= "&amp;P49)-COUNTIF(Vertices[PageRank],"&gt;="&amp;P50)</f>
        <v>0</v>
      </c>
      <c r="R49" s="39">
        <f t="shared" si="17"/>
        <v>0.6363636363636365</v>
      </c>
      <c r="S49" s="44">
        <f>COUNTIF(Vertices[Clustering Coefficient],"&gt;= "&amp;R49)-COUNTIF(Vertices[Clustering Coefficient],"&gt;="&amp;R50)</f>
        <v>2</v>
      </c>
      <c r="T49" s="39" t="e">
        <f ca="1" t="shared" si="18"/>
        <v>#REF!</v>
      </c>
      <c r="U49" s="40" t="e">
        <f ca="1" t="shared" si="0"/>
        <v>#REF!</v>
      </c>
    </row>
    <row r="50" spans="4:21" ht="15">
      <c r="D50" s="32">
        <f t="shared" si="10"/>
        <v>0</v>
      </c>
      <c r="E50" s="3">
        <f>COUNTIF(Vertices[Degree],"&gt;= "&amp;D50)-COUNTIF(Vertices[Degree],"&gt;="&amp;D51)</f>
        <v>0</v>
      </c>
      <c r="F50" s="37">
        <f t="shared" si="11"/>
        <v>23.563636363636377</v>
      </c>
      <c r="G50" s="38">
        <f>COUNTIF(Vertices[In-Degree],"&gt;= "&amp;F50)-COUNTIF(Vertices[In-Degree],"&gt;="&amp;F51)</f>
        <v>0</v>
      </c>
      <c r="H50" s="37">
        <f t="shared" si="12"/>
        <v>37.30909090909091</v>
      </c>
      <c r="I50" s="38">
        <f>COUNTIF(Vertices[Out-Degree],"&gt;= "&amp;H50)-COUNTIF(Vertices[Out-Degree],"&gt;="&amp;H51)</f>
        <v>0</v>
      </c>
      <c r="J50" s="37">
        <f t="shared" si="13"/>
        <v>4800.436363636363</v>
      </c>
      <c r="K50" s="38">
        <f>COUNTIF(Vertices[Betweenness Centrality],"&gt;= "&amp;J50)-COUNTIF(Vertices[Betweenness Centrality],"&gt;="&amp;J51)</f>
        <v>0</v>
      </c>
      <c r="L50" s="37">
        <f t="shared" si="14"/>
        <v>0.007346854545454546</v>
      </c>
      <c r="M50" s="38">
        <f>COUNTIF(Vertices[Closeness Centrality],"&gt;= "&amp;L50)-COUNTIF(Vertices[Closeness Centrality],"&gt;="&amp;L51)</f>
        <v>0</v>
      </c>
      <c r="N50" s="37">
        <f t="shared" si="15"/>
        <v>0.060930927272727226</v>
      </c>
      <c r="O50" s="38">
        <f>COUNTIF(Vertices[Eigenvector Centrality],"&gt;= "&amp;N50)-COUNTIF(Vertices[Eigenvector Centrality],"&gt;="&amp;N51)</f>
        <v>0</v>
      </c>
      <c r="P50" s="37">
        <f t="shared" si="16"/>
        <v>11.290142799999991</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24.218181818181833</v>
      </c>
      <c r="G51" s="40">
        <f>COUNTIF(Vertices[In-Degree],"&gt;= "&amp;F51)-COUNTIF(Vertices[In-Degree],"&gt;="&amp;F52)</f>
        <v>0</v>
      </c>
      <c r="H51" s="39">
        <f t="shared" si="12"/>
        <v>38.34545454545455</v>
      </c>
      <c r="I51" s="40">
        <f>COUNTIF(Vertices[Out-Degree],"&gt;= "&amp;H51)-COUNTIF(Vertices[Out-Degree],"&gt;="&amp;H52)</f>
        <v>0</v>
      </c>
      <c r="J51" s="39">
        <f t="shared" si="13"/>
        <v>4933.7818181818175</v>
      </c>
      <c r="K51" s="40">
        <f>COUNTIF(Vertices[Betweenness Centrality],"&gt;= "&amp;J51)-COUNTIF(Vertices[Betweenness Centrality],"&gt;="&amp;J52)</f>
        <v>0</v>
      </c>
      <c r="L51" s="39">
        <f t="shared" si="14"/>
        <v>0.007452072727272728</v>
      </c>
      <c r="M51" s="40">
        <f>COUNTIF(Vertices[Closeness Centrality],"&gt;= "&amp;L51)-COUNTIF(Vertices[Closeness Centrality],"&gt;="&amp;L52)</f>
        <v>0</v>
      </c>
      <c r="N51" s="39">
        <f t="shared" si="15"/>
        <v>0.06260003636363631</v>
      </c>
      <c r="O51" s="40">
        <f>COUNTIF(Vertices[Eigenvector Centrality],"&gt;= "&amp;N51)-COUNTIF(Vertices[Eigenvector Centrality],"&gt;="&amp;N52)</f>
        <v>0</v>
      </c>
      <c r="P51" s="39">
        <f t="shared" si="16"/>
        <v>11.59399559999999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24.87272727272729</v>
      </c>
      <c r="G52" s="38">
        <f>COUNTIF(Vertices[In-Degree],"&gt;= "&amp;F52)-COUNTIF(Vertices[In-Degree],"&gt;="&amp;F53)</f>
        <v>0</v>
      </c>
      <c r="H52" s="37">
        <f t="shared" si="12"/>
        <v>39.38181818181819</v>
      </c>
      <c r="I52" s="38">
        <f>COUNTIF(Vertices[Out-Degree],"&gt;= "&amp;H52)-COUNTIF(Vertices[Out-Degree],"&gt;="&amp;H53)</f>
        <v>0</v>
      </c>
      <c r="J52" s="37">
        <f t="shared" si="13"/>
        <v>5067.127272727272</v>
      </c>
      <c r="K52" s="38">
        <f>COUNTIF(Vertices[Betweenness Centrality],"&gt;= "&amp;J52)-COUNTIF(Vertices[Betweenness Centrality],"&gt;="&amp;J53)</f>
        <v>0</v>
      </c>
      <c r="L52" s="37">
        <f t="shared" si="14"/>
        <v>0.00755729090909091</v>
      </c>
      <c r="M52" s="38">
        <f>COUNTIF(Vertices[Closeness Centrality],"&gt;= "&amp;L52)-COUNTIF(Vertices[Closeness Centrality],"&gt;="&amp;L53)</f>
        <v>0</v>
      </c>
      <c r="N52" s="37">
        <f t="shared" si="15"/>
        <v>0.0642691454545454</v>
      </c>
      <c r="O52" s="38">
        <f>COUNTIF(Vertices[Eigenvector Centrality],"&gt;= "&amp;N52)-COUNTIF(Vertices[Eigenvector Centrality],"&gt;="&amp;N53)</f>
        <v>0</v>
      </c>
      <c r="P52" s="37">
        <f t="shared" si="16"/>
        <v>11.89784839999999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40.41818181818183</v>
      </c>
      <c r="I53" s="40">
        <f>COUNTIF(Vertices[Out-Degree],"&gt;= "&amp;H53)-COUNTIF(Vertices[Out-Degree],"&gt;="&amp;H54)</f>
        <v>0</v>
      </c>
      <c r="J53" s="39">
        <f t="shared" si="13"/>
        <v>5200.472727272726</v>
      </c>
      <c r="K53" s="40">
        <f>COUNTIF(Vertices[Betweenness Centrality],"&gt;= "&amp;J53)-COUNTIF(Vertices[Betweenness Centrality],"&gt;="&amp;J54)</f>
        <v>0</v>
      </c>
      <c r="L53" s="39">
        <f t="shared" si="14"/>
        <v>0.0076625090909090915</v>
      </c>
      <c r="M53" s="40">
        <f>COUNTIF(Vertices[Closeness Centrality],"&gt;= "&amp;L53)-COUNTIF(Vertices[Closeness Centrality],"&gt;="&amp;L54)</f>
        <v>0</v>
      </c>
      <c r="N53" s="39">
        <f t="shared" si="15"/>
        <v>0.06593825454545449</v>
      </c>
      <c r="O53" s="40">
        <f>COUNTIF(Vertices[Eigenvector Centrality],"&gt;= "&amp;N53)-COUNTIF(Vertices[Eigenvector Centrality],"&gt;="&amp;N54)</f>
        <v>0</v>
      </c>
      <c r="P53" s="39">
        <f t="shared" si="16"/>
        <v>12.20170119999999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41.45454545454547</v>
      </c>
      <c r="I54" s="38">
        <f>COUNTIF(Vertices[Out-Degree],"&gt;= "&amp;H54)-COUNTIF(Vertices[Out-Degree],"&gt;="&amp;H55)</f>
        <v>0</v>
      </c>
      <c r="J54" s="37">
        <f t="shared" si="13"/>
        <v>5333.81818181818</v>
      </c>
      <c r="K54" s="38">
        <f>COUNTIF(Vertices[Betweenness Centrality],"&gt;= "&amp;J54)-COUNTIF(Vertices[Betweenness Centrality],"&gt;="&amp;J55)</f>
        <v>0</v>
      </c>
      <c r="L54" s="37">
        <f t="shared" si="14"/>
        <v>0.007767727272727273</v>
      </c>
      <c r="M54" s="38">
        <f>COUNTIF(Vertices[Closeness Centrality],"&gt;= "&amp;L54)-COUNTIF(Vertices[Closeness Centrality],"&gt;="&amp;L55)</f>
        <v>0</v>
      </c>
      <c r="N54" s="37">
        <f t="shared" si="15"/>
        <v>0.06760736363636358</v>
      </c>
      <c r="O54" s="38">
        <f>COUNTIF(Vertices[Eigenvector Centrality],"&gt;= "&amp;N54)-COUNTIF(Vertices[Eigenvector Centrality],"&gt;="&amp;N55)</f>
        <v>0</v>
      </c>
      <c r="P54" s="37">
        <f t="shared" si="16"/>
        <v>12.50555399999999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26.836363636363657</v>
      </c>
      <c r="G55" s="40">
        <f>COUNTIF(Vertices[In-Degree],"&gt;= "&amp;F55)-COUNTIF(Vertices[In-Degree],"&gt;="&amp;F56)</f>
        <v>0</v>
      </c>
      <c r="H55" s="39">
        <f t="shared" si="12"/>
        <v>42.490909090909106</v>
      </c>
      <c r="I55" s="40">
        <f>COUNTIF(Vertices[Out-Degree],"&gt;= "&amp;H55)-COUNTIF(Vertices[Out-Degree],"&gt;="&amp;H56)</f>
        <v>0</v>
      </c>
      <c r="J55" s="39">
        <f t="shared" si="13"/>
        <v>5467.163636363634</v>
      </c>
      <c r="K55" s="40">
        <f>COUNTIF(Vertices[Betweenness Centrality],"&gt;= "&amp;J55)-COUNTIF(Vertices[Betweenness Centrality],"&gt;="&amp;J56)</f>
        <v>0</v>
      </c>
      <c r="L55" s="39">
        <f t="shared" si="14"/>
        <v>0.007872945454545454</v>
      </c>
      <c r="M55" s="40">
        <f>COUNTIF(Vertices[Closeness Centrality],"&gt;= "&amp;L55)-COUNTIF(Vertices[Closeness Centrality],"&gt;="&amp;L56)</f>
        <v>0</v>
      </c>
      <c r="N55" s="39">
        <f t="shared" si="15"/>
        <v>0.06927647272727266</v>
      </c>
      <c r="O55" s="40">
        <f>COUNTIF(Vertices[Eigenvector Centrality],"&gt;= "&amp;N55)-COUNTIF(Vertices[Eigenvector Centrality],"&gt;="&amp;N56)</f>
        <v>0</v>
      </c>
      <c r="P55" s="39">
        <f t="shared" si="16"/>
        <v>12.809406799999989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27.490909090909113</v>
      </c>
      <c r="G56" s="38">
        <f>COUNTIF(Vertices[In-Degree],"&gt;= "&amp;F56)-COUNTIF(Vertices[In-Degree],"&gt;="&amp;F57)</f>
        <v>0</v>
      </c>
      <c r="H56" s="37">
        <f t="shared" si="12"/>
        <v>43.527272727272745</v>
      </c>
      <c r="I56" s="38">
        <f>COUNTIF(Vertices[Out-Degree],"&gt;= "&amp;H56)-COUNTIF(Vertices[Out-Degree],"&gt;="&amp;H57)</f>
        <v>0</v>
      </c>
      <c r="J56" s="37">
        <f t="shared" si="13"/>
        <v>5600.509090909089</v>
      </c>
      <c r="K56" s="38">
        <f>COUNTIF(Vertices[Betweenness Centrality],"&gt;= "&amp;J56)-COUNTIF(Vertices[Betweenness Centrality],"&gt;="&amp;J57)</f>
        <v>0</v>
      </c>
      <c r="L56" s="37">
        <f t="shared" si="14"/>
        <v>0.007978163636363635</v>
      </c>
      <c r="M56" s="38">
        <f>COUNTIF(Vertices[Closeness Centrality],"&gt;= "&amp;L56)-COUNTIF(Vertices[Closeness Centrality],"&gt;="&amp;L57)</f>
        <v>0</v>
      </c>
      <c r="N56" s="37">
        <f t="shared" si="15"/>
        <v>0.07094558181818175</v>
      </c>
      <c r="O56" s="38">
        <f>COUNTIF(Vertices[Eigenvector Centrality],"&gt;= "&amp;N56)-COUNTIF(Vertices[Eigenvector Centrality],"&gt;="&amp;N57)</f>
        <v>0</v>
      </c>
      <c r="P56" s="37">
        <f t="shared" si="16"/>
        <v>13.113259599999989</v>
      </c>
      <c r="Q56" s="38">
        <f>COUNTIF(Vertices[PageRank],"&gt;= "&amp;P56)-COUNTIF(Vertices[PageRank],"&gt;="&amp;P57)</f>
        <v>0</v>
      </c>
      <c r="R56" s="37">
        <f t="shared" si="17"/>
        <v>0.7636363636363638</v>
      </c>
      <c r="S56" s="43">
        <f>COUNTIF(Vertices[Clustering Coefficient],"&gt;= "&amp;R56)-COUNTIF(Vertices[Clustering Coefficient],"&gt;="&amp;R57)</f>
        <v>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36</v>
      </c>
      <c r="G57" s="42">
        <f>COUNTIF(Vertices[In-Degree],"&gt;= "&amp;F57)-COUNTIF(Vertices[In-Degree],"&gt;="&amp;F58)</f>
        <v>1</v>
      </c>
      <c r="H57" s="41">
        <f>MAX(Vertices[Out-Degree])</f>
        <v>57</v>
      </c>
      <c r="I57" s="42">
        <f>COUNTIF(Vertices[Out-Degree],"&gt;= "&amp;H57)-COUNTIF(Vertices[Out-Degree],"&gt;="&amp;H58)</f>
        <v>1</v>
      </c>
      <c r="J57" s="41">
        <f>MAX(Vertices[Betweenness Centrality])</f>
        <v>7334</v>
      </c>
      <c r="K57" s="42">
        <f>COUNTIF(Vertices[Betweenness Centrality],"&gt;= "&amp;J57)-COUNTIF(Vertices[Betweenness Centrality],"&gt;="&amp;J58)</f>
        <v>1</v>
      </c>
      <c r="L57" s="41">
        <f>MAX(Vertices[Closeness Centrality])</f>
        <v>0.009346</v>
      </c>
      <c r="M57" s="42">
        <f>COUNTIF(Vertices[Closeness Centrality],"&gt;= "&amp;L57)-COUNTIF(Vertices[Closeness Centrality],"&gt;="&amp;L58)</f>
        <v>1</v>
      </c>
      <c r="N57" s="41">
        <f>MAX(Vertices[Eigenvector Centrality])</f>
        <v>0.092644</v>
      </c>
      <c r="O57" s="42">
        <f>COUNTIF(Vertices[Eigenvector Centrality],"&gt;= "&amp;N57)-COUNTIF(Vertices[Eigenvector Centrality],"&gt;="&amp;N58)</f>
        <v>1</v>
      </c>
      <c r="P57" s="41">
        <f>MAX(Vertices[PageRank])</f>
        <v>17.063346</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36</v>
      </c>
    </row>
    <row r="71" spans="1:2" ht="15">
      <c r="A71" s="33" t="s">
        <v>90</v>
      </c>
      <c r="B71" s="47">
        <f>_xlfn.IFERROR(AVERAGE(Vertices[In-Degree]),NoMetricMessage)</f>
        <v>2.3444444444444446</v>
      </c>
    </row>
    <row r="72" spans="1:2" ht="15">
      <c r="A72" s="33" t="s">
        <v>91</v>
      </c>
      <c r="B72" s="47">
        <f>_xlfn.IFERROR(MEDIAN(Vertices[In-Degree]),NoMetricMessage)</f>
        <v>1.5</v>
      </c>
    </row>
    <row r="83" spans="1:2" ht="15">
      <c r="A83" s="33" t="s">
        <v>94</v>
      </c>
      <c r="B83" s="46">
        <f>IF(COUNT(Vertices[Out-Degree])&gt;0,H2,NoMetricMessage)</f>
        <v>0</v>
      </c>
    </row>
    <row r="84" spans="1:2" ht="15">
      <c r="A84" s="33" t="s">
        <v>95</v>
      </c>
      <c r="B84" s="46">
        <f>IF(COUNT(Vertices[Out-Degree])&gt;0,H57,NoMetricMessage)</f>
        <v>57</v>
      </c>
    </row>
    <row r="85" spans="1:2" ht="15">
      <c r="A85" s="33" t="s">
        <v>96</v>
      </c>
      <c r="B85" s="47">
        <f>_xlfn.IFERROR(AVERAGE(Vertices[Out-Degree]),NoMetricMessage)</f>
        <v>2.3444444444444446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7334</v>
      </c>
    </row>
    <row r="99" spans="1:2" ht="15">
      <c r="A99" s="33" t="s">
        <v>102</v>
      </c>
      <c r="B99" s="47">
        <f>_xlfn.IFERROR(AVERAGE(Vertices[Betweenness Centrality]),NoMetricMessage)</f>
        <v>118.33333334444443</v>
      </c>
    </row>
    <row r="100" spans="1:2" ht="15">
      <c r="A100" s="33" t="s">
        <v>103</v>
      </c>
      <c r="B100" s="47">
        <f>_xlfn.IFERROR(MEDIAN(Vertices[Betweenness Centrality]),NoMetricMessage)</f>
        <v>0</v>
      </c>
    </row>
    <row r="111" spans="1:2" ht="15">
      <c r="A111" s="33" t="s">
        <v>106</v>
      </c>
      <c r="B111" s="47">
        <f>IF(COUNT(Vertices[Closeness Centrality])&gt;0,L2,NoMetricMessage)</f>
        <v>0.003559</v>
      </c>
    </row>
    <row r="112" spans="1:2" ht="15">
      <c r="A112" s="33" t="s">
        <v>107</v>
      </c>
      <c r="B112" s="47">
        <f>IF(COUNT(Vertices[Closeness Centrality])&gt;0,L57,NoMetricMessage)</f>
        <v>0.009346</v>
      </c>
    </row>
    <row r="113" spans="1:2" ht="15">
      <c r="A113" s="33" t="s">
        <v>108</v>
      </c>
      <c r="B113" s="47">
        <f>_xlfn.IFERROR(AVERAGE(Vertices[Closeness Centrality]),NoMetricMessage)</f>
        <v>0.00494886666666667</v>
      </c>
    </row>
    <row r="114" spans="1:2" ht="15">
      <c r="A114" s="33" t="s">
        <v>109</v>
      </c>
      <c r="B114" s="47">
        <f>_xlfn.IFERROR(MEDIAN(Vertices[Closeness Centrality]),NoMetricMessage)</f>
        <v>0.005181</v>
      </c>
    </row>
    <row r="125" spans="1:2" ht="15">
      <c r="A125" s="33" t="s">
        <v>112</v>
      </c>
      <c r="B125" s="47">
        <f>IF(COUNT(Vertices[Eigenvector Centrality])&gt;0,N2,NoMetricMessage)</f>
        <v>0.000843</v>
      </c>
    </row>
    <row r="126" spans="1:2" ht="15">
      <c r="A126" s="33" t="s">
        <v>113</v>
      </c>
      <c r="B126" s="47">
        <f>IF(COUNT(Vertices[Eigenvector Centrality])&gt;0,N57,NoMetricMessage)</f>
        <v>0.092644</v>
      </c>
    </row>
    <row r="127" spans="1:2" ht="15">
      <c r="A127" s="33" t="s">
        <v>114</v>
      </c>
      <c r="B127" s="47">
        <f>_xlfn.IFERROR(AVERAGE(Vertices[Eigenvector Centrality]),NoMetricMessage)</f>
        <v>0.011111088888888888</v>
      </c>
    </row>
    <row r="128" spans="1:2" ht="15">
      <c r="A128" s="33" t="s">
        <v>115</v>
      </c>
      <c r="B128" s="47">
        <f>_xlfn.IFERROR(MEDIAN(Vertices[Eigenvector Centrality]),NoMetricMessage)</f>
        <v>0.010073499999999999</v>
      </c>
    </row>
    <row r="139" spans="1:2" ht="15">
      <c r="A139" s="33" t="s">
        <v>140</v>
      </c>
      <c r="B139" s="47">
        <f>IF(COUNT(Vertices[PageRank])&gt;0,P2,NoMetricMessage)</f>
        <v>0.351442</v>
      </c>
    </row>
    <row r="140" spans="1:2" ht="15">
      <c r="A140" s="33" t="s">
        <v>141</v>
      </c>
      <c r="B140" s="47">
        <f>IF(COUNT(Vertices[PageRank])&gt;0,P57,NoMetricMessage)</f>
        <v>17.063346</v>
      </c>
    </row>
    <row r="141" spans="1:2" ht="15">
      <c r="A141" s="33" t="s">
        <v>142</v>
      </c>
      <c r="B141" s="47">
        <f>_xlfn.IFERROR(AVERAGE(Vertices[PageRank]),NoMetricMessage)</f>
        <v>0.9999940888888889</v>
      </c>
    </row>
    <row r="142" spans="1:2" ht="15">
      <c r="A142" s="33" t="s">
        <v>143</v>
      </c>
      <c r="B142" s="47">
        <f>_xlfn.IFERROR(MEDIAN(Vertices[PageRank]),NoMetricMessage)</f>
        <v>0.6116575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0.42881749879402464</v>
      </c>
    </row>
    <row r="156" spans="1:2" ht="15">
      <c r="A156" s="33" t="s">
        <v>121</v>
      </c>
      <c r="B156" s="47">
        <f>_xlfn.IFERROR(MEDIAN(Vertices[Clustering Coefficient]),NoMetricMessage)</f>
        <v>0.4642857142857143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1533</v>
      </c>
      <c r="K7" s="13" t="s">
        <v>1534</v>
      </c>
    </row>
    <row r="8" spans="1:11" ht="409.5">
      <c r="A8"/>
      <c r="B8">
        <v>2</v>
      </c>
      <c r="C8">
        <v>2</v>
      </c>
      <c r="D8" t="s">
        <v>61</v>
      </c>
      <c r="E8" t="s">
        <v>61</v>
      </c>
      <c r="H8" t="s">
        <v>73</v>
      </c>
      <c r="J8" t="s">
        <v>1535</v>
      </c>
      <c r="K8" s="13" t="s">
        <v>1536</v>
      </c>
    </row>
    <row r="9" spans="1:11" ht="409.5">
      <c r="A9"/>
      <c r="B9">
        <v>3</v>
      </c>
      <c r="C9">
        <v>4</v>
      </c>
      <c r="D9" t="s">
        <v>62</v>
      </c>
      <c r="E9" t="s">
        <v>62</v>
      </c>
      <c r="H9" t="s">
        <v>74</v>
      </c>
      <c r="J9" t="s">
        <v>1537</v>
      </c>
      <c r="K9" s="102" t="s">
        <v>1538</v>
      </c>
    </row>
    <row r="10" spans="1:11" ht="409.5">
      <c r="A10"/>
      <c r="B10">
        <v>4</v>
      </c>
      <c r="D10" t="s">
        <v>63</v>
      </c>
      <c r="E10" t="s">
        <v>63</v>
      </c>
      <c r="H10" t="s">
        <v>75</v>
      </c>
      <c r="J10" t="s">
        <v>1539</v>
      </c>
      <c r="K10" s="13" t="s">
        <v>1540</v>
      </c>
    </row>
    <row r="11" spans="1:11" ht="15">
      <c r="A11"/>
      <c r="B11">
        <v>5</v>
      </c>
      <c r="D11" t="s">
        <v>46</v>
      </c>
      <c r="E11">
        <v>1</v>
      </c>
      <c r="H11" t="s">
        <v>76</v>
      </c>
      <c r="J11" t="s">
        <v>1541</v>
      </c>
      <c r="K11" t="s">
        <v>1542</v>
      </c>
    </row>
    <row r="12" spans="1:11" ht="15">
      <c r="A12"/>
      <c r="B12"/>
      <c r="D12" t="s">
        <v>64</v>
      </c>
      <c r="E12">
        <v>2</v>
      </c>
      <c r="H12">
        <v>0</v>
      </c>
      <c r="J12" t="s">
        <v>1543</v>
      </c>
      <c r="K12" t="s">
        <v>1544</v>
      </c>
    </row>
    <row r="13" spans="1:11" ht="15">
      <c r="A13"/>
      <c r="B13"/>
      <c r="D13">
        <v>1</v>
      </c>
      <c r="E13">
        <v>3</v>
      </c>
      <c r="H13">
        <v>1</v>
      </c>
      <c r="J13" t="s">
        <v>1545</v>
      </c>
      <c r="K13" t="s">
        <v>1546</v>
      </c>
    </row>
    <row r="14" spans="4:11" ht="15">
      <c r="D14">
        <v>2</v>
      </c>
      <c r="E14">
        <v>4</v>
      </c>
      <c r="H14">
        <v>2</v>
      </c>
      <c r="J14" t="s">
        <v>1547</v>
      </c>
      <c r="K14" t="s">
        <v>1548</v>
      </c>
    </row>
    <row r="15" spans="4:11" ht="15">
      <c r="D15">
        <v>3</v>
      </c>
      <c r="E15">
        <v>5</v>
      </c>
      <c r="H15">
        <v>3</v>
      </c>
      <c r="J15" t="s">
        <v>1549</v>
      </c>
      <c r="K15" t="s">
        <v>1550</v>
      </c>
    </row>
    <row r="16" spans="4:11" ht="15">
      <c r="D16">
        <v>4</v>
      </c>
      <c r="E16">
        <v>6</v>
      </c>
      <c r="H16">
        <v>4</v>
      </c>
      <c r="J16" t="s">
        <v>1551</v>
      </c>
      <c r="K16" t="s">
        <v>1552</v>
      </c>
    </row>
    <row r="17" spans="4:11" ht="15">
      <c r="D17">
        <v>5</v>
      </c>
      <c r="E17">
        <v>7</v>
      </c>
      <c r="H17">
        <v>5</v>
      </c>
      <c r="J17" t="s">
        <v>1553</v>
      </c>
      <c r="K17" t="s">
        <v>1554</v>
      </c>
    </row>
    <row r="18" spans="4:11" ht="15">
      <c r="D18">
        <v>6</v>
      </c>
      <c r="E18">
        <v>8</v>
      </c>
      <c r="H18">
        <v>6</v>
      </c>
      <c r="J18" t="s">
        <v>1555</v>
      </c>
      <c r="K18" t="s">
        <v>1556</v>
      </c>
    </row>
    <row r="19" spans="4:11" ht="15">
      <c r="D19">
        <v>7</v>
      </c>
      <c r="E19">
        <v>9</v>
      </c>
      <c r="H19">
        <v>7</v>
      </c>
      <c r="J19" t="s">
        <v>1557</v>
      </c>
      <c r="K19" t="s">
        <v>1558</v>
      </c>
    </row>
    <row r="20" spans="4:11" ht="15">
      <c r="D20">
        <v>8</v>
      </c>
      <c r="H20">
        <v>8</v>
      </c>
      <c r="J20" t="s">
        <v>1559</v>
      </c>
      <c r="K20" t="s">
        <v>1560</v>
      </c>
    </row>
    <row r="21" spans="4:11" ht="409.5">
      <c r="D21">
        <v>9</v>
      </c>
      <c r="H21">
        <v>9</v>
      </c>
      <c r="J21" t="s">
        <v>1561</v>
      </c>
      <c r="K21" s="13" t="s">
        <v>1562</v>
      </c>
    </row>
    <row r="22" spans="4:11" ht="409.5">
      <c r="D22">
        <v>10</v>
      </c>
      <c r="J22" t="s">
        <v>1563</v>
      </c>
      <c r="K22" s="13" t="s">
        <v>1564</v>
      </c>
    </row>
    <row r="23" spans="4:11" ht="409.5">
      <c r="D23">
        <v>11</v>
      </c>
      <c r="J23" t="s">
        <v>1565</v>
      </c>
      <c r="K23" s="13" t="s">
        <v>1566</v>
      </c>
    </row>
    <row r="24" spans="10:11" ht="409.5">
      <c r="J24" t="s">
        <v>1567</v>
      </c>
      <c r="K24" s="13" t="s">
        <v>2371</v>
      </c>
    </row>
    <row r="25" spans="10:11" ht="15">
      <c r="J25" t="s">
        <v>1568</v>
      </c>
      <c r="K25" t="b">
        <v>0</v>
      </c>
    </row>
    <row r="26" spans="10:11" ht="15">
      <c r="J26" t="s">
        <v>2368</v>
      </c>
      <c r="K26" t="s">
        <v>2369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1591</v>
      </c>
      <c r="B2" s="117" t="s">
        <v>1592</v>
      </c>
      <c r="C2" s="118" t="s">
        <v>1593</v>
      </c>
    </row>
    <row r="3" spans="1:3" ht="15">
      <c r="A3" s="116" t="s">
        <v>1570</v>
      </c>
      <c r="B3" s="116" t="s">
        <v>1570</v>
      </c>
      <c r="C3" s="34">
        <v>72</v>
      </c>
    </row>
    <row r="4" spans="1:3" ht="15">
      <c r="A4" s="116" t="s">
        <v>1570</v>
      </c>
      <c r="B4" s="116" t="s">
        <v>1571</v>
      </c>
      <c r="C4" s="34">
        <v>19</v>
      </c>
    </row>
    <row r="5" spans="1:3" ht="15">
      <c r="A5" s="116" t="s">
        <v>1570</v>
      </c>
      <c r="B5" s="116" t="s">
        <v>1572</v>
      </c>
      <c r="C5" s="34">
        <v>11</v>
      </c>
    </row>
    <row r="6" spans="1:3" ht="15">
      <c r="A6" s="116" t="s">
        <v>1570</v>
      </c>
      <c r="B6" s="116" t="s">
        <v>1573</v>
      </c>
      <c r="C6" s="34">
        <v>14</v>
      </c>
    </row>
    <row r="7" spans="1:3" ht="15">
      <c r="A7" s="116" t="s">
        <v>1570</v>
      </c>
      <c r="B7" s="116" t="s">
        <v>1574</v>
      </c>
      <c r="C7" s="34">
        <v>5</v>
      </c>
    </row>
    <row r="8" spans="1:3" ht="15">
      <c r="A8" s="116" t="s">
        <v>1570</v>
      </c>
      <c r="B8" s="116" t="s">
        <v>1575</v>
      </c>
      <c r="C8" s="34">
        <v>10</v>
      </c>
    </row>
    <row r="9" spans="1:3" ht="15">
      <c r="A9" s="116" t="s">
        <v>1570</v>
      </c>
      <c r="B9" s="116" t="s">
        <v>1576</v>
      </c>
      <c r="C9" s="34">
        <v>2</v>
      </c>
    </row>
    <row r="10" spans="1:3" ht="15">
      <c r="A10" s="116" t="s">
        <v>1570</v>
      </c>
      <c r="B10" s="116" t="s">
        <v>1577</v>
      </c>
      <c r="C10" s="34">
        <v>1</v>
      </c>
    </row>
    <row r="11" spans="1:3" ht="15">
      <c r="A11" s="116" t="s">
        <v>1571</v>
      </c>
      <c r="B11" s="116" t="s">
        <v>1570</v>
      </c>
      <c r="C11" s="34">
        <v>23</v>
      </c>
    </row>
    <row r="12" spans="1:3" ht="15">
      <c r="A12" s="116" t="s">
        <v>1571</v>
      </c>
      <c r="B12" s="116" t="s">
        <v>1571</v>
      </c>
      <c r="C12" s="34">
        <v>55</v>
      </c>
    </row>
    <row r="13" spans="1:3" ht="15">
      <c r="A13" s="116" t="s">
        <v>1572</v>
      </c>
      <c r="B13" s="116" t="s">
        <v>1570</v>
      </c>
      <c r="C13" s="34">
        <v>6</v>
      </c>
    </row>
    <row r="14" spans="1:3" ht="15">
      <c r="A14" s="116" t="s">
        <v>1572</v>
      </c>
      <c r="B14" s="116" t="s">
        <v>1571</v>
      </c>
      <c r="C14" s="34">
        <v>2</v>
      </c>
    </row>
    <row r="15" spans="1:3" ht="15">
      <c r="A15" s="116" t="s">
        <v>1572</v>
      </c>
      <c r="B15" s="116" t="s">
        <v>1572</v>
      </c>
      <c r="C15" s="34">
        <v>12</v>
      </c>
    </row>
    <row r="16" spans="1:3" ht="15">
      <c r="A16" s="116" t="s">
        <v>1572</v>
      </c>
      <c r="B16" s="116" t="s">
        <v>1575</v>
      </c>
      <c r="C16" s="34">
        <v>1</v>
      </c>
    </row>
    <row r="17" spans="1:3" ht="15">
      <c r="A17" s="116" t="s">
        <v>1573</v>
      </c>
      <c r="B17" s="116" t="s">
        <v>1570</v>
      </c>
      <c r="C17" s="34">
        <v>11</v>
      </c>
    </row>
    <row r="18" spans="1:3" ht="15">
      <c r="A18" s="116" t="s">
        <v>1573</v>
      </c>
      <c r="B18" s="116" t="s">
        <v>1571</v>
      </c>
      <c r="C18" s="34">
        <v>4</v>
      </c>
    </row>
    <row r="19" spans="1:3" ht="15">
      <c r="A19" s="116" t="s">
        <v>1573</v>
      </c>
      <c r="B19" s="116" t="s">
        <v>1573</v>
      </c>
      <c r="C19" s="34">
        <v>16</v>
      </c>
    </row>
    <row r="20" spans="1:3" ht="15">
      <c r="A20" s="116" t="s">
        <v>1574</v>
      </c>
      <c r="B20" s="116" t="s">
        <v>1570</v>
      </c>
      <c r="C20" s="34">
        <v>2</v>
      </c>
    </row>
    <row r="21" spans="1:3" ht="15">
      <c r="A21" s="116" t="s">
        <v>1574</v>
      </c>
      <c r="B21" s="116" t="s">
        <v>1574</v>
      </c>
      <c r="C21" s="34">
        <v>12</v>
      </c>
    </row>
    <row r="22" spans="1:3" ht="15">
      <c r="A22" s="116" t="s">
        <v>1575</v>
      </c>
      <c r="B22" s="116" t="s">
        <v>1570</v>
      </c>
      <c r="C22" s="34">
        <v>3</v>
      </c>
    </row>
    <row r="23" spans="1:3" ht="15">
      <c r="A23" s="116" t="s">
        <v>1575</v>
      </c>
      <c r="B23" s="116" t="s">
        <v>1575</v>
      </c>
      <c r="C23" s="34">
        <v>10</v>
      </c>
    </row>
    <row r="24" spans="1:3" ht="15">
      <c r="A24" s="116" t="s">
        <v>1576</v>
      </c>
      <c r="B24" s="116" t="s">
        <v>1576</v>
      </c>
      <c r="C24" s="34">
        <v>6</v>
      </c>
    </row>
    <row r="25" spans="1:3" ht="15">
      <c r="A25" s="116" t="s">
        <v>1577</v>
      </c>
      <c r="B25" s="116" t="s">
        <v>1577</v>
      </c>
      <c r="C25" s="34">
        <v>2</v>
      </c>
    </row>
    <row r="26" spans="1:3" ht="15">
      <c r="A26" s="116" t="s">
        <v>1578</v>
      </c>
      <c r="B26" s="116" t="s">
        <v>1570</v>
      </c>
      <c r="C26" s="34">
        <v>1</v>
      </c>
    </row>
    <row r="27" spans="1:3" ht="15">
      <c r="A27" s="116" t="s">
        <v>1578</v>
      </c>
      <c r="B27" s="116" t="s">
        <v>1578</v>
      </c>
      <c r="C2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1598</v>
      </c>
      <c r="B1" s="13" t="s">
        <v>1599</v>
      </c>
      <c r="C1" s="13" t="s">
        <v>1600</v>
      </c>
      <c r="D1" s="13" t="s">
        <v>1602</v>
      </c>
      <c r="E1" s="13" t="s">
        <v>1601</v>
      </c>
      <c r="F1" s="13" t="s">
        <v>1604</v>
      </c>
      <c r="G1" s="13" t="s">
        <v>1603</v>
      </c>
      <c r="H1" s="13" t="s">
        <v>1606</v>
      </c>
      <c r="I1" s="13" t="s">
        <v>1605</v>
      </c>
      <c r="J1" s="13" t="s">
        <v>1609</v>
      </c>
      <c r="K1" s="78" t="s">
        <v>1608</v>
      </c>
      <c r="L1" s="78" t="s">
        <v>1611</v>
      </c>
      <c r="M1" s="13" t="s">
        <v>1610</v>
      </c>
      <c r="N1" s="13" t="s">
        <v>1613</v>
      </c>
      <c r="O1" s="13" t="s">
        <v>1612</v>
      </c>
      <c r="P1" s="13" t="s">
        <v>1615</v>
      </c>
      <c r="Q1" s="13" t="s">
        <v>1614</v>
      </c>
      <c r="R1" s="13" t="s">
        <v>1617</v>
      </c>
      <c r="S1" s="13" t="s">
        <v>1616</v>
      </c>
      <c r="T1" s="13" t="s">
        <v>1618</v>
      </c>
    </row>
    <row r="2" spans="1:20" ht="15">
      <c r="A2" s="83" t="s">
        <v>453</v>
      </c>
      <c r="B2" s="78">
        <v>3</v>
      </c>
      <c r="C2" s="83" t="s">
        <v>446</v>
      </c>
      <c r="D2" s="78">
        <v>3</v>
      </c>
      <c r="E2" s="83" t="s">
        <v>451</v>
      </c>
      <c r="F2" s="78">
        <v>1</v>
      </c>
      <c r="G2" s="83" t="s">
        <v>439</v>
      </c>
      <c r="H2" s="78">
        <v>1</v>
      </c>
      <c r="I2" s="83" t="s">
        <v>454</v>
      </c>
      <c r="J2" s="78">
        <v>1</v>
      </c>
      <c r="K2" s="78"/>
      <c r="L2" s="78"/>
      <c r="M2" s="83" t="s">
        <v>437</v>
      </c>
      <c r="N2" s="78">
        <v>1</v>
      </c>
      <c r="O2" s="83" t="s">
        <v>435</v>
      </c>
      <c r="P2" s="78">
        <v>1</v>
      </c>
      <c r="Q2" s="83" t="s">
        <v>436</v>
      </c>
      <c r="R2" s="78">
        <v>1</v>
      </c>
      <c r="S2" s="83" t="s">
        <v>438</v>
      </c>
      <c r="T2" s="78">
        <v>1</v>
      </c>
    </row>
    <row r="3" spans="1:20" ht="15">
      <c r="A3" s="83" t="s">
        <v>446</v>
      </c>
      <c r="B3" s="78">
        <v>3</v>
      </c>
      <c r="C3" s="83" t="s">
        <v>442</v>
      </c>
      <c r="D3" s="78">
        <v>2</v>
      </c>
      <c r="E3" s="78"/>
      <c r="F3" s="78"/>
      <c r="G3" s="83" t="s">
        <v>444</v>
      </c>
      <c r="H3" s="78">
        <v>1</v>
      </c>
      <c r="I3" s="83" t="s">
        <v>458</v>
      </c>
      <c r="J3" s="78">
        <v>1</v>
      </c>
      <c r="K3" s="78"/>
      <c r="L3" s="78"/>
      <c r="M3" s="78"/>
      <c r="N3" s="78"/>
      <c r="O3" s="83" t="s">
        <v>434</v>
      </c>
      <c r="P3" s="78">
        <v>1</v>
      </c>
      <c r="Q3" s="78"/>
      <c r="R3" s="78"/>
      <c r="S3" s="78"/>
      <c r="T3" s="78"/>
    </row>
    <row r="4" spans="1:20" ht="15">
      <c r="A4" s="83" t="s">
        <v>452</v>
      </c>
      <c r="B4" s="78">
        <v>2</v>
      </c>
      <c r="C4" s="83" t="s">
        <v>445</v>
      </c>
      <c r="D4" s="78">
        <v>2</v>
      </c>
      <c r="E4" s="78"/>
      <c r="F4" s="78"/>
      <c r="G4" s="83" t="s">
        <v>449</v>
      </c>
      <c r="H4" s="78">
        <v>1</v>
      </c>
      <c r="I4" s="83" t="s">
        <v>453</v>
      </c>
      <c r="J4" s="78">
        <v>1</v>
      </c>
      <c r="K4" s="78"/>
      <c r="L4" s="78"/>
      <c r="M4" s="78"/>
      <c r="N4" s="78"/>
      <c r="O4" s="78"/>
      <c r="P4" s="78"/>
      <c r="Q4" s="78"/>
      <c r="R4" s="78"/>
      <c r="S4" s="78"/>
      <c r="T4" s="78"/>
    </row>
    <row r="5" spans="1:20" ht="15">
      <c r="A5" s="83" t="s">
        <v>445</v>
      </c>
      <c r="B5" s="78">
        <v>2</v>
      </c>
      <c r="C5" s="83" t="s">
        <v>452</v>
      </c>
      <c r="D5" s="78">
        <v>2</v>
      </c>
      <c r="E5" s="78"/>
      <c r="F5" s="78"/>
      <c r="G5" s="78"/>
      <c r="H5" s="78"/>
      <c r="I5" s="83" t="s">
        <v>455</v>
      </c>
      <c r="J5" s="78">
        <v>1</v>
      </c>
      <c r="K5" s="78"/>
      <c r="L5" s="78"/>
      <c r="M5" s="78"/>
      <c r="N5" s="78"/>
      <c r="O5" s="78"/>
      <c r="P5" s="78"/>
      <c r="Q5" s="78"/>
      <c r="R5" s="78"/>
      <c r="S5" s="78"/>
      <c r="T5" s="78"/>
    </row>
    <row r="6" spans="1:20" ht="15">
      <c r="A6" s="83" t="s">
        <v>442</v>
      </c>
      <c r="B6" s="78">
        <v>2</v>
      </c>
      <c r="C6" s="83" t="s">
        <v>453</v>
      </c>
      <c r="D6" s="78">
        <v>2</v>
      </c>
      <c r="E6" s="78"/>
      <c r="F6" s="78"/>
      <c r="G6" s="78"/>
      <c r="H6" s="78"/>
      <c r="I6" s="83" t="s">
        <v>436</v>
      </c>
      <c r="J6" s="78">
        <v>1</v>
      </c>
      <c r="K6" s="78"/>
      <c r="L6" s="78"/>
      <c r="M6" s="78"/>
      <c r="N6" s="78"/>
      <c r="O6" s="78"/>
      <c r="P6" s="78"/>
      <c r="Q6" s="78"/>
      <c r="R6" s="78"/>
      <c r="S6" s="78"/>
      <c r="T6" s="78"/>
    </row>
    <row r="7" spans="1:20" ht="15">
      <c r="A7" s="83" t="s">
        <v>449</v>
      </c>
      <c r="B7" s="78">
        <v>2</v>
      </c>
      <c r="C7" s="83" t="s">
        <v>450</v>
      </c>
      <c r="D7" s="78">
        <v>1</v>
      </c>
      <c r="E7" s="78"/>
      <c r="F7" s="78"/>
      <c r="G7" s="78"/>
      <c r="H7" s="78"/>
      <c r="I7" s="83" t="s">
        <v>1607</v>
      </c>
      <c r="J7" s="78">
        <v>1</v>
      </c>
      <c r="K7" s="78"/>
      <c r="L7" s="78"/>
      <c r="M7" s="78"/>
      <c r="N7" s="78"/>
      <c r="O7" s="78"/>
      <c r="P7" s="78"/>
      <c r="Q7" s="78"/>
      <c r="R7" s="78"/>
      <c r="S7" s="78"/>
      <c r="T7" s="78"/>
    </row>
    <row r="8" spans="1:20" ht="15">
      <c r="A8" s="83" t="s">
        <v>444</v>
      </c>
      <c r="B8" s="78">
        <v>2</v>
      </c>
      <c r="C8" s="83" t="s">
        <v>459</v>
      </c>
      <c r="D8" s="78">
        <v>1</v>
      </c>
      <c r="E8" s="78"/>
      <c r="F8" s="78"/>
      <c r="G8" s="78"/>
      <c r="H8" s="78"/>
      <c r="I8" s="83" t="s">
        <v>457</v>
      </c>
      <c r="J8" s="78">
        <v>1</v>
      </c>
      <c r="K8" s="78"/>
      <c r="L8" s="78"/>
      <c r="M8" s="78"/>
      <c r="N8" s="78"/>
      <c r="O8" s="78"/>
      <c r="P8" s="78"/>
      <c r="Q8" s="78"/>
      <c r="R8" s="78"/>
      <c r="S8" s="78"/>
      <c r="T8" s="78"/>
    </row>
    <row r="9" spans="1:20" ht="15">
      <c r="A9" s="83" t="s">
        <v>455</v>
      </c>
      <c r="B9" s="78">
        <v>2</v>
      </c>
      <c r="C9" s="83" t="s">
        <v>460</v>
      </c>
      <c r="D9" s="78">
        <v>1</v>
      </c>
      <c r="E9" s="78"/>
      <c r="F9" s="78"/>
      <c r="G9" s="78"/>
      <c r="H9" s="78"/>
      <c r="I9" s="78"/>
      <c r="J9" s="78"/>
      <c r="K9" s="78"/>
      <c r="L9" s="78"/>
      <c r="M9" s="78"/>
      <c r="N9" s="78"/>
      <c r="O9" s="78"/>
      <c r="P9" s="78"/>
      <c r="Q9" s="78"/>
      <c r="R9" s="78"/>
      <c r="S9" s="78"/>
      <c r="T9" s="78"/>
    </row>
    <row r="10" spans="1:20" ht="15">
      <c r="A10" s="83" t="s">
        <v>436</v>
      </c>
      <c r="B10" s="78">
        <v>2</v>
      </c>
      <c r="C10" s="83" t="s">
        <v>461</v>
      </c>
      <c r="D10" s="78">
        <v>1</v>
      </c>
      <c r="E10" s="78"/>
      <c r="F10" s="78"/>
      <c r="G10" s="78"/>
      <c r="H10" s="78"/>
      <c r="I10" s="78"/>
      <c r="J10" s="78"/>
      <c r="K10" s="78"/>
      <c r="L10" s="78"/>
      <c r="M10" s="78"/>
      <c r="N10" s="78"/>
      <c r="O10" s="78"/>
      <c r="P10" s="78"/>
      <c r="Q10" s="78"/>
      <c r="R10" s="78"/>
      <c r="S10" s="78"/>
      <c r="T10" s="78"/>
    </row>
    <row r="11" spans="1:20" ht="15">
      <c r="A11" s="83" t="s">
        <v>458</v>
      </c>
      <c r="B11" s="78">
        <v>2</v>
      </c>
      <c r="C11" s="83" t="s">
        <v>462</v>
      </c>
      <c r="D11" s="78">
        <v>1</v>
      </c>
      <c r="E11" s="78"/>
      <c r="F11" s="78"/>
      <c r="G11" s="78"/>
      <c r="H11" s="78"/>
      <c r="I11" s="78"/>
      <c r="J11" s="78"/>
      <c r="K11" s="78"/>
      <c r="L11" s="78"/>
      <c r="M11" s="78"/>
      <c r="N11" s="78"/>
      <c r="O11" s="78"/>
      <c r="P11" s="78"/>
      <c r="Q11" s="78"/>
      <c r="R11" s="78"/>
      <c r="S11" s="78"/>
      <c r="T11" s="78"/>
    </row>
    <row r="14" spans="1:20" ht="15" customHeight="1">
      <c r="A14" s="13" t="s">
        <v>1624</v>
      </c>
      <c r="B14" s="13" t="s">
        <v>1599</v>
      </c>
      <c r="C14" s="13" t="s">
        <v>1625</v>
      </c>
      <c r="D14" s="13" t="s">
        <v>1602</v>
      </c>
      <c r="E14" s="13" t="s">
        <v>1626</v>
      </c>
      <c r="F14" s="13" t="s">
        <v>1604</v>
      </c>
      <c r="G14" s="13" t="s">
        <v>1627</v>
      </c>
      <c r="H14" s="13" t="s">
        <v>1606</v>
      </c>
      <c r="I14" s="13" t="s">
        <v>1628</v>
      </c>
      <c r="J14" s="13" t="s">
        <v>1609</v>
      </c>
      <c r="K14" s="78" t="s">
        <v>1629</v>
      </c>
      <c r="L14" s="78" t="s">
        <v>1611</v>
      </c>
      <c r="M14" s="13" t="s">
        <v>1630</v>
      </c>
      <c r="N14" s="13" t="s">
        <v>1613</v>
      </c>
      <c r="O14" s="13" t="s">
        <v>1631</v>
      </c>
      <c r="P14" s="13" t="s">
        <v>1615</v>
      </c>
      <c r="Q14" s="13" t="s">
        <v>1632</v>
      </c>
      <c r="R14" s="13" t="s">
        <v>1617</v>
      </c>
      <c r="S14" s="13" t="s">
        <v>1633</v>
      </c>
      <c r="T14" s="13" t="s">
        <v>1618</v>
      </c>
    </row>
    <row r="15" spans="1:20" ht="15">
      <c r="A15" s="78" t="s">
        <v>470</v>
      </c>
      <c r="B15" s="78">
        <v>11</v>
      </c>
      <c r="C15" s="78" t="s">
        <v>465</v>
      </c>
      <c r="D15" s="78">
        <v>8</v>
      </c>
      <c r="E15" s="78" t="s">
        <v>473</v>
      </c>
      <c r="F15" s="78">
        <v>1</v>
      </c>
      <c r="G15" s="78" t="s">
        <v>470</v>
      </c>
      <c r="H15" s="78">
        <v>2</v>
      </c>
      <c r="I15" s="78" t="s">
        <v>466</v>
      </c>
      <c r="J15" s="78">
        <v>2</v>
      </c>
      <c r="K15" s="78"/>
      <c r="L15" s="78"/>
      <c r="M15" s="78" t="s">
        <v>465</v>
      </c>
      <c r="N15" s="78">
        <v>1</v>
      </c>
      <c r="O15" s="78" t="s">
        <v>465</v>
      </c>
      <c r="P15" s="78">
        <v>2</v>
      </c>
      <c r="Q15" s="78" t="s">
        <v>466</v>
      </c>
      <c r="R15" s="78">
        <v>1</v>
      </c>
      <c r="S15" s="78" t="s">
        <v>467</v>
      </c>
      <c r="T15" s="78">
        <v>1</v>
      </c>
    </row>
    <row r="16" spans="1:20" ht="15">
      <c r="A16" s="78" t="s">
        <v>465</v>
      </c>
      <c r="B16" s="78">
        <v>11</v>
      </c>
      <c r="C16" s="78" t="s">
        <v>470</v>
      </c>
      <c r="D16" s="78">
        <v>8</v>
      </c>
      <c r="E16" s="78"/>
      <c r="F16" s="78"/>
      <c r="G16" s="78" t="s">
        <v>468</v>
      </c>
      <c r="H16" s="78">
        <v>1</v>
      </c>
      <c r="I16" s="78" t="s">
        <v>477</v>
      </c>
      <c r="J16" s="78">
        <v>2</v>
      </c>
      <c r="K16" s="78"/>
      <c r="L16" s="78"/>
      <c r="M16" s="78"/>
      <c r="N16" s="78"/>
      <c r="O16" s="78"/>
      <c r="P16" s="78"/>
      <c r="Q16" s="78"/>
      <c r="R16" s="78"/>
      <c r="S16" s="78"/>
      <c r="T16" s="78"/>
    </row>
    <row r="17" spans="1:20" ht="15">
      <c r="A17" s="78" t="s">
        <v>466</v>
      </c>
      <c r="B17" s="78">
        <v>4</v>
      </c>
      <c r="C17" s="78" t="s">
        <v>472</v>
      </c>
      <c r="D17" s="78">
        <v>3</v>
      </c>
      <c r="E17" s="78"/>
      <c r="F17" s="78"/>
      <c r="G17" s="78"/>
      <c r="H17" s="78"/>
      <c r="I17" s="78" t="s">
        <v>475</v>
      </c>
      <c r="J17" s="78">
        <v>1</v>
      </c>
      <c r="K17" s="78"/>
      <c r="L17" s="78"/>
      <c r="M17" s="78"/>
      <c r="N17" s="78"/>
      <c r="O17" s="78"/>
      <c r="P17" s="78"/>
      <c r="Q17" s="78"/>
      <c r="R17" s="78"/>
      <c r="S17" s="78"/>
      <c r="T17" s="78"/>
    </row>
    <row r="18" spans="1:20" ht="15">
      <c r="A18" s="78" t="s">
        <v>474</v>
      </c>
      <c r="B18" s="78">
        <v>3</v>
      </c>
      <c r="C18" s="78" t="s">
        <v>469</v>
      </c>
      <c r="D18" s="78">
        <v>2</v>
      </c>
      <c r="E18" s="78"/>
      <c r="F18" s="78"/>
      <c r="G18" s="78"/>
      <c r="H18" s="78"/>
      <c r="I18" s="78" t="s">
        <v>470</v>
      </c>
      <c r="J18" s="78">
        <v>1</v>
      </c>
      <c r="K18" s="78"/>
      <c r="L18" s="78"/>
      <c r="M18" s="78"/>
      <c r="N18" s="78"/>
      <c r="O18" s="78"/>
      <c r="P18" s="78"/>
      <c r="Q18" s="78"/>
      <c r="R18" s="78"/>
      <c r="S18" s="78"/>
      <c r="T18" s="78"/>
    </row>
    <row r="19" spans="1:20" ht="15">
      <c r="A19" s="78" t="s">
        <v>472</v>
      </c>
      <c r="B19" s="78">
        <v>3</v>
      </c>
      <c r="C19" s="78" t="s">
        <v>471</v>
      </c>
      <c r="D19" s="78">
        <v>2</v>
      </c>
      <c r="E19" s="78"/>
      <c r="F19" s="78"/>
      <c r="G19" s="78"/>
      <c r="H19" s="78"/>
      <c r="I19" s="78" t="s">
        <v>474</v>
      </c>
      <c r="J19" s="78">
        <v>1</v>
      </c>
      <c r="K19" s="78"/>
      <c r="L19" s="78"/>
      <c r="M19" s="78"/>
      <c r="N19" s="78"/>
      <c r="O19" s="78"/>
      <c r="P19" s="78"/>
      <c r="Q19" s="78"/>
      <c r="R19" s="78"/>
      <c r="S19" s="78"/>
      <c r="T19" s="78"/>
    </row>
    <row r="20" spans="1:20" ht="15">
      <c r="A20" s="78" t="s">
        <v>477</v>
      </c>
      <c r="B20" s="78">
        <v>3</v>
      </c>
      <c r="C20" s="78" t="s">
        <v>474</v>
      </c>
      <c r="D20" s="78">
        <v>2</v>
      </c>
      <c r="E20" s="78"/>
      <c r="F20" s="78"/>
      <c r="G20" s="78"/>
      <c r="H20" s="78"/>
      <c r="I20" s="78"/>
      <c r="J20" s="78"/>
      <c r="K20" s="78"/>
      <c r="L20" s="78"/>
      <c r="M20" s="78"/>
      <c r="N20" s="78"/>
      <c r="O20" s="78"/>
      <c r="P20" s="78"/>
      <c r="Q20" s="78"/>
      <c r="R20" s="78"/>
      <c r="S20" s="78"/>
      <c r="T20" s="78"/>
    </row>
    <row r="21" spans="1:20" ht="15">
      <c r="A21" s="78" t="s">
        <v>471</v>
      </c>
      <c r="B21" s="78">
        <v>2</v>
      </c>
      <c r="C21" s="78" t="s">
        <v>477</v>
      </c>
      <c r="D21" s="78">
        <v>1</v>
      </c>
      <c r="E21" s="78"/>
      <c r="F21" s="78"/>
      <c r="G21" s="78"/>
      <c r="H21" s="78"/>
      <c r="I21" s="78"/>
      <c r="J21" s="78"/>
      <c r="K21" s="78"/>
      <c r="L21" s="78"/>
      <c r="M21" s="78"/>
      <c r="N21" s="78"/>
      <c r="O21" s="78"/>
      <c r="P21" s="78"/>
      <c r="Q21" s="78"/>
      <c r="R21" s="78"/>
      <c r="S21" s="78"/>
      <c r="T21" s="78"/>
    </row>
    <row r="22" spans="1:20" ht="15">
      <c r="A22" s="78" t="s">
        <v>469</v>
      </c>
      <c r="B22" s="78">
        <v>2</v>
      </c>
      <c r="C22" s="78" t="s">
        <v>466</v>
      </c>
      <c r="D22" s="78">
        <v>1</v>
      </c>
      <c r="E22" s="78"/>
      <c r="F22" s="78"/>
      <c r="G22" s="78"/>
      <c r="H22" s="78"/>
      <c r="I22" s="78"/>
      <c r="J22" s="78"/>
      <c r="K22" s="78"/>
      <c r="L22" s="78"/>
      <c r="M22" s="78"/>
      <c r="N22" s="78"/>
      <c r="O22" s="78"/>
      <c r="P22" s="78"/>
      <c r="Q22" s="78"/>
      <c r="R22" s="78"/>
      <c r="S22" s="78"/>
      <c r="T22" s="78"/>
    </row>
    <row r="23" spans="1:20" ht="15">
      <c r="A23" s="78" t="s">
        <v>468</v>
      </c>
      <c r="B23" s="78">
        <v>1</v>
      </c>
      <c r="C23" s="78"/>
      <c r="D23" s="78"/>
      <c r="E23" s="78"/>
      <c r="F23" s="78"/>
      <c r="G23" s="78"/>
      <c r="H23" s="78"/>
      <c r="I23" s="78"/>
      <c r="J23" s="78"/>
      <c r="K23" s="78"/>
      <c r="L23" s="78"/>
      <c r="M23" s="78"/>
      <c r="N23" s="78"/>
      <c r="O23" s="78"/>
      <c r="P23" s="78"/>
      <c r="Q23" s="78"/>
      <c r="R23" s="78"/>
      <c r="S23" s="78"/>
      <c r="T23" s="78"/>
    </row>
    <row r="24" spans="1:20" ht="15">
      <c r="A24" s="78" t="s">
        <v>473</v>
      </c>
      <c r="B24" s="78">
        <v>1</v>
      </c>
      <c r="C24" s="78"/>
      <c r="D24" s="78"/>
      <c r="E24" s="78"/>
      <c r="F24" s="78"/>
      <c r="G24" s="78"/>
      <c r="H24" s="78"/>
      <c r="I24" s="78"/>
      <c r="J24" s="78"/>
      <c r="K24" s="78"/>
      <c r="L24" s="78"/>
      <c r="M24" s="78"/>
      <c r="N24" s="78"/>
      <c r="O24" s="78"/>
      <c r="P24" s="78"/>
      <c r="Q24" s="78"/>
      <c r="R24" s="78"/>
      <c r="S24" s="78"/>
      <c r="T24" s="78"/>
    </row>
    <row r="27" spans="1:20" ht="15" customHeight="1">
      <c r="A27" s="13" t="s">
        <v>1638</v>
      </c>
      <c r="B27" s="13" t="s">
        <v>1599</v>
      </c>
      <c r="C27" s="13" t="s">
        <v>1640</v>
      </c>
      <c r="D27" s="13" t="s">
        <v>1602</v>
      </c>
      <c r="E27" s="13" t="s">
        <v>1641</v>
      </c>
      <c r="F27" s="13" t="s">
        <v>1604</v>
      </c>
      <c r="G27" s="13" t="s">
        <v>1642</v>
      </c>
      <c r="H27" s="13" t="s">
        <v>1606</v>
      </c>
      <c r="I27" s="13" t="s">
        <v>1643</v>
      </c>
      <c r="J27" s="13" t="s">
        <v>1609</v>
      </c>
      <c r="K27" s="78" t="s">
        <v>1646</v>
      </c>
      <c r="L27" s="78" t="s">
        <v>1611</v>
      </c>
      <c r="M27" s="13" t="s">
        <v>1647</v>
      </c>
      <c r="N27" s="13" t="s">
        <v>1613</v>
      </c>
      <c r="O27" s="78" t="s">
        <v>1649</v>
      </c>
      <c r="P27" s="78" t="s">
        <v>1615</v>
      </c>
      <c r="Q27" s="13" t="s">
        <v>1650</v>
      </c>
      <c r="R27" s="13" t="s">
        <v>1617</v>
      </c>
      <c r="S27" s="13" t="s">
        <v>1652</v>
      </c>
      <c r="T27" s="13" t="s">
        <v>1618</v>
      </c>
    </row>
    <row r="28" spans="1:20" ht="15">
      <c r="A28" s="78" t="s">
        <v>492</v>
      </c>
      <c r="B28" s="78">
        <v>15</v>
      </c>
      <c r="C28" s="78" t="s">
        <v>492</v>
      </c>
      <c r="D28" s="78">
        <v>8</v>
      </c>
      <c r="E28" s="78" t="s">
        <v>491</v>
      </c>
      <c r="F28" s="78">
        <v>5</v>
      </c>
      <c r="G28" s="78" t="s">
        <v>482</v>
      </c>
      <c r="H28" s="78">
        <v>1</v>
      </c>
      <c r="I28" s="78" t="s">
        <v>492</v>
      </c>
      <c r="J28" s="78">
        <v>6</v>
      </c>
      <c r="K28" s="78"/>
      <c r="L28" s="78"/>
      <c r="M28" s="78" t="s">
        <v>487</v>
      </c>
      <c r="N28" s="78">
        <v>2</v>
      </c>
      <c r="O28" s="78"/>
      <c r="P28" s="78"/>
      <c r="Q28" s="78" t="s">
        <v>492</v>
      </c>
      <c r="R28" s="78">
        <v>1</v>
      </c>
      <c r="S28" s="78" t="s">
        <v>481</v>
      </c>
      <c r="T28" s="78">
        <v>2</v>
      </c>
    </row>
    <row r="29" spans="1:20" ht="15">
      <c r="A29" s="78" t="s">
        <v>1639</v>
      </c>
      <c r="B29" s="78">
        <v>10</v>
      </c>
      <c r="C29" s="78" t="s">
        <v>480</v>
      </c>
      <c r="D29" s="78">
        <v>6</v>
      </c>
      <c r="E29" s="78" t="s">
        <v>500</v>
      </c>
      <c r="F29" s="78">
        <v>1</v>
      </c>
      <c r="G29" s="78"/>
      <c r="H29" s="78"/>
      <c r="I29" s="78" t="s">
        <v>1639</v>
      </c>
      <c r="J29" s="78">
        <v>5</v>
      </c>
      <c r="K29" s="78"/>
      <c r="L29" s="78"/>
      <c r="M29" s="78" t="s">
        <v>494</v>
      </c>
      <c r="N29" s="78">
        <v>1</v>
      </c>
      <c r="O29" s="78"/>
      <c r="P29" s="78"/>
      <c r="Q29" s="78" t="s">
        <v>1651</v>
      </c>
      <c r="R29" s="78">
        <v>1</v>
      </c>
      <c r="S29" s="78"/>
      <c r="T29" s="78"/>
    </row>
    <row r="30" spans="1:20" ht="15">
      <c r="A30" s="78" t="s">
        <v>491</v>
      </c>
      <c r="B30" s="78">
        <v>7</v>
      </c>
      <c r="C30" s="78" t="s">
        <v>1639</v>
      </c>
      <c r="D30" s="78">
        <v>5</v>
      </c>
      <c r="E30" s="78"/>
      <c r="F30" s="78"/>
      <c r="G30" s="78"/>
      <c r="H30" s="78"/>
      <c r="I30" s="78" t="s">
        <v>496</v>
      </c>
      <c r="J30" s="78">
        <v>3</v>
      </c>
      <c r="K30" s="78"/>
      <c r="L30" s="78"/>
      <c r="M30" s="78" t="s">
        <v>479</v>
      </c>
      <c r="N30" s="78">
        <v>1</v>
      </c>
      <c r="O30" s="78"/>
      <c r="P30" s="78"/>
      <c r="Q30" s="78"/>
      <c r="R30" s="78"/>
      <c r="S30" s="78"/>
      <c r="T30" s="78"/>
    </row>
    <row r="31" spans="1:20" ht="15">
      <c r="A31" s="78" t="s">
        <v>480</v>
      </c>
      <c r="B31" s="78">
        <v>6</v>
      </c>
      <c r="C31" s="78" t="s">
        <v>493</v>
      </c>
      <c r="D31" s="78">
        <v>4</v>
      </c>
      <c r="E31" s="78"/>
      <c r="F31" s="78"/>
      <c r="G31" s="78"/>
      <c r="H31" s="78"/>
      <c r="I31" s="78" t="s">
        <v>497</v>
      </c>
      <c r="J31" s="78">
        <v>1</v>
      </c>
      <c r="K31" s="78"/>
      <c r="L31" s="78"/>
      <c r="M31" s="78" t="s">
        <v>1648</v>
      </c>
      <c r="N31" s="78">
        <v>1</v>
      </c>
      <c r="O31" s="78"/>
      <c r="P31" s="78"/>
      <c r="Q31" s="78"/>
      <c r="R31" s="78"/>
      <c r="S31" s="78"/>
      <c r="T31" s="78"/>
    </row>
    <row r="32" spans="1:20" ht="15">
      <c r="A32" s="78" t="s">
        <v>496</v>
      </c>
      <c r="B32" s="78">
        <v>4</v>
      </c>
      <c r="C32" s="78" t="s">
        <v>484</v>
      </c>
      <c r="D32" s="78">
        <v>2</v>
      </c>
      <c r="E32" s="78"/>
      <c r="F32" s="78"/>
      <c r="G32" s="78"/>
      <c r="H32" s="78"/>
      <c r="I32" s="78" t="s">
        <v>1644</v>
      </c>
      <c r="J32" s="78">
        <v>1</v>
      </c>
      <c r="K32" s="78"/>
      <c r="L32" s="78"/>
      <c r="M32" s="78" t="s">
        <v>483</v>
      </c>
      <c r="N32" s="78">
        <v>1</v>
      </c>
      <c r="O32" s="78"/>
      <c r="P32" s="78"/>
      <c r="Q32" s="78"/>
      <c r="R32" s="78"/>
      <c r="S32" s="78"/>
      <c r="T32" s="78"/>
    </row>
    <row r="33" spans="1:20" ht="15">
      <c r="A33" s="78" t="s">
        <v>493</v>
      </c>
      <c r="B33" s="78">
        <v>4</v>
      </c>
      <c r="C33" s="78" t="s">
        <v>491</v>
      </c>
      <c r="D33" s="78">
        <v>2</v>
      </c>
      <c r="E33" s="78"/>
      <c r="F33" s="78"/>
      <c r="G33" s="78"/>
      <c r="H33" s="78"/>
      <c r="I33" s="78" t="s">
        <v>1645</v>
      </c>
      <c r="J33" s="78">
        <v>1</v>
      </c>
      <c r="K33" s="78"/>
      <c r="L33" s="78"/>
      <c r="M33" s="78"/>
      <c r="N33" s="78"/>
      <c r="O33" s="78"/>
      <c r="P33" s="78"/>
      <c r="Q33" s="78"/>
      <c r="R33" s="78"/>
      <c r="S33" s="78"/>
      <c r="T33" s="78"/>
    </row>
    <row r="34" spans="1:20" ht="15">
      <c r="A34" s="78" t="s">
        <v>487</v>
      </c>
      <c r="B34" s="78">
        <v>4</v>
      </c>
      <c r="C34" s="78" t="s">
        <v>487</v>
      </c>
      <c r="D34" s="78">
        <v>2</v>
      </c>
      <c r="E34" s="78"/>
      <c r="F34" s="78"/>
      <c r="G34" s="78"/>
      <c r="H34" s="78"/>
      <c r="I34" s="78"/>
      <c r="J34" s="78"/>
      <c r="K34" s="78"/>
      <c r="L34" s="78"/>
      <c r="M34" s="78"/>
      <c r="N34" s="78"/>
      <c r="O34" s="78"/>
      <c r="P34" s="78"/>
      <c r="Q34" s="78"/>
      <c r="R34" s="78"/>
      <c r="S34" s="78"/>
      <c r="T34" s="78"/>
    </row>
    <row r="35" spans="1:20" ht="15">
      <c r="A35" s="78" t="s">
        <v>497</v>
      </c>
      <c r="B35" s="78">
        <v>2</v>
      </c>
      <c r="C35" s="78" t="s">
        <v>489</v>
      </c>
      <c r="D35" s="78">
        <v>2</v>
      </c>
      <c r="E35" s="78"/>
      <c r="F35" s="78"/>
      <c r="G35" s="78"/>
      <c r="H35" s="78"/>
      <c r="I35" s="78"/>
      <c r="J35" s="78"/>
      <c r="K35" s="78"/>
      <c r="L35" s="78"/>
      <c r="M35" s="78"/>
      <c r="N35" s="78"/>
      <c r="O35" s="78"/>
      <c r="P35" s="78"/>
      <c r="Q35" s="78"/>
      <c r="R35" s="78"/>
      <c r="S35" s="78"/>
      <c r="T35" s="78"/>
    </row>
    <row r="36" spans="1:20" ht="15">
      <c r="A36" s="78" t="s">
        <v>482</v>
      </c>
      <c r="B36" s="78">
        <v>2</v>
      </c>
      <c r="C36" s="78" t="s">
        <v>490</v>
      </c>
      <c r="D36" s="78">
        <v>2</v>
      </c>
      <c r="E36" s="78"/>
      <c r="F36" s="78"/>
      <c r="G36" s="78"/>
      <c r="H36" s="78"/>
      <c r="I36" s="78"/>
      <c r="J36" s="78"/>
      <c r="K36" s="78"/>
      <c r="L36" s="78"/>
      <c r="M36" s="78"/>
      <c r="N36" s="78"/>
      <c r="O36" s="78"/>
      <c r="P36" s="78"/>
      <c r="Q36" s="78"/>
      <c r="R36" s="78"/>
      <c r="S36" s="78"/>
      <c r="T36" s="78"/>
    </row>
    <row r="37" spans="1:20" ht="15">
      <c r="A37" s="78" t="s">
        <v>484</v>
      </c>
      <c r="B37" s="78">
        <v>2</v>
      </c>
      <c r="C37" s="78" t="s">
        <v>479</v>
      </c>
      <c r="D37" s="78">
        <v>1</v>
      </c>
      <c r="E37" s="78"/>
      <c r="F37" s="78"/>
      <c r="G37" s="78"/>
      <c r="H37" s="78"/>
      <c r="I37" s="78"/>
      <c r="J37" s="78"/>
      <c r="K37" s="78"/>
      <c r="L37" s="78"/>
      <c r="M37" s="78"/>
      <c r="N37" s="78"/>
      <c r="O37" s="78"/>
      <c r="P37" s="78"/>
      <c r="Q37" s="78"/>
      <c r="R37" s="78"/>
      <c r="S37" s="78"/>
      <c r="T37" s="78"/>
    </row>
    <row r="40" spans="1:20" ht="15" customHeight="1">
      <c r="A40" s="13" t="s">
        <v>1658</v>
      </c>
      <c r="B40" s="13" t="s">
        <v>1599</v>
      </c>
      <c r="C40" s="13" t="s">
        <v>1667</v>
      </c>
      <c r="D40" s="13" t="s">
        <v>1602</v>
      </c>
      <c r="E40" s="13" t="s">
        <v>1671</v>
      </c>
      <c r="F40" s="13" t="s">
        <v>1604</v>
      </c>
      <c r="G40" s="13" t="s">
        <v>1675</v>
      </c>
      <c r="H40" s="13" t="s">
        <v>1606</v>
      </c>
      <c r="I40" s="13" t="s">
        <v>1682</v>
      </c>
      <c r="J40" s="13" t="s">
        <v>1609</v>
      </c>
      <c r="K40" s="13" t="s">
        <v>1689</v>
      </c>
      <c r="L40" s="13" t="s">
        <v>1611</v>
      </c>
      <c r="M40" s="13" t="s">
        <v>1698</v>
      </c>
      <c r="N40" s="13" t="s">
        <v>1613</v>
      </c>
      <c r="O40" s="13" t="s">
        <v>1704</v>
      </c>
      <c r="P40" s="13" t="s">
        <v>1615</v>
      </c>
      <c r="Q40" s="13" t="s">
        <v>1709</v>
      </c>
      <c r="R40" s="13" t="s">
        <v>1617</v>
      </c>
      <c r="S40" s="13" t="s">
        <v>1711</v>
      </c>
      <c r="T40" s="13" t="s">
        <v>1618</v>
      </c>
    </row>
    <row r="41" spans="1:20" ht="15">
      <c r="A41" s="85" t="s">
        <v>1659</v>
      </c>
      <c r="B41" s="85">
        <v>150</v>
      </c>
      <c r="C41" s="85" t="s">
        <v>236</v>
      </c>
      <c r="D41" s="85">
        <v>33</v>
      </c>
      <c r="E41" s="85" t="s">
        <v>236</v>
      </c>
      <c r="F41" s="85">
        <v>26</v>
      </c>
      <c r="G41" s="85" t="s">
        <v>236</v>
      </c>
      <c r="H41" s="85">
        <v>6</v>
      </c>
      <c r="I41" s="85" t="s">
        <v>236</v>
      </c>
      <c r="J41" s="85">
        <v>10</v>
      </c>
      <c r="K41" s="85" t="s">
        <v>1664</v>
      </c>
      <c r="L41" s="85">
        <v>5</v>
      </c>
      <c r="M41" s="85" t="s">
        <v>1699</v>
      </c>
      <c r="N41" s="85">
        <v>4</v>
      </c>
      <c r="O41" s="85" t="s">
        <v>1705</v>
      </c>
      <c r="P41" s="85">
        <v>3</v>
      </c>
      <c r="Q41" s="85" t="s">
        <v>1710</v>
      </c>
      <c r="R41" s="85">
        <v>2</v>
      </c>
      <c r="S41" s="85" t="s">
        <v>1712</v>
      </c>
      <c r="T41" s="85">
        <v>2</v>
      </c>
    </row>
    <row r="42" spans="1:20" ht="15">
      <c r="A42" s="85" t="s">
        <v>1660</v>
      </c>
      <c r="B42" s="85">
        <v>23</v>
      </c>
      <c r="C42" s="85" t="s">
        <v>1666</v>
      </c>
      <c r="D42" s="85">
        <v>10</v>
      </c>
      <c r="E42" s="85" t="s">
        <v>233</v>
      </c>
      <c r="F42" s="85">
        <v>21</v>
      </c>
      <c r="G42" s="85" t="s">
        <v>1676</v>
      </c>
      <c r="H42" s="85">
        <v>2</v>
      </c>
      <c r="I42" s="85" t="s">
        <v>1683</v>
      </c>
      <c r="J42" s="85">
        <v>7</v>
      </c>
      <c r="K42" s="85" t="s">
        <v>1690</v>
      </c>
      <c r="L42" s="85">
        <v>4</v>
      </c>
      <c r="M42" s="85" t="s">
        <v>214</v>
      </c>
      <c r="N42" s="85">
        <v>4</v>
      </c>
      <c r="O42" s="85" t="s">
        <v>1706</v>
      </c>
      <c r="P42" s="85">
        <v>2</v>
      </c>
      <c r="Q42" s="85"/>
      <c r="R42" s="85"/>
      <c r="S42" s="85" t="s">
        <v>1713</v>
      </c>
      <c r="T42" s="85">
        <v>2</v>
      </c>
    </row>
    <row r="43" spans="1:20" ht="15">
      <c r="A43" s="85" t="s">
        <v>1661</v>
      </c>
      <c r="B43" s="85">
        <v>0</v>
      </c>
      <c r="C43" s="85" t="s">
        <v>1664</v>
      </c>
      <c r="D43" s="85">
        <v>9</v>
      </c>
      <c r="E43" s="85" t="s">
        <v>247</v>
      </c>
      <c r="F43" s="85">
        <v>9</v>
      </c>
      <c r="G43" s="85" t="s">
        <v>232</v>
      </c>
      <c r="H43" s="85">
        <v>2</v>
      </c>
      <c r="I43" s="85" t="s">
        <v>1684</v>
      </c>
      <c r="J43" s="85">
        <v>7</v>
      </c>
      <c r="K43" s="85" t="s">
        <v>1691</v>
      </c>
      <c r="L43" s="85">
        <v>4</v>
      </c>
      <c r="M43" s="85" t="s">
        <v>1665</v>
      </c>
      <c r="N43" s="85">
        <v>3</v>
      </c>
      <c r="O43" s="85" t="s">
        <v>1707</v>
      </c>
      <c r="P43" s="85">
        <v>2</v>
      </c>
      <c r="Q43" s="85"/>
      <c r="R43" s="85"/>
      <c r="S43" s="85" t="s">
        <v>1714</v>
      </c>
      <c r="T43" s="85">
        <v>2</v>
      </c>
    </row>
    <row r="44" spans="1:20" ht="15">
      <c r="A44" s="85" t="s">
        <v>1662</v>
      </c>
      <c r="B44" s="85">
        <v>2816</v>
      </c>
      <c r="C44" s="85" t="s">
        <v>492</v>
      </c>
      <c r="D44" s="85">
        <v>8</v>
      </c>
      <c r="E44" s="85" t="s">
        <v>491</v>
      </c>
      <c r="F44" s="85">
        <v>5</v>
      </c>
      <c r="G44" s="85" t="s">
        <v>239</v>
      </c>
      <c r="H44" s="85">
        <v>2</v>
      </c>
      <c r="I44" s="85" t="s">
        <v>492</v>
      </c>
      <c r="J44" s="85">
        <v>6</v>
      </c>
      <c r="K44" s="85" t="s">
        <v>1692</v>
      </c>
      <c r="L44" s="85">
        <v>4</v>
      </c>
      <c r="M44" s="85" t="s">
        <v>236</v>
      </c>
      <c r="N44" s="85">
        <v>3</v>
      </c>
      <c r="O44" s="85" t="s">
        <v>1708</v>
      </c>
      <c r="P44" s="85">
        <v>2</v>
      </c>
      <c r="Q44" s="85"/>
      <c r="R44" s="85"/>
      <c r="S44" s="85" t="s">
        <v>1715</v>
      </c>
      <c r="T44" s="85">
        <v>2</v>
      </c>
    </row>
    <row r="45" spans="1:20" ht="15">
      <c r="A45" s="85" t="s">
        <v>1663</v>
      </c>
      <c r="B45" s="85">
        <v>2989</v>
      </c>
      <c r="C45" s="85" t="s">
        <v>1668</v>
      </c>
      <c r="D45" s="85">
        <v>8</v>
      </c>
      <c r="E45" s="85" t="s">
        <v>250</v>
      </c>
      <c r="F45" s="85">
        <v>5</v>
      </c>
      <c r="G45" s="85" t="s">
        <v>1677</v>
      </c>
      <c r="H45" s="85">
        <v>2</v>
      </c>
      <c r="I45" s="85" t="s">
        <v>1685</v>
      </c>
      <c r="J45" s="85">
        <v>5</v>
      </c>
      <c r="K45" s="85" t="s">
        <v>1693</v>
      </c>
      <c r="L45" s="85">
        <v>4</v>
      </c>
      <c r="M45" s="85" t="s">
        <v>487</v>
      </c>
      <c r="N45" s="85">
        <v>2</v>
      </c>
      <c r="O45" s="85" t="s">
        <v>263</v>
      </c>
      <c r="P45" s="85">
        <v>2</v>
      </c>
      <c r="Q45" s="85"/>
      <c r="R45" s="85"/>
      <c r="S45" s="85" t="s">
        <v>1716</v>
      </c>
      <c r="T45" s="85">
        <v>2</v>
      </c>
    </row>
    <row r="46" spans="1:20" ht="15">
      <c r="A46" s="85" t="s">
        <v>236</v>
      </c>
      <c r="B46" s="85">
        <v>81</v>
      </c>
      <c r="C46" s="85" t="s">
        <v>1669</v>
      </c>
      <c r="D46" s="85">
        <v>8</v>
      </c>
      <c r="E46" s="85" t="s">
        <v>246</v>
      </c>
      <c r="F46" s="85">
        <v>5</v>
      </c>
      <c r="G46" s="85" t="s">
        <v>1678</v>
      </c>
      <c r="H46" s="85">
        <v>2</v>
      </c>
      <c r="I46" s="85" t="s">
        <v>1686</v>
      </c>
      <c r="J46" s="85">
        <v>5</v>
      </c>
      <c r="K46" s="85" t="s">
        <v>1694</v>
      </c>
      <c r="L46" s="85">
        <v>4</v>
      </c>
      <c r="M46" s="85" t="s">
        <v>1700</v>
      </c>
      <c r="N46" s="85">
        <v>2</v>
      </c>
      <c r="O46" s="85" t="s">
        <v>262</v>
      </c>
      <c r="P46" s="85">
        <v>2</v>
      </c>
      <c r="Q46" s="85"/>
      <c r="R46" s="85"/>
      <c r="S46" s="85" t="s">
        <v>1717</v>
      </c>
      <c r="T46" s="85">
        <v>2</v>
      </c>
    </row>
    <row r="47" spans="1:20" ht="15">
      <c r="A47" s="85" t="s">
        <v>233</v>
      </c>
      <c r="B47" s="85">
        <v>29</v>
      </c>
      <c r="C47" s="85" t="s">
        <v>1670</v>
      </c>
      <c r="D47" s="85">
        <v>8</v>
      </c>
      <c r="E47" s="85" t="s">
        <v>1672</v>
      </c>
      <c r="F47" s="85">
        <v>4</v>
      </c>
      <c r="G47" s="85" t="s">
        <v>272</v>
      </c>
      <c r="H47" s="85">
        <v>2</v>
      </c>
      <c r="I47" s="85" t="s">
        <v>1639</v>
      </c>
      <c r="J47" s="85">
        <v>5</v>
      </c>
      <c r="K47" s="85" t="s">
        <v>1695</v>
      </c>
      <c r="L47" s="85">
        <v>4</v>
      </c>
      <c r="M47" s="85" t="s">
        <v>1701</v>
      </c>
      <c r="N47" s="85">
        <v>2</v>
      </c>
      <c r="O47" s="85" t="s">
        <v>261</v>
      </c>
      <c r="P47" s="85">
        <v>2</v>
      </c>
      <c r="Q47" s="85"/>
      <c r="R47" s="85"/>
      <c r="S47" s="85" t="s">
        <v>1718</v>
      </c>
      <c r="T47" s="85">
        <v>2</v>
      </c>
    </row>
    <row r="48" spans="1:20" ht="15">
      <c r="A48" s="85" t="s">
        <v>1664</v>
      </c>
      <c r="B48" s="85">
        <v>21</v>
      </c>
      <c r="C48" s="85" t="s">
        <v>233</v>
      </c>
      <c r="D48" s="85">
        <v>7</v>
      </c>
      <c r="E48" s="85" t="s">
        <v>258</v>
      </c>
      <c r="F48" s="85">
        <v>3</v>
      </c>
      <c r="G48" s="85" t="s">
        <v>1679</v>
      </c>
      <c r="H48" s="85">
        <v>2</v>
      </c>
      <c r="I48" s="85" t="s">
        <v>1687</v>
      </c>
      <c r="J48" s="85">
        <v>5</v>
      </c>
      <c r="K48" s="85" t="s">
        <v>271</v>
      </c>
      <c r="L48" s="85">
        <v>4</v>
      </c>
      <c r="M48" s="85" t="s">
        <v>1702</v>
      </c>
      <c r="N48" s="85">
        <v>2</v>
      </c>
      <c r="O48" s="85"/>
      <c r="P48" s="85"/>
      <c r="Q48" s="85"/>
      <c r="R48" s="85"/>
      <c r="S48" s="85" t="s">
        <v>481</v>
      </c>
      <c r="T48" s="85">
        <v>2</v>
      </c>
    </row>
    <row r="49" spans="1:20" ht="15">
      <c r="A49" s="85" t="s">
        <v>1665</v>
      </c>
      <c r="B49" s="85">
        <v>16</v>
      </c>
      <c r="C49" s="85" t="s">
        <v>1665</v>
      </c>
      <c r="D49" s="85">
        <v>7</v>
      </c>
      <c r="E49" s="85" t="s">
        <v>1673</v>
      </c>
      <c r="F49" s="85">
        <v>3</v>
      </c>
      <c r="G49" s="85" t="s">
        <v>1680</v>
      </c>
      <c r="H49" s="85">
        <v>2</v>
      </c>
      <c r="I49" s="85" t="s">
        <v>1688</v>
      </c>
      <c r="J49" s="85">
        <v>4</v>
      </c>
      <c r="K49" s="85" t="s">
        <v>1696</v>
      </c>
      <c r="L49" s="85">
        <v>4</v>
      </c>
      <c r="M49" s="85" t="s">
        <v>237</v>
      </c>
      <c r="N49" s="85">
        <v>2</v>
      </c>
      <c r="O49" s="85"/>
      <c r="P49" s="85"/>
      <c r="Q49" s="85"/>
      <c r="R49" s="85"/>
      <c r="S49" s="85" t="s">
        <v>1719</v>
      </c>
      <c r="T49" s="85">
        <v>2</v>
      </c>
    </row>
    <row r="50" spans="1:20" ht="15">
      <c r="A50" s="85" t="s">
        <v>1666</v>
      </c>
      <c r="B50" s="85">
        <v>16</v>
      </c>
      <c r="C50" s="85" t="s">
        <v>214</v>
      </c>
      <c r="D50" s="85">
        <v>7</v>
      </c>
      <c r="E50" s="85" t="s">
        <v>1674</v>
      </c>
      <c r="F50" s="85">
        <v>3</v>
      </c>
      <c r="G50" s="85" t="s">
        <v>1681</v>
      </c>
      <c r="H50" s="85">
        <v>2</v>
      </c>
      <c r="I50" s="85" t="s">
        <v>1664</v>
      </c>
      <c r="J50" s="85">
        <v>4</v>
      </c>
      <c r="K50" s="85" t="s">
        <v>1697</v>
      </c>
      <c r="L50" s="85">
        <v>4</v>
      </c>
      <c r="M50" s="85" t="s">
        <v>1703</v>
      </c>
      <c r="N50" s="85">
        <v>2</v>
      </c>
      <c r="O50" s="85"/>
      <c r="P50" s="85"/>
      <c r="Q50" s="85"/>
      <c r="R50" s="85"/>
      <c r="S50" s="85" t="s">
        <v>1720</v>
      </c>
      <c r="T50" s="85">
        <v>2</v>
      </c>
    </row>
    <row r="53" spans="1:20" ht="15" customHeight="1">
      <c r="A53" s="13" t="s">
        <v>1730</v>
      </c>
      <c r="B53" s="13" t="s">
        <v>1599</v>
      </c>
      <c r="C53" s="13" t="s">
        <v>1741</v>
      </c>
      <c r="D53" s="13" t="s">
        <v>1602</v>
      </c>
      <c r="E53" s="13" t="s">
        <v>1750</v>
      </c>
      <c r="F53" s="13" t="s">
        <v>1604</v>
      </c>
      <c r="G53" s="13" t="s">
        <v>1759</v>
      </c>
      <c r="H53" s="13" t="s">
        <v>1606</v>
      </c>
      <c r="I53" s="13" t="s">
        <v>1770</v>
      </c>
      <c r="J53" s="13" t="s">
        <v>1609</v>
      </c>
      <c r="K53" s="13" t="s">
        <v>1779</v>
      </c>
      <c r="L53" s="13" t="s">
        <v>1611</v>
      </c>
      <c r="M53" s="13" t="s">
        <v>1788</v>
      </c>
      <c r="N53" s="13" t="s">
        <v>1613</v>
      </c>
      <c r="O53" s="13" t="s">
        <v>1798</v>
      </c>
      <c r="P53" s="13" t="s">
        <v>1615</v>
      </c>
      <c r="Q53" s="78" t="s">
        <v>1804</v>
      </c>
      <c r="R53" s="78" t="s">
        <v>1617</v>
      </c>
      <c r="S53" s="13" t="s">
        <v>1805</v>
      </c>
      <c r="T53" s="13" t="s">
        <v>1618</v>
      </c>
    </row>
    <row r="54" spans="1:20" ht="15">
      <c r="A54" s="85" t="s">
        <v>1731</v>
      </c>
      <c r="B54" s="85">
        <v>12</v>
      </c>
      <c r="C54" s="85" t="s">
        <v>1737</v>
      </c>
      <c r="D54" s="85">
        <v>4</v>
      </c>
      <c r="E54" s="85" t="s">
        <v>1731</v>
      </c>
      <c r="F54" s="85">
        <v>9</v>
      </c>
      <c r="G54" s="85" t="s">
        <v>1760</v>
      </c>
      <c r="H54" s="85">
        <v>2</v>
      </c>
      <c r="I54" s="85" t="s">
        <v>1732</v>
      </c>
      <c r="J54" s="85">
        <v>6</v>
      </c>
      <c r="K54" s="85" t="s">
        <v>1739</v>
      </c>
      <c r="L54" s="85">
        <v>4</v>
      </c>
      <c r="M54" s="85" t="s">
        <v>1789</v>
      </c>
      <c r="N54" s="85">
        <v>3</v>
      </c>
      <c r="O54" s="85" t="s">
        <v>1799</v>
      </c>
      <c r="P54" s="85">
        <v>2</v>
      </c>
      <c r="Q54" s="85"/>
      <c r="R54" s="85"/>
      <c r="S54" s="85" t="s">
        <v>1806</v>
      </c>
      <c r="T54" s="85">
        <v>2</v>
      </c>
    </row>
    <row r="55" spans="1:20" ht="15">
      <c r="A55" s="85" t="s">
        <v>1732</v>
      </c>
      <c r="B55" s="85">
        <v>10</v>
      </c>
      <c r="C55" s="85" t="s">
        <v>1732</v>
      </c>
      <c r="D55" s="85">
        <v>4</v>
      </c>
      <c r="E55" s="85" t="s">
        <v>1733</v>
      </c>
      <c r="F55" s="85">
        <v>4</v>
      </c>
      <c r="G55" s="85" t="s">
        <v>1761</v>
      </c>
      <c r="H55" s="85">
        <v>2</v>
      </c>
      <c r="I55" s="85" t="s">
        <v>1771</v>
      </c>
      <c r="J55" s="85">
        <v>4</v>
      </c>
      <c r="K55" s="85" t="s">
        <v>1740</v>
      </c>
      <c r="L55" s="85">
        <v>4</v>
      </c>
      <c r="M55" s="85" t="s">
        <v>1790</v>
      </c>
      <c r="N55" s="85">
        <v>2</v>
      </c>
      <c r="O55" s="85" t="s">
        <v>1800</v>
      </c>
      <c r="P55" s="85">
        <v>2</v>
      </c>
      <c r="Q55" s="85"/>
      <c r="R55" s="85"/>
      <c r="S55" s="85" t="s">
        <v>1807</v>
      </c>
      <c r="T55" s="85">
        <v>2</v>
      </c>
    </row>
    <row r="56" spans="1:20" ht="15">
      <c r="A56" s="85" t="s">
        <v>1733</v>
      </c>
      <c r="B56" s="85">
        <v>7</v>
      </c>
      <c r="C56" s="85" t="s">
        <v>1742</v>
      </c>
      <c r="D56" s="85">
        <v>4</v>
      </c>
      <c r="E56" s="85" t="s">
        <v>1751</v>
      </c>
      <c r="F56" s="85">
        <v>4</v>
      </c>
      <c r="G56" s="85" t="s">
        <v>1762</v>
      </c>
      <c r="H56" s="85">
        <v>2</v>
      </c>
      <c r="I56" s="85" t="s">
        <v>1772</v>
      </c>
      <c r="J56" s="85">
        <v>4</v>
      </c>
      <c r="K56" s="85" t="s">
        <v>1780</v>
      </c>
      <c r="L56" s="85">
        <v>4</v>
      </c>
      <c r="M56" s="85" t="s">
        <v>1791</v>
      </c>
      <c r="N56" s="85">
        <v>2</v>
      </c>
      <c r="O56" s="85" t="s">
        <v>1801</v>
      </c>
      <c r="P56" s="85">
        <v>2</v>
      </c>
      <c r="Q56" s="85"/>
      <c r="R56" s="85"/>
      <c r="S56" s="85" t="s">
        <v>1808</v>
      </c>
      <c r="T56" s="85">
        <v>2</v>
      </c>
    </row>
    <row r="57" spans="1:20" ht="15">
      <c r="A57" s="85" t="s">
        <v>1734</v>
      </c>
      <c r="B57" s="85">
        <v>7</v>
      </c>
      <c r="C57" s="85" t="s">
        <v>1743</v>
      </c>
      <c r="D57" s="85">
        <v>4</v>
      </c>
      <c r="E57" s="85" t="s">
        <v>1752</v>
      </c>
      <c r="F57" s="85">
        <v>3</v>
      </c>
      <c r="G57" s="85" t="s">
        <v>1763</v>
      </c>
      <c r="H57" s="85">
        <v>2</v>
      </c>
      <c r="I57" s="85" t="s">
        <v>1773</v>
      </c>
      <c r="J57" s="85">
        <v>4</v>
      </c>
      <c r="K57" s="85" t="s">
        <v>1781</v>
      </c>
      <c r="L57" s="85">
        <v>4</v>
      </c>
      <c r="M57" s="85" t="s">
        <v>1792</v>
      </c>
      <c r="N57" s="85">
        <v>2</v>
      </c>
      <c r="O57" s="85" t="s">
        <v>1802</v>
      </c>
      <c r="P57" s="85">
        <v>2</v>
      </c>
      <c r="Q57" s="85"/>
      <c r="R57" s="85"/>
      <c r="S57" s="85" t="s">
        <v>1809</v>
      </c>
      <c r="T57" s="85">
        <v>2</v>
      </c>
    </row>
    <row r="58" spans="1:20" ht="15">
      <c r="A58" s="85" t="s">
        <v>1735</v>
      </c>
      <c r="B58" s="85">
        <v>7</v>
      </c>
      <c r="C58" s="85" t="s">
        <v>1744</v>
      </c>
      <c r="D58" s="85">
        <v>4</v>
      </c>
      <c r="E58" s="85" t="s">
        <v>1753</v>
      </c>
      <c r="F58" s="85">
        <v>2</v>
      </c>
      <c r="G58" s="85" t="s">
        <v>1764</v>
      </c>
      <c r="H58" s="85">
        <v>2</v>
      </c>
      <c r="I58" s="85" t="s">
        <v>1774</v>
      </c>
      <c r="J58" s="85">
        <v>4</v>
      </c>
      <c r="K58" s="85" t="s">
        <v>1782</v>
      </c>
      <c r="L58" s="85">
        <v>4</v>
      </c>
      <c r="M58" s="85" t="s">
        <v>1793</v>
      </c>
      <c r="N58" s="85">
        <v>2</v>
      </c>
      <c r="O58" s="85" t="s">
        <v>1803</v>
      </c>
      <c r="P58" s="85">
        <v>2</v>
      </c>
      <c r="Q58" s="85"/>
      <c r="R58" s="85"/>
      <c r="S58" s="85" t="s">
        <v>1810</v>
      </c>
      <c r="T58" s="85">
        <v>2</v>
      </c>
    </row>
    <row r="59" spans="1:20" ht="15">
      <c r="A59" s="85" t="s">
        <v>1736</v>
      </c>
      <c r="B59" s="85">
        <v>7</v>
      </c>
      <c r="C59" s="85" t="s">
        <v>1745</v>
      </c>
      <c r="D59" s="85">
        <v>4</v>
      </c>
      <c r="E59" s="85" t="s">
        <v>1754</v>
      </c>
      <c r="F59" s="85">
        <v>2</v>
      </c>
      <c r="G59" s="85" t="s">
        <v>1765</v>
      </c>
      <c r="H59" s="85">
        <v>2</v>
      </c>
      <c r="I59" s="85" t="s">
        <v>1775</v>
      </c>
      <c r="J59" s="85">
        <v>4</v>
      </c>
      <c r="K59" s="85" t="s">
        <v>1783</v>
      </c>
      <c r="L59" s="85">
        <v>4</v>
      </c>
      <c r="M59" s="85" t="s">
        <v>1794</v>
      </c>
      <c r="N59" s="85">
        <v>2</v>
      </c>
      <c r="O59" s="85"/>
      <c r="P59" s="85"/>
      <c r="Q59" s="85"/>
      <c r="R59" s="85"/>
      <c r="S59" s="85" t="s">
        <v>1811</v>
      </c>
      <c r="T59" s="85">
        <v>2</v>
      </c>
    </row>
    <row r="60" spans="1:20" ht="15">
      <c r="A60" s="85" t="s">
        <v>1737</v>
      </c>
      <c r="B60" s="85">
        <v>7</v>
      </c>
      <c r="C60" s="85" t="s">
        <v>1746</v>
      </c>
      <c r="D60" s="85">
        <v>4</v>
      </c>
      <c r="E60" s="85" t="s">
        <v>1755</v>
      </c>
      <c r="F60" s="85">
        <v>2</v>
      </c>
      <c r="G60" s="85" t="s">
        <v>1766</v>
      </c>
      <c r="H60" s="85">
        <v>2</v>
      </c>
      <c r="I60" s="85" t="s">
        <v>1776</v>
      </c>
      <c r="J60" s="85">
        <v>4</v>
      </c>
      <c r="K60" s="85" t="s">
        <v>1784</v>
      </c>
      <c r="L60" s="85">
        <v>4</v>
      </c>
      <c r="M60" s="85" t="s">
        <v>1795</v>
      </c>
      <c r="N60" s="85">
        <v>2</v>
      </c>
      <c r="O60" s="85"/>
      <c r="P60" s="85"/>
      <c r="Q60" s="85"/>
      <c r="R60" s="85"/>
      <c r="S60" s="85" t="s">
        <v>1812</v>
      </c>
      <c r="T60" s="85">
        <v>2</v>
      </c>
    </row>
    <row r="61" spans="1:20" ht="15">
      <c r="A61" s="85" t="s">
        <v>1738</v>
      </c>
      <c r="B61" s="85">
        <v>6</v>
      </c>
      <c r="C61" s="85" t="s">
        <v>1747</v>
      </c>
      <c r="D61" s="85">
        <v>4</v>
      </c>
      <c r="E61" s="85" t="s">
        <v>1756</v>
      </c>
      <c r="F61" s="85">
        <v>2</v>
      </c>
      <c r="G61" s="85" t="s">
        <v>1767</v>
      </c>
      <c r="H61" s="85">
        <v>2</v>
      </c>
      <c r="I61" s="85" t="s">
        <v>1777</v>
      </c>
      <c r="J61" s="85">
        <v>4</v>
      </c>
      <c r="K61" s="85" t="s">
        <v>1785</v>
      </c>
      <c r="L61" s="85">
        <v>4</v>
      </c>
      <c r="M61" s="85" t="s">
        <v>1796</v>
      </c>
      <c r="N61" s="85">
        <v>2</v>
      </c>
      <c r="O61" s="85"/>
      <c r="P61" s="85"/>
      <c r="Q61" s="85"/>
      <c r="R61" s="85"/>
      <c r="S61" s="85" t="s">
        <v>1813</v>
      </c>
      <c r="T61" s="85">
        <v>2</v>
      </c>
    </row>
    <row r="62" spans="1:20" ht="15">
      <c r="A62" s="85" t="s">
        <v>1739</v>
      </c>
      <c r="B62" s="85">
        <v>5</v>
      </c>
      <c r="C62" s="85" t="s">
        <v>1748</v>
      </c>
      <c r="D62" s="85">
        <v>4</v>
      </c>
      <c r="E62" s="85" t="s">
        <v>1757</v>
      </c>
      <c r="F62" s="85">
        <v>2</v>
      </c>
      <c r="G62" s="85" t="s">
        <v>1768</v>
      </c>
      <c r="H62" s="85">
        <v>2</v>
      </c>
      <c r="I62" s="85" t="s">
        <v>1734</v>
      </c>
      <c r="J62" s="85">
        <v>4</v>
      </c>
      <c r="K62" s="85" t="s">
        <v>1786</v>
      </c>
      <c r="L62" s="85">
        <v>4</v>
      </c>
      <c r="M62" s="85" t="s">
        <v>1797</v>
      </c>
      <c r="N62" s="85">
        <v>2</v>
      </c>
      <c r="O62" s="85"/>
      <c r="P62" s="85"/>
      <c r="Q62" s="85"/>
      <c r="R62" s="85"/>
      <c r="S62" s="85" t="s">
        <v>1814</v>
      </c>
      <c r="T62" s="85">
        <v>2</v>
      </c>
    </row>
    <row r="63" spans="1:20" ht="15">
      <c r="A63" s="85" t="s">
        <v>1740</v>
      </c>
      <c r="B63" s="85">
        <v>5</v>
      </c>
      <c r="C63" s="85" t="s">
        <v>1749</v>
      </c>
      <c r="D63" s="85">
        <v>3</v>
      </c>
      <c r="E63" s="85" t="s">
        <v>1758</v>
      </c>
      <c r="F63" s="85">
        <v>2</v>
      </c>
      <c r="G63" s="85" t="s">
        <v>1769</v>
      </c>
      <c r="H63" s="85">
        <v>2</v>
      </c>
      <c r="I63" s="85" t="s">
        <v>1778</v>
      </c>
      <c r="J63" s="85">
        <v>4</v>
      </c>
      <c r="K63" s="85" t="s">
        <v>1787</v>
      </c>
      <c r="L63" s="85">
        <v>3</v>
      </c>
      <c r="M63" s="85" t="s">
        <v>1737</v>
      </c>
      <c r="N63" s="85">
        <v>2</v>
      </c>
      <c r="O63" s="85"/>
      <c r="P63" s="85"/>
      <c r="Q63" s="85"/>
      <c r="R63" s="85"/>
      <c r="S63" s="85"/>
      <c r="T63" s="85"/>
    </row>
    <row r="66" spans="1:20" ht="15" customHeight="1">
      <c r="A66" s="13" t="s">
        <v>1824</v>
      </c>
      <c r="B66" s="13" t="s">
        <v>1599</v>
      </c>
      <c r="C66" s="13" t="s">
        <v>1826</v>
      </c>
      <c r="D66" s="13" t="s">
        <v>1602</v>
      </c>
      <c r="E66" s="13" t="s">
        <v>1827</v>
      </c>
      <c r="F66" s="13" t="s">
        <v>1604</v>
      </c>
      <c r="G66" s="13" t="s">
        <v>1830</v>
      </c>
      <c r="H66" s="13" t="s">
        <v>1606</v>
      </c>
      <c r="I66" s="13" t="s">
        <v>1832</v>
      </c>
      <c r="J66" s="13" t="s">
        <v>1609</v>
      </c>
      <c r="K66" s="78" t="s">
        <v>1834</v>
      </c>
      <c r="L66" s="78" t="s">
        <v>1611</v>
      </c>
      <c r="M66" s="13" t="s">
        <v>1836</v>
      </c>
      <c r="N66" s="13" t="s">
        <v>1613</v>
      </c>
      <c r="O66" s="78" t="s">
        <v>1838</v>
      </c>
      <c r="P66" s="78" t="s">
        <v>1615</v>
      </c>
      <c r="Q66" s="78" t="s">
        <v>1840</v>
      </c>
      <c r="R66" s="78" t="s">
        <v>1617</v>
      </c>
      <c r="S66" s="78" t="s">
        <v>1842</v>
      </c>
      <c r="T66" s="78" t="s">
        <v>1618</v>
      </c>
    </row>
    <row r="67" spans="1:20" ht="15">
      <c r="A67" s="78" t="s">
        <v>247</v>
      </c>
      <c r="B67" s="78">
        <v>4</v>
      </c>
      <c r="C67" s="78" t="s">
        <v>236</v>
      </c>
      <c r="D67" s="78">
        <v>1</v>
      </c>
      <c r="E67" s="78" t="s">
        <v>247</v>
      </c>
      <c r="F67" s="78">
        <v>4</v>
      </c>
      <c r="G67" s="78" t="s">
        <v>232</v>
      </c>
      <c r="H67" s="78">
        <v>2</v>
      </c>
      <c r="I67" s="78" t="s">
        <v>236</v>
      </c>
      <c r="J67" s="78">
        <v>1</v>
      </c>
      <c r="K67" s="78"/>
      <c r="L67" s="78"/>
      <c r="M67" s="78" t="s">
        <v>237</v>
      </c>
      <c r="N67" s="78">
        <v>1</v>
      </c>
      <c r="O67" s="78"/>
      <c r="P67" s="78"/>
      <c r="Q67" s="78"/>
      <c r="R67" s="78"/>
      <c r="S67" s="78"/>
      <c r="T67" s="78"/>
    </row>
    <row r="68" spans="1:20" ht="15">
      <c r="A68" s="78" t="s">
        <v>233</v>
      </c>
      <c r="B68" s="78">
        <v>4</v>
      </c>
      <c r="C68" s="78"/>
      <c r="D68" s="78"/>
      <c r="E68" s="78" t="s">
        <v>233</v>
      </c>
      <c r="F68" s="78">
        <v>4</v>
      </c>
      <c r="G68" s="78" t="s">
        <v>230</v>
      </c>
      <c r="H68" s="78">
        <v>1</v>
      </c>
      <c r="I68" s="78"/>
      <c r="J68" s="78"/>
      <c r="K68" s="78"/>
      <c r="L68" s="78"/>
      <c r="M68" s="78"/>
      <c r="N68" s="78"/>
      <c r="O68" s="78"/>
      <c r="P68" s="78"/>
      <c r="Q68" s="78"/>
      <c r="R68" s="78"/>
      <c r="S68" s="78"/>
      <c r="T68" s="78"/>
    </row>
    <row r="69" spans="1:20" ht="15">
      <c r="A69" s="78" t="s">
        <v>232</v>
      </c>
      <c r="B69" s="78">
        <v>3</v>
      </c>
      <c r="C69" s="78"/>
      <c r="D69" s="78"/>
      <c r="E69" s="78" t="s">
        <v>258</v>
      </c>
      <c r="F69" s="78">
        <v>2</v>
      </c>
      <c r="G69" s="78"/>
      <c r="H69" s="78"/>
      <c r="I69" s="78"/>
      <c r="J69" s="78"/>
      <c r="K69" s="78"/>
      <c r="L69" s="78"/>
      <c r="M69" s="78"/>
      <c r="N69" s="78"/>
      <c r="O69" s="78"/>
      <c r="P69" s="78"/>
      <c r="Q69" s="78"/>
      <c r="R69" s="78"/>
      <c r="S69" s="78"/>
      <c r="T69" s="78"/>
    </row>
    <row r="70" spans="1:20" ht="15">
      <c r="A70" s="78" t="s">
        <v>258</v>
      </c>
      <c r="B70" s="78">
        <v>2</v>
      </c>
      <c r="C70" s="78"/>
      <c r="D70" s="78"/>
      <c r="E70" s="78" t="s">
        <v>250</v>
      </c>
      <c r="F70" s="78">
        <v>2</v>
      </c>
      <c r="G70" s="78"/>
      <c r="H70" s="78"/>
      <c r="I70" s="78"/>
      <c r="J70" s="78"/>
      <c r="K70" s="78"/>
      <c r="L70" s="78"/>
      <c r="M70" s="78"/>
      <c r="N70" s="78"/>
      <c r="O70" s="78"/>
      <c r="P70" s="78"/>
      <c r="Q70" s="78"/>
      <c r="R70" s="78"/>
      <c r="S70" s="78"/>
      <c r="T70" s="78"/>
    </row>
    <row r="71" spans="1:20" ht="15">
      <c r="A71" s="78" t="s">
        <v>250</v>
      </c>
      <c r="B71" s="78">
        <v>2</v>
      </c>
      <c r="C71" s="78"/>
      <c r="D71" s="78"/>
      <c r="E71" s="78" t="s">
        <v>231</v>
      </c>
      <c r="F71" s="78">
        <v>2</v>
      </c>
      <c r="G71" s="78"/>
      <c r="H71" s="78"/>
      <c r="I71" s="78"/>
      <c r="J71" s="78"/>
      <c r="K71" s="78"/>
      <c r="L71" s="78"/>
      <c r="M71" s="78"/>
      <c r="N71" s="78"/>
      <c r="O71" s="78"/>
      <c r="P71" s="78"/>
      <c r="Q71" s="78"/>
      <c r="R71" s="78"/>
      <c r="S71" s="78"/>
      <c r="T71" s="78"/>
    </row>
    <row r="72" spans="1:20" ht="15">
      <c r="A72" s="78" t="s">
        <v>236</v>
      </c>
      <c r="B72" s="78">
        <v>2</v>
      </c>
      <c r="C72" s="78"/>
      <c r="D72" s="78"/>
      <c r="E72" s="78" t="s">
        <v>256</v>
      </c>
      <c r="F72" s="78">
        <v>1</v>
      </c>
      <c r="G72" s="78"/>
      <c r="H72" s="78"/>
      <c r="I72" s="78"/>
      <c r="J72" s="78"/>
      <c r="K72" s="78"/>
      <c r="L72" s="78"/>
      <c r="M72" s="78"/>
      <c r="N72" s="78"/>
      <c r="O72" s="78"/>
      <c r="P72" s="78"/>
      <c r="Q72" s="78"/>
      <c r="R72" s="78"/>
      <c r="S72" s="78"/>
      <c r="T72" s="78"/>
    </row>
    <row r="73" spans="1:20" ht="15">
      <c r="A73" s="78" t="s">
        <v>231</v>
      </c>
      <c r="B73" s="78">
        <v>2</v>
      </c>
      <c r="C73" s="78"/>
      <c r="D73" s="78"/>
      <c r="E73" s="78" t="s">
        <v>257</v>
      </c>
      <c r="F73" s="78">
        <v>1</v>
      </c>
      <c r="G73" s="78"/>
      <c r="H73" s="78"/>
      <c r="I73" s="78"/>
      <c r="J73" s="78"/>
      <c r="K73" s="78"/>
      <c r="L73" s="78"/>
      <c r="M73" s="78"/>
      <c r="N73" s="78"/>
      <c r="O73" s="78"/>
      <c r="P73" s="78"/>
      <c r="Q73" s="78"/>
      <c r="R73" s="78"/>
      <c r="S73" s="78"/>
      <c r="T73" s="78"/>
    </row>
    <row r="74" spans="1:20" ht="15">
      <c r="A74" s="78" t="s">
        <v>256</v>
      </c>
      <c r="B74" s="78">
        <v>1</v>
      </c>
      <c r="C74" s="78"/>
      <c r="D74" s="78"/>
      <c r="E74" s="78" t="s">
        <v>232</v>
      </c>
      <c r="F74" s="78">
        <v>1</v>
      </c>
      <c r="G74" s="78"/>
      <c r="H74" s="78"/>
      <c r="I74" s="78"/>
      <c r="J74" s="78"/>
      <c r="K74" s="78"/>
      <c r="L74" s="78"/>
      <c r="M74" s="78"/>
      <c r="N74" s="78"/>
      <c r="O74" s="78"/>
      <c r="P74" s="78"/>
      <c r="Q74" s="78"/>
      <c r="R74" s="78"/>
      <c r="S74" s="78"/>
      <c r="T74" s="78"/>
    </row>
    <row r="75" spans="1:20" ht="15">
      <c r="A75" s="78" t="s">
        <v>257</v>
      </c>
      <c r="B75" s="78">
        <v>1</v>
      </c>
      <c r="C75" s="78"/>
      <c r="D75" s="78"/>
      <c r="E75" s="78"/>
      <c r="F75" s="78"/>
      <c r="G75" s="78"/>
      <c r="H75" s="78"/>
      <c r="I75" s="78"/>
      <c r="J75" s="78"/>
      <c r="K75" s="78"/>
      <c r="L75" s="78"/>
      <c r="M75" s="78"/>
      <c r="N75" s="78"/>
      <c r="O75" s="78"/>
      <c r="P75" s="78"/>
      <c r="Q75" s="78"/>
      <c r="R75" s="78"/>
      <c r="S75" s="78"/>
      <c r="T75" s="78"/>
    </row>
    <row r="76" spans="1:20" ht="15">
      <c r="A76" s="78" t="s">
        <v>230</v>
      </c>
      <c r="B76" s="78">
        <v>1</v>
      </c>
      <c r="C76" s="78"/>
      <c r="D76" s="78"/>
      <c r="E76" s="78"/>
      <c r="F76" s="78"/>
      <c r="G76" s="78"/>
      <c r="H76" s="78"/>
      <c r="I76" s="78"/>
      <c r="J76" s="78"/>
      <c r="K76" s="78"/>
      <c r="L76" s="78"/>
      <c r="M76" s="78"/>
      <c r="N76" s="78"/>
      <c r="O76" s="78"/>
      <c r="P76" s="78"/>
      <c r="Q76" s="78"/>
      <c r="R76" s="78"/>
      <c r="S76" s="78"/>
      <c r="T76" s="78"/>
    </row>
    <row r="79" spans="1:20" ht="15" customHeight="1">
      <c r="A79" s="13" t="s">
        <v>1825</v>
      </c>
      <c r="B79" s="13" t="s">
        <v>1599</v>
      </c>
      <c r="C79" s="13" t="s">
        <v>1828</v>
      </c>
      <c r="D79" s="13" t="s">
        <v>1602</v>
      </c>
      <c r="E79" s="13" t="s">
        <v>1829</v>
      </c>
      <c r="F79" s="13" t="s">
        <v>1604</v>
      </c>
      <c r="G79" s="13" t="s">
        <v>1831</v>
      </c>
      <c r="H79" s="13" t="s">
        <v>1606</v>
      </c>
      <c r="I79" s="13" t="s">
        <v>1833</v>
      </c>
      <c r="J79" s="13" t="s">
        <v>1609</v>
      </c>
      <c r="K79" s="13" t="s">
        <v>1835</v>
      </c>
      <c r="L79" s="13" t="s">
        <v>1611</v>
      </c>
      <c r="M79" s="13" t="s">
        <v>1837</v>
      </c>
      <c r="N79" s="13" t="s">
        <v>1613</v>
      </c>
      <c r="O79" s="13" t="s">
        <v>1839</v>
      </c>
      <c r="P79" s="13" t="s">
        <v>1615</v>
      </c>
      <c r="Q79" s="13" t="s">
        <v>1841</v>
      </c>
      <c r="R79" s="13" t="s">
        <v>1617</v>
      </c>
      <c r="S79" s="13" t="s">
        <v>1843</v>
      </c>
      <c r="T79" s="13" t="s">
        <v>1618</v>
      </c>
    </row>
    <row r="80" spans="1:20" ht="15">
      <c r="A80" s="78" t="s">
        <v>236</v>
      </c>
      <c r="B80" s="78">
        <v>73</v>
      </c>
      <c r="C80" s="78" t="s">
        <v>236</v>
      </c>
      <c r="D80" s="78">
        <v>29</v>
      </c>
      <c r="E80" s="78" t="s">
        <v>236</v>
      </c>
      <c r="F80" s="78">
        <v>23</v>
      </c>
      <c r="G80" s="78" t="s">
        <v>236</v>
      </c>
      <c r="H80" s="78">
        <v>6</v>
      </c>
      <c r="I80" s="78" t="s">
        <v>236</v>
      </c>
      <c r="J80" s="78">
        <v>9</v>
      </c>
      <c r="K80" s="78" t="s">
        <v>271</v>
      </c>
      <c r="L80" s="78">
        <v>4</v>
      </c>
      <c r="M80" s="78" t="s">
        <v>214</v>
      </c>
      <c r="N80" s="78">
        <v>4</v>
      </c>
      <c r="O80" s="78" t="s">
        <v>263</v>
      </c>
      <c r="P80" s="78">
        <v>2</v>
      </c>
      <c r="Q80" s="78" t="s">
        <v>265</v>
      </c>
      <c r="R80" s="78">
        <v>1</v>
      </c>
      <c r="S80" s="78" t="s">
        <v>223</v>
      </c>
      <c r="T80" s="78">
        <v>1</v>
      </c>
    </row>
    <row r="81" spans="1:20" ht="15">
      <c r="A81" s="78" t="s">
        <v>233</v>
      </c>
      <c r="B81" s="78">
        <v>24</v>
      </c>
      <c r="C81" s="78" t="s">
        <v>233</v>
      </c>
      <c r="D81" s="78">
        <v>7</v>
      </c>
      <c r="E81" s="78" t="s">
        <v>233</v>
      </c>
      <c r="F81" s="78">
        <v>16</v>
      </c>
      <c r="G81" s="78" t="s">
        <v>239</v>
      </c>
      <c r="H81" s="78">
        <v>2</v>
      </c>
      <c r="I81" s="78" t="s">
        <v>241</v>
      </c>
      <c r="J81" s="78">
        <v>4</v>
      </c>
      <c r="K81" s="78" t="s">
        <v>215</v>
      </c>
      <c r="L81" s="78">
        <v>3</v>
      </c>
      <c r="M81" s="78" t="s">
        <v>236</v>
      </c>
      <c r="N81" s="78">
        <v>3</v>
      </c>
      <c r="O81" s="78" t="s">
        <v>262</v>
      </c>
      <c r="P81" s="78">
        <v>2</v>
      </c>
      <c r="Q81" s="78" t="s">
        <v>264</v>
      </c>
      <c r="R81" s="78">
        <v>1</v>
      </c>
      <c r="S81" s="78" t="s">
        <v>236</v>
      </c>
      <c r="T81" s="78">
        <v>1</v>
      </c>
    </row>
    <row r="82" spans="1:20" ht="15">
      <c r="A82" s="78" t="s">
        <v>214</v>
      </c>
      <c r="B82" s="78">
        <v>12</v>
      </c>
      <c r="C82" s="78" t="s">
        <v>214</v>
      </c>
      <c r="D82" s="78">
        <v>7</v>
      </c>
      <c r="E82" s="78" t="s">
        <v>247</v>
      </c>
      <c r="F82" s="78">
        <v>5</v>
      </c>
      <c r="G82" s="78" t="s">
        <v>272</v>
      </c>
      <c r="H82" s="78">
        <v>2</v>
      </c>
      <c r="I82" s="78" t="s">
        <v>255</v>
      </c>
      <c r="J82" s="78">
        <v>3</v>
      </c>
      <c r="K82" s="78" t="s">
        <v>236</v>
      </c>
      <c r="L82" s="78">
        <v>2</v>
      </c>
      <c r="M82" s="78" t="s">
        <v>284</v>
      </c>
      <c r="N82" s="78">
        <v>1</v>
      </c>
      <c r="O82" s="78" t="s">
        <v>261</v>
      </c>
      <c r="P82" s="78">
        <v>2</v>
      </c>
      <c r="Q82" s="78"/>
      <c r="R82" s="78"/>
      <c r="S82" s="78"/>
      <c r="T82" s="78"/>
    </row>
    <row r="83" spans="1:20" ht="15">
      <c r="A83" s="78" t="s">
        <v>241</v>
      </c>
      <c r="B83" s="78">
        <v>11</v>
      </c>
      <c r="C83" s="78" t="s">
        <v>241</v>
      </c>
      <c r="D83" s="78">
        <v>7</v>
      </c>
      <c r="E83" s="78" t="s">
        <v>246</v>
      </c>
      <c r="F83" s="78">
        <v>5</v>
      </c>
      <c r="G83" s="78" t="s">
        <v>293</v>
      </c>
      <c r="H83" s="78">
        <v>1</v>
      </c>
      <c r="I83" s="78" t="s">
        <v>269</v>
      </c>
      <c r="J83" s="78">
        <v>2</v>
      </c>
      <c r="K83" s="78" t="s">
        <v>289</v>
      </c>
      <c r="L83" s="78">
        <v>1</v>
      </c>
      <c r="M83" s="78" t="s">
        <v>266</v>
      </c>
      <c r="N83" s="78">
        <v>1</v>
      </c>
      <c r="O83" s="78"/>
      <c r="P83" s="78"/>
      <c r="Q83" s="78"/>
      <c r="R83" s="78"/>
      <c r="S83" s="78"/>
      <c r="T83" s="78"/>
    </row>
    <row r="84" spans="1:20" ht="15">
      <c r="A84" s="78" t="s">
        <v>247</v>
      </c>
      <c r="B84" s="78">
        <v>10</v>
      </c>
      <c r="C84" s="78" t="s">
        <v>278</v>
      </c>
      <c r="D84" s="78">
        <v>5</v>
      </c>
      <c r="E84" s="78" t="s">
        <v>250</v>
      </c>
      <c r="F84" s="78">
        <v>3</v>
      </c>
      <c r="G84" s="78" t="s">
        <v>292</v>
      </c>
      <c r="H84" s="78">
        <v>1</v>
      </c>
      <c r="I84" s="78" t="s">
        <v>301</v>
      </c>
      <c r="J84" s="78">
        <v>1</v>
      </c>
      <c r="K84" s="78" t="s">
        <v>235</v>
      </c>
      <c r="L84" s="78">
        <v>1</v>
      </c>
      <c r="M84" s="78" t="s">
        <v>237</v>
      </c>
      <c r="N84" s="78">
        <v>1</v>
      </c>
      <c r="O84" s="78"/>
      <c r="P84" s="78"/>
      <c r="Q84" s="78"/>
      <c r="R84" s="78"/>
      <c r="S84" s="78"/>
      <c r="T84" s="78"/>
    </row>
    <row r="85" spans="1:20" ht="15">
      <c r="A85" s="78" t="s">
        <v>246</v>
      </c>
      <c r="B85" s="78">
        <v>7</v>
      </c>
      <c r="C85" s="78" t="s">
        <v>254</v>
      </c>
      <c r="D85" s="78">
        <v>4</v>
      </c>
      <c r="E85" s="78" t="s">
        <v>288</v>
      </c>
      <c r="F85" s="78">
        <v>3</v>
      </c>
      <c r="G85" s="78" t="s">
        <v>291</v>
      </c>
      <c r="H85" s="78">
        <v>1</v>
      </c>
      <c r="I85" s="78" t="s">
        <v>299</v>
      </c>
      <c r="J85" s="78">
        <v>1</v>
      </c>
      <c r="K85" s="78" t="s">
        <v>268</v>
      </c>
      <c r="L85" s="78">
        <v>1</v>
      </c>
      <c r="M85" s="78"/>
      <c r="N85" s="78"/>
      <c r="O85" s="78"/>
      <c r="P85" s="78"/>
      <c r="Q85" s="78"/>
      <c r="R85" s="78"/>
      <c r="S85" s="78"/>
      <c r="T85" s="78"/>
    </row>
    <row r="86" spans="1:20" ht="15">
      <c r="A86" s="78" t="s">
        <v>254</v>
      </c>
      <c r="B86" s="78">
        <v>5</v>
      </c>
      <c r="C86" s="78" t="s">
        <v>247</v>
      </c>
      <c r="D86" s="78">
        <v>4</v>
      </c>
      <c r="E86" s="78" t="s">
        <v>257</v>
      </c>
      <c r="F86" s="78">
        <v>2</v>
      </c>
      <c r="G86" s="78" t="s">
        <v>276</v>
      </c>
      <c r="H86" s="78">
        <v>1</v>
      </c>
      <c r="I86" s="78" t="s">
        <v>300</v>
      </c>
      <c r="J86" s="78">
        <v>1</v>
      </c>
      <c r="K86" s="78" t="s">
        <v>267</v>
      </c>
      <c r="L86" s="78">
        <v>1</v>
      </c>
      <c r="M86" s="78"/>
      <c r="N86" s="78"/>
      <c r="O86" s="78"/>
      <c r="P86" s="78"/>
      <c r="Q86" s="78"/>
      <c r="R86" s="78"/>
      <c r="S86" s="78"/>
      <c r="T86" s="78"/>
    </row>
    <row r="87" spans="1:20" ht="15">
      <c r="A87" s="78" t="s">
        <v>288</v>
      </c>
      <c r="B87" s="78">
        <v>5</v>
      </c>
      <c r="C87" s="78" t="s">
        <v>238</v>
      </c>
      <c r="D87" s="78">
        <v>4</v>
      </c>
      <c r="E87" s="78" t="s">
        <v>251</v>
      </c>
      <c r="F87" s="78">
        <v>2</v>
      </c>
      <c r="G87" s="78" t="s">
        <v>275</v>
      </c>
      <c r="H87" s="78">
        <v>1</v>
      </c>
      <c r="I87" s="78" t="s">
        <v>279</v>
      </c>
      <c r="J87" s="78">
        <v>1</v>
      </c>
      <c r="K87" s="78" t="s">
        <v>229</v>
      </c>
      <c r="L87" s="78">
        <v>1</v>
      </c>
      <c r="M87" s="78"/>
      <c r="N87" s="78"/>
      <c r="O87" s="78"/>
      <c r="P87" s="78"/>
      <c r="Q87" s="78"/>
      <c r="R87" s="78"/>
      <c r="S87" s="78"/>
      <c r="T87" s="78"/>
    </row>
    <row r="88" spans="1:20" ht="15">
      <c r="A88" s="78" t="s">
        <v>239</v>
      </c>
      <c r="B88" s="78">
        <v>5</v>
      </c>
      <c r="C88" s="78" t="s">
        <v>296</v>
      </c>
      <c r="D88" s="78">
        <v>4</v>
      </c>
      <c r="E88" s="78" t="s">
        <v>252</v>
      </c>
      <c r="F88" s="78">
        <v>1</v>
      </c>
      <c r="G88" s="78" t="s">
        <v>274</v>
      </c>
      <c r="H88" s="78">
        <v>1</v>
      </c>
      <c r="I88" s="78" t="s">
        <v>233</v>
      </c>
      <c r="J88" s="78">
        <v>1</v>
      </c>
      <c r="K88" s="78"/>
      <c r="L88" s="78"/>
      <c r="M88" s="78"/>
      <c r="N88" s="78"/>
      <c r="O88" s="78"/>
      <c r="P88" s="78"/>
      <c r="Q88" s="78"/>
      <c r="R88" s="78"/>
      <c r="S88" s="78"/>
      <c r="T88" s="78"/>
    </row>
    <row r="89" spans="1:20" ht="15">
      <c r="A89" s="78" t="s">
        <v>250</v>
      </c>
      <c r="B89" s="78">
        <v>5</v>
      </c>
      <c r="C89" s="78" t="s">
        <v>270</v>
      </c>
      <c r="D89" s="78">
        <v>3</v>
      </c>
      <c r="E89" s="78" t="s">
        <v>232</v>
      </c>
      <c r="F89" s="78">
        <v>1</v>
      </c>
      <c r="G89" s="78" t="s">
        <v>273</v>
      </c>
      <c r="H89" s="78">
        <v>1</v>
      </c>
      <c r="I89" s="78" t="s">
        <v>250</v>
      </c>
      <c r="J89" s="78">
        <v>1</v>
      </c>
      <c r="K89" s="78"/>
      <c r="L89" s="78"/>
      <c r="M89" s="78"/>
      <c r="N89" s="78"/>
      <c r="O89" s="78"/>
      <c r="P89" s="78"/>
      <c r="Q89" s="78"/>
      <c r="R89" s="78"/>
      <c r="S89" s="78"/>
      <c r="T89" s="78"/>
    </row>
    <row r="92" spans="1:20" ht="15" customHeight="1">
      <c r="A92" s="13" t="s">
        <v>1857</v>
      </c>
      <c r="B92" s="13" t="s">
        <v>1599</v>
      </c>
      <c r="C92" s="13" t="s">
        <v>1858</v>
      </c>
      <c r="D92" s="13" t="s">
        <v>1602</v>
      </c>
      <c r="E92" s="13" t="s">
        <v>1859</v>
      </c>
      <c r="F92" s="13" t="s">
        <v>1604</v>
      </c>
      <c r="G92" s="13" t="s">
        <v>1860</v>
      </c>
      <c r="H92" s="13" t="s">
        <v>1606</v>
      </c>
      <c r="I92" s="13" t="s">
        <v>1861</v>
      </c>
      <c r="J92" s="13" t="s">
        <v>1609</v>
      </c>
      <c r="K92" s="13" t="s">
        <v>1862</v>
      </c>
      <c r="L92" s="13" t="s">
        <v>1611</v>
      </c>
      <c r="M92" s="13" t="s">
        <v>1863</v>
      </c>
      <c r="N92" s="13" t="s">
        <v>1613</v>
      </c>
      <c r="O92" s="13" t="s">
        <v>1864</v>
      </c>
      <c r="P92" s="13" t="s">
        <v>1615</v>
      </c>
      <c r="Q92" s="13" t="s">
        <v>1865</v>
      </c>
      <c r="R92" s="13" t="s">
        <v>1617</v>
      </c>
      <c r="S92" s="13" t="s">
        <v>1866</v>
      </c>
      <c r="T92" s="13" t="s">
        <v>1618</v>
      </c>
    </row>
    <row r="93" spans="1:20" ht="15">
      <c r="A93" s="115" t="s">
        <v>220</v>
      </c>
      <c r="B93" s="78">
        <v>159251</v>
      </c>
      <c r="C93" s="115" t="s">
        <v>296</v>
      </c>
      <c r="D93" s="78">
        <v>27500</v>
      </c>
      <c r="E93" s="115" t="s">
        <v>231</v>
      </c>
      <c r="F93" s="78">
        <v>17731</v>
      </c>
      <c r="G93" s="115" t="s">
        <v>292</v>
      </c>
      <c r="H93" s="78">
        <v>42563</v>
      </c>
      <c r="I93" s="115" t="s">
        <v>226</v>
      </c>
      <c r="J93" s="78">
        <v>47337</v>
      </c>
      <c r="K93" s="115" t="s">
        <v>271</v>
      </c>
      <c r="L93" s="78">
        <v>14969</v>
      </c>
      <c r="M93" s="115" t="s">
        <v>220</v>
      </c>
      <c r="N93" s="78">
        <v>159251</v>
      </c>
      <c r="O93" s="115" t="s">
        <v>212</v>
      </c>
      <c r="P93" s="78">
        <v>11316</v>
      </c>
      <c r="Q93" s="115" t="s">
        <v>265</v>
      </c>
      <c r="R93" s="78">
        <v>46218</v>
      </c>
      <c r="S93" s="115" t="s">
        <v>224</v>
      </c>
      <c r="T93" s="78">
        <v>24462</v>
      </c>
    </row>
    <row r="94" spans="1:20" ht="15">
      <c r="A94" s="115" t="s">
        <v>266</v>
      </c>
      <c r="B94" s="78">
        <v>92935</v>
      </c>
      <c r="C94" s="115" t="s">
        <v>283</v>
      </c>
      <c r="D94" s="78">
        <v>22328</v>
      </c>
      <c r="E94" s="115" t="s">
        <v>257</v>
      </c>
      <c r="F94" s="78">
        <v>9267</v>
      </c>
      <c r="G94" s="115" t="s">
        <v>225</v>
      </c>
      <c r="H94" s="78">
        <v>41587</v>
      </c>
      <c r="I94" s="115" t="s">
        <v>269</v>
      </c>
      <c r="J94" s="78">
        <v>23536</v>
      </c>
      <c r="K94" s="115" t="s">
        <v>267</v>
      </c>
      <c r="L94" s="78">
        <v>12878</v>
      </c>
      <c r="M94" s="115" t="s">
        <v>266</v>
      </c>
      <c r="N94" s="78">
        <v>92935</v>
      </c>
      <c r="O94" s="115" t="s">
        <v>261</v>
      </c>
      <c r="P94" s="78">
        <v>3288</v>
      </c>
      <c r="Q94" s="115" t="s">
        <v>264</v>
      </c>
      <c r="R94" s="78">
        <v>14584</v>
      </c>
      <c r="S94" s="115" t="s">
        <v>223</v>
      </c>
      <c r="T94" s="78">
        <v>6217</v>
      </c>
    </row>
    <row r="95" spans="1:20" ht="15">
      <c r="A95" s="115" t="s">
        <v>226</v>
      </c>
      <c r="B95" s="78">
        <v>47337</v>
      </c>
      <c r="C95" s="115" t="s">
        <v>245</v>
      </c>
      <c r="D95" s="78">
        <v>13451</v>
      </c>
      <c r="E95" s="115" t="s">
        <v>227</v>
      </c>
      <c r="F95" s="78">
        <v>8680</v>
      </c>
      <c r="G95" s="115" t="s">
        <v>230</v>
      </c>
      <c r="H95" s="78">
        <v>14624</v>
      </c>
      <c r="I95" s="115" t="s">
        <v>217</v>
      </c>
      <c r="J95" s="78">
        <v>20223</v>
      </c>
      <c r="K95" s="115" t="s">
        <v>229</v>
      </c>
      <c r="L95" s="78">
        <v>4009</v>
      </c>
      <c r="M95" s="115" t="s">
        <v>214</v>
      </c>
      <c r="N95" s="78">
        <v>18930</v>
      </c>
      <c r="O95" s="115" t="s">
        <v>262</v>
      </c>
      <c r="P95" s="78">
        <v>1218</v>
      </c>
      <c r="Q95" s="115" t="s">
        <v>213</v>
      </c>
      <c r="R95" s="78">
        <v>10832</v>
      </c>
      <c r="S95" s="115"/>
      <c r="T95" s="78"/>
    </row>
    <row r="96" spans="1:20" ht="15">
      <c r="A96" s="115" t="s">
        <v>265</v>
      </c>
      <c r="B96" s="78">
        <v>46218</v>
      </c>
      <c r="C96" s="115" t="s">
        <v>285</v>
      </c>
      <c r="D96" s="78">
        <v>13119</v>
      </c>
      <c r="E96" s="115" t="s">
        <v>250</v>
      </c>
      <c r="F96" s="78">
        <v>7285</v>
      </c>
      <c r="G96" s="115" t="s">
        <v>291</v>
      </c>
      <c r="H96" s="78">
        <v>11817</v>
      </c>
      <c r="I96" s="115" t="s">
        <v>255</v>
      </c>
      <c r="J96" s="78">
        <v>14947</v>
      </c>
      <c r="K96" s="115" t="s">
        <v>215</v>
      </c>
      <c r="L96" s="78">
        <v>922</v>
      </c>
      <c r="M96" s="115" t="s">
        <v>237</v>
      </c>
      <c r="N96" s="78">
        <v>15185</v>
      </c>
      <c r="O96" s="115" t="s">
        <v>263</v>
      </c>
      <c r="P96" s="78">
        <v>432</v>
      </c>
      <c r="Q96" s="115"/>
      <c r="R96" s="78"/>
      <c r="S96" s="115"/>
      <c r="T96" s="78"/>
    </row>
    <row r="97" spans="1:20" ht="15">
      <c r="A97" s="115" t="s">
        <v>292</v>
      </c>
      <c r="B97" s="78">
        <v>42563</v>
      </c>
      <c r="C97" s="115" t="s">
        <v>243</v>
      </c>
      <c r="D97" s="78">
        <v>12555</v>
      </c>
      <c r="E97" s="115" t="s">
        <v>258</v>
      </c>
      <c r="F97" s="78">
        <v>6545</v>
      </c>
      <c r="G97" s="115" t="s">
        <v>274</v>
      </c>
      <c r="H97" s="78">
        <v>11813</v>
      </c>
      <c r="I97" s="115" t="s">
        <v>241</v>
      </c>
      <c r="J97" s="78">
        <v>4637</v>
      </c>
      <c r="K97" s="115" t="s">
        <v>268</v>
      </c>
      <c r="L97" s="78">
        <v>854</v>
      </c>
      <c r="M97" s="115" t="s">
        <v>284</v>
      </c>
      <c r="N97" s="78">
        <v>13959</v>
      </c>
      <c r="O97" s="115"/>
      <c r="P97" s="78"/>
      <c r="Q97" s="115"/>
      <c r="R97" s="78"/>
      <c r="S97" s="115"/>
      <c r="T97" s="78"/>
    </row>
    <row r="98" spans="1:20" ht="15">
      <c r="A98" s="115" t="s">
        <v>225</v>
      </c>
      <c r="B98" s="78">
        <v>41587</v>
      </c>
      <c r="C98" s="115" t="s">
        <v>278</v>
      </c>
      <c r="D98" s="78">
        <v>9003</v>
      </c>
      <c r="E98" s="115" t="s">
        <v>234</v>
      </c>
      <c r="F98" s="78">
        <v>6344</v>
      </c>
      <c r="G98" s="115" t="s">
        <v>273</v>
      </c>
      <c r="H98" s="78">
        <v>6484</v>
      </c>
      <c r="I98" s="115" t="s">
        <v>254</v>
      </c>
      <c r="J98" s="78">
        <v>1185</v>
      </c>
      <c r="K98" s="115" t="s">
        <v>248</v>
      </c>
      <c r="L98" s="78">
        <v>654</v>
      </c>
      <c r="M98" s="115" t="s">
        <v>242</v>
      </c>
      <c r="N98" s="78">
        <v>3761</v>
      </c>
      <c r="O98" s="115"/>
      <c r="P98" s="78"/>
      <c r="Q98" s="115"/>
      <c r="R98" s="78"/>
      <c r="S98" s="115"/>
      <c r="T98" s="78"/>
    </row>
    <row r="99" spans="1:20" ht="15">
      <c r="A99" s="115" t="s">
        <v>296</v>
      </c>
      <c r="B99" s="78">
        <v>27500</v>
      </c>
      <c r="C99" s="115" t="s">
        <v>270</v>
      </c>
      <c r="D99" s="78">
        <v>6736</v>
      </c>
      <c r="E99" s="115" t="s">
        <v>246</v>
      </c>
      <c r="F99" s="78">
        <v>5154</v>
      </c>
      <c r="G99" s="115" t="s">
        <v>275</v>
      </c>
      <c r="H99" s="78">
        <v>4755</v>
      </c>
      <c r="I99" s="115" t="s">
        <v>300</v>
      </c>
      <c r="J99" s="78">
        <v>628</v>
      </c>
      <c r="K99" s="115" t="s">
        <v>221</v>
      </c>
      <c r="L99" s="78">
        <v>187</v>
      </c>
      <c r="M99" s="115" t="s">
        <v>222</v>
      </c>
      <c r="N99" s="78">
        <v>2735</v>
      </c>
      <c r="O99" s="115"/>
      <c r="P99" s="78"/>
      <c r="Q99" s="115"/>
      <c r="R99" s="78"/>
      <c r="S99" s="115"/>
      <c r="T99" s="78"/>
    </row>
    <row r="100" spans="1:20" ht="15">
      <c r="A100" s="115" t="s">
        <v>224</v>
      </c>
      <c r="B100" s="78">
        <v>24462</v>
      </c>
      <c r="C100" s="115" t="s">
        <v>253</v>
      </c>
      <c r="D100" s="78">
        <v>6065</v>
      </c>
      <c r="E100" s="115" t="s">
        <v>251</v>
      </c>
      <c r="F100" s="78">
        <v>4044</v>
      </c>
      <c r="G100" s="115" t="s">
        <v>293</v>
      </c>
      <c r="H100" s="78">
        <v>3954</v>
      </c>
      <c r="I100" s="115" t="s">
        <v>279</v>
      </c>
      <c r="J100" s="78">
        <v>409</v>
      </c>
      <c r="K100" s="115" t="s">
        <v>235</v>
      </c>
      <c r="L100" s="78">
        <v>138</v>
      </c>
      <c r="M100" s="115"/>
      <c r="N100" s="78"/>
      <c r="O100" s="115"/>
      <c r="P100" s="78"/>
      <c r="Q100" s="115"/>
      <c r="R100" s="78"/>
      <c r="S100" s="115"/>
      <c r="T100" s="78"/>
    </row>
    <row r="101" spans="1:20" ht="15">
      <c r="A101" s="115" t="s">
        <v>269</v>
      </c>
      <c r="B101" s="78">
        <v>23536</v>
      </c>
      <c r="C101" s="115" t="s">
        <v>236</v>
      </c>
      <c r="D101" s="78">
        <v>5535</v>
      </c>
      <c r="E101" s="115" t="s">
        <v>247</v>
      </c>
      <c r="F101" s="78">
        <v>2212</v>
      </c>
      <c r="G101" s="115" t="s">
        <v>276</v>
      </c>
      <c r="H101" s="78">
        <v>3467</v>
      </c>
      <c r="I101" s="115" t="s">
        <v>301</v>
      </c>
      <c r="J101" s="78">
        <v>4</v>
      </c>
      <c r="K101" s="115" t="s">
        <v>289</v>
      </c>
      <c r="L101" s="78">
        <v>39</v>
      </c>
      <c r="M101" s="115"/>
      <c r="N101" s="78"/>
      <c r="O101" s="115"/>
      <c r="P101" s="78"/>
      <c r="Q101" s="115"/>
      <c r="R101" s="78"/>
      <c r="S101" s="115"/>
      <c r="T101" s="78"/>
    </row>
    <row r="102" spans="1:20" ht="15">
      <c r="A102" s="115" t="s">
        <v>283</v>
      </c>
      <c r="B102" s="78">
        <v>22328</v>
      </c>
      <c r="C102" s="115" t="s">
        <v>295</v>
      </c>
      <c r="D102" s="78">
        <v>4881</v>
      </c>
      <c r="E102" s="115" t="s">
        <v>232</v>
      </c>
      <c r="F102" s="78">
        <v>1890</v>
      </c>
      <c r="G102" s="115" t="s">
        <v>272</v>
      </c>
      <c r="H102" s="78">
        <v>2034</v>
      </c>
      <c r="I102" s="115"/>
      <c r="J102" s="78"/>
      <c r="K102" s="115"/>
      <c r="L102" s="78"/>
      <c r="M102" s="115"/>
      <c r="N102" s="78"/>
      <c r="O102" s="115"/>
      <c r="P102" s="78"/>
      <c r="Q102" s="115"/>
      <c r="R102" s="78"/>
      <c r="S102" s="115"/>
      <c r="T102" s="78"/>
    </row>
  </sheetData>
  <hyperlinks>
    <hyperlink ref="A2" r:id="rId1" display="https://biall.org.uk/bursaries/"/>
    <hyperlink ref="A3" r:id="rId2" display="https://www.eventbrite.co.uk/e/research-seminar-understanding-digital-inequalities-applying-bourdieu-tickets-58731396187?utm_campaign=new_event_email&amp;utm_medium=email&amp;utm_source=eb_email&amp;utm_term=viewmyevent_button"/>
    <hyperlink ref="A4" r:id="rId3" display="https://twitter.com/IALS_law/status/1109078516895834112"/>
    <hyperlink ref="A5" r:id="rId4" display="http://insights.3datawisemonkeys.com/?edition_id=67597f10-4a48-11e9-9bab-0cc47a0d1609"/>
    <hyperlink ref="A6" r:id="rId5" display="https://twitter.com/InfoSchoolSheff/status/1106195216913051649"/>
    <hyperlink ref="A7" r:id="rId6" display="https://twitter.com/artefactors/status/1107946592303280128"/>
    <hyperlink ref="A8" r:id="rId7" display="https://twitter.com/owenboswarva/status/1106308969574907904"/>
    <hyperlink ref="A9" r:id="rId8" display="https://ec.europa.eu/digital-single-market/en/news/european-media-literacy-week#EUMediaLiteracyWeek"/>
    <hyperlink ref="A10" r:id="rId9" display="https://ec.europa.eu/digital-single-market/en/news/european-media-literacy-week"/>
    <hyperlink ref="A11" r:id="rId10" display="https://twitter.com/newlibsuk/status/1106116729191702528"/>
    <hyperlink ref="C2" r:id="rId11" display="https://www.eventbrite.co.uk/e/research-seminar-understanding-digital-inequalities-applying-bourdieu-tickets-58731396187?utm_campaign=new_event_email&amp;utm_medium=email&amp;utm_source=eb_email&amp;utm_term=viewmyevent_button"/>
    <hyperlink ref="C3" r:id="rId12" display="https://twitter.com/InfoSchoolSheff/status/1106195216913051649"/>
    <hyperlink ref="C4" r:id="rId13" display="http://insights.3datawisemonkeys.com/?edition_id=67597f10-4a48-11e9-9bab-0cc47a0d1609"/>
    <hyperlink ref="C5" r:id="rId14" display="https://twitter.com/IALS_law/status/1109078516895834112"/>
    <hyperlink ref="C6" r:id="rId15" display="https://biall.org.uk/bursaries/"/>
    <hyperlink ref="C7" r:id="rId16" display="https://www.youtube.com/watch?v=yzNmlFqAuE0&amp;feature=youtu.be"/>
    <hyperlink ref="C8" r:id="rId17" display="https://www.sheffield.ac.uk/postgraduate/visit/afternoons"/>
    <hyperlink ref="C9" r:id="rId18" display="https://www.sheffield.ac.uk/international/enquiry/money/pgtmerit"/>
    <hyperlink ref="C10" r:id="rId19" display="https://www.sheffield.ac.uk/postgraduate/taught/funding/masters-loans"/>
    <hyperlink ref="C11" r:id="rId20" display="http://information-studies.blogspot.com/2019/03/celebrating-eumedialiteracyweek-at.html"/>
    <hyperlink ref="E2" r:id="rId21" display="https://scholarlycommunications.jiscinvolve.org/wp/2019/02/01/developing-skills-for-scholarly-communication/"/>
    <hyperlink ref="G2" r:id="rId22" display="https://mailchi.mp/a12d06ae8ebf/newslet-for-libraries-issue-116"/>
    <hyperlink ref="G3" r:id="rId23" display="https://twitter.com/owenboswarva/status/1106308969574907904"/>
    <hyperlink ref="G4" r:id="rId24" display="https://twitter.com/artefactors/status/1107946592303280128"/>
    <hyperlink ref="I2" r:id="rId25" display="https://www.linkedin.com/jobs/view/1018641364/?recommendedFlavor=MATCHING_SKILLS&amp;refId=608a9f63-2912-4170-ac16-6b2570f90739&amp;trk=eml-jymbii-organic-job-card&amp;midToken=AQH6PhHKadnwmQ&amp;trkEmail=eml-jobs_jymbii_digest-null-4-null-null-283s5u~jpsvbbny~sc-null-jobs~view"/>
    <hyperlink ref="I3" r:id="rId26" display="https://twitter.com/newlibsuk/status/1106116729191702528"/>
    <hyperlink ref="I4" r:id="rId27" display="https://biall.org.uk/bursaries/"/>
    <hyperlink ref="I5" r:id="rId28" display="https://ec.europa.eu/digital-single-market/en/news/european-media-literacy-week#EUMediaLiteracyWeek"/>
    <hyperlink ref="I6" r:id="rId29" display="https://ec.europa.eu/digital-single-market/en/news/european-media-literacy-week"/>
    <hyperlink ref="I7" r:id="rId30" display="http://information-literacy.blogspot.com/2019/03/european-media-literacy-week.html?utm_source=dlvr.it&amp;utm_medium=twitter"/>
    <hyperlink ref="I8" r:id="rId31" display="http://information-literacy.blogspot.com/2019/03/public-authority-roles.html?utm_source=dlvr.it&amp;utm_medium=twitter"/>
    <hyperlink ref="M2" r:id="rId32" display="https://www.sheffield.ac.uk/news/nr/ranked-international-university-times-higher-education-1.836597"/>
    <hyperlink ref="O2" r:id="rId33" display="https://www.sheffield.ac.uk/inclusion/race-equality/strategy"/>
    <hyperlink ref="O3" r:id="rId34" display="https://www.sheffield.ac.uk/inclusion/race-equality/wall-bame"/>
    <hyperlink ref="Q2" r:id="rId35" display="https://ec.europa.eu/digital-single-market/en/news/european-media-literacy-week"/>
    <hyperlink ref="S2" r:id="rId36" display="https://weltliteratur.net/vossian-antonomasia-new-york-times/"/>
  </hyperlinks>
  <printOptions/>
  <pageMargins left="0.7" right="0.7" top="0.75" bottom="0.75" header="0.3" footer="0.3"/>
  <pageSetup orientation="portrait" paperSize="9"/>
  <tableParts>
    <tablePart r:id="rId38"/>
    <tablePart r:id="rId44"/>
    <tablePart r:id="rId40"/>
    <tablePart r:id="rId42"/>
    <tablePart r:id="rId39"/>
    <tablePart r:id="rId43"/>
    <tablePart r:id="rId37"/>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2019-03-22T17:38:44Z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