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<sst xmlns="http://schemas.openxmlformats.org/spreadsheetml/2006/main" count="4987" uniqueCount="1101">
  <si>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</si>
  <si>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</si>
  <si>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</si>
  <si>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</si>
  <si>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</si>
  <si>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</si>
  <si>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</si>
  <si>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</si>
  <si>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</si>
  <si>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</si>
  <si>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</si>
  <si>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</si>
  <si>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</si>
  <si>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</si>
  <si>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</si>
  <si>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</si>
  <si>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</si>
  <si>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</si>
  <si>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</si>
  <si>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</si>
  <si>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</si>
  <si>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</si>
  <si>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</si>
  <si>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</si>
  <si>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</si>
  <si>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</si>
  <si>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</si>
  <si>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</si>
  <si>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</si>
  <si>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</si>
  <si>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</si>
  <si>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</si>
  <si>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</si>
  <si>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</si>
  <si>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</si>
  <si>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</si>
  <si>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</si>
  <si>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</si>
  <si>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</si>
  <si>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</si>
  <si>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</si>
  <si>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</si>
  <si>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</si>
  <si>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</si>
  <si>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</si>
  <si>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</si>
  <si>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</si>
  <si>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</si>
  <si>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</si>
  <si>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</si>
  <si>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</si>
  <si>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</si>
  <si>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</si>
  <si>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</si>
  <si>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</si>
  <si>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</si>
  <si>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</si>
  <si>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</si>
  <si>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</si>
  <si>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</si>
  <si>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</si>
  <si>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</si>
  <si>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</si>
  <si>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</si>
  <si>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</si>
  <si>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</si>
  <si>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</si>
  <si>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</si>
  <si>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</si>
  <si>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</si>
  <si>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</si>
  <si>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</si>
  <si>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</si>
  <si>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</si>
  <si>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</si>
  <si>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</si>
  <si>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</si>
  <si>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</si>
  <si>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</si>
  <si>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</si>
  <si>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</si>
  <si>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</si>
  <si>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</si>
  <si>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</si>
  <si>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</si>
  <si>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</si>
  <si>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</si>
  <si>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</si>
  <si>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</si>
  <si>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</si>
  <si>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</si>
  <si>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</si>
  <si>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</si>
  <si>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</si>
  <si>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</si>
  <si>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</si>
  <si>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</si>
  <si>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</si>
  <si>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</si>
  <si>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</si>
  <si>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</si>
  <si>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</si>
  <si>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</si>
  <si>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</si>
  <si>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</si>
  <si>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</si>
  <si>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</si>
  <si>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</si>
  <si>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</si>
  <si>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</si>
  <si>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</si>
  <si>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</si>
  <si>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</si>
  <si>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</si>
  <si>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</si>
  <si>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</si>
  <si>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</si>
  <si>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</si>
  <si>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</si>
  <si>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</si>
  <si>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</si>
  <si>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</si>
  <si>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</si>
  <si>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</si>
  <si>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</si>
  <si>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</si>
  <si>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</si>
  <si>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</si>
  <si>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</si>
  <si>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</si>
  <si>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</si>
  <si>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</si>
  <si>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</si>
  <si>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</si>
  <si>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</si>
  <si>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</si>
  <si>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</si>
  <si>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</si>
  <si>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</si>
  <si>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</si>
  <si>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</si>
  <si>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</si>
  <si>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</si>
  <si>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</si>
  <si>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</si>
  <si>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</si>
  <si>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</si>
  <si>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</si>
  <si>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</si>
  <si>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</si>
  <si>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</si>
  <si>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</si>
  <si>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</si>
  <si>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</si>
  <si>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</si>
  <si>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</si>
  <si>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</si>
  <si>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</si>
  <si>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</si>
  <si>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</si>
  <si>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</si>
  <si>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</si>
  <si>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</si>
  <si>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</si>
  <si>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</si>
  <si>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</si>
  <si>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</si>
  <si>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</si>
  <si>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</si>
  <si>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</si>
  <si>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</si>
  <si>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</si>
  <si>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</si>
  <si>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</si>
  <si>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</si>
  <si>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</si>
  <si>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</si>
  <si>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</si>
  <si>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</si>
  <si>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</si>
  <si>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</si>
  <si>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</si>
  <si>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</si>
  <si>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</si>
  <si>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</si>
  <si>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</si>
  <si>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</si>
  <si>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</si>
  <si>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</si>
  <si>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</si>
  <si>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</si>
  <si>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</si>
  <si>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</si>
  <si>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</si>
  <si>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</si>
  <si>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</si>
  <si>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</si>
  <si>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</si>
  <si>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</si>
  <si>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</si>
  <si>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</si>
  <si>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</si>
  <si>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</si>
  <si>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</si>
  <si>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</si>
  <si>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</si>
  <si>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</si>
  <si>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</si>
  <si>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</si>
  <si>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</si>
  <si>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</si>
  <si>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</si>
  <si>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</si>
  <si>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</si>
  <si>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johnvidos2000</t>
  </si>
  <si>
    <t>goodavey</t>
  </si>
  <si>
    <t>xlsalvador</t>
  </si>
  <si>
    <t>mayamin</t>
  </si>
  <si>
    <t>eden25_official</t>
  </si>
  <si>
    <t>dinadina2kon</t>
  </si>
  <si>
    <t>antonellapoce</t>
  </si>
  <si>
    <t>amendoonia</t>
  </si>
  <si>
    <t>palithaed</t>
  </si>
  <si>
    <t>tbirdcymru</t>
  </si>
  <si>
    <t>m_aldash</t>
  </si>
  <si>
    <t>shuhanchen5</t>
  </si>
  <si>
    <t>ibukilebut</t>
  </si>
  <si>
    <t>mariarosaria_re</t>
  </si>
  <si>
    <t>awalmutairi2004</t>
  </si>
  <si>
    <t>academia</t>
  </si>
  <si>
    <t>diando70</t>
  </si>
  <si>
    <t>mediendidaktik</t>
  </si>
  <si>
    <t>openvm_erasmus</t>
  </si>
  <si>
    <t>gracejiang_</t>
  </si>
  <si>
    <t>alison_cambs</t>
  </si>
  <si>
    <t>uniofleicester</t>
  </si>
  <si>
    <t>Mentions</t>
  </si>
  <si>
    <t>Retweet</t>
  </si>
  <si>
    <t>Replies to</t>
  </si>
  <si>
    <t>5. HERODOTUS COURSE 2019 ATHENS GREECE 5.docx https://t.co/M1kJT0ckRa … μέσω του χρήστη @academia @EDEN25_Official #EDENCHAT</t>
  </si>
  <si>
    <t>Join us for the next #EDENChat: The use of digital literacy by Chinese Students in the UK on Wednesday, 20 March 2019 at 18:00 CET with dr. Palitha Edirisingha (@palithaed)
https://t.co/revWFdeVts</t>
  </si>
  <si>
    <t>A2  #EDENChat One of my favourites is Buckingham. Buckingham, D. (2007) Digital Media Literacies: rethinking media education in the age of the internet. Research in Comparative and International Education, 2(1), 43-55.</t>
  </si>
  <si>
    <t>@palithaed Hi I'm Terese Bird Educational Designer from Leicester Medical School and have taught and done research in digital literacies #edenchat</t>
  </si>
  <si>
    <t>Looking forward to the #EDENChat on 20 Mar 2019 :-) https://t.co/NPv0BwSiep</t>
  </si>
  <si>
    <t>@ShuhanChen5 @palithaed A2 #EDENCHAT I totally agree which I am looking at in my thesis as how teachers are not trained on digital literacy and are expected to use it and judge on the usage. And this has a bad effect on teachers and their confidence as teachers</t>
  </si>
  <si>
    <t>@awalmutairi2004 @palithaed A4 #EDENCHAT the two platforms that Iraqi teachers use for communication with their students and colleagues are Facebook and instagram</t>
  </si>
  <si>
    <t>Join us on Twitter for the next #EDENChat "The use of digital literacy by Chinese Students in the UK"  Tonight at 18:00 CET with dr. Palitha Edirisingha (@palithaed) More info:
https://t.co/revWFdeVts</t>
  </si>
  <si>
    <t>Q.1 #EDENChat What are your experiences of teaching / researching “any aspect” of digital literacy skills? (if possible, focusing on digital literacy skills / practices? Please include URL for any theses, papers that you may have published.  #EDENChat</t>
  </si>
  <si>
    <t>Q.2  #EDENChat What are the lenses through which we look at digital literacy skills (ie., definitions, frameworks); what are their pros and cons?#EDENChat</t>
  </si>
  <si>
    <t>Q.3 #EDENChat [a leading question, sorry!] Do you think it is important to look at the cultural context in which students development of digital literacy skills? If yes why, if no, why not?</t>
  </si>
  <si>
    <t>@palithaed A2 in the @openVM_erasmus project it was realised a MOOC on "Media and Digital Literacy" as key competence to be engaged in Virtual Mobility #edenchat  @mediendidaktik @diando70 @AntonellaPoce @MariaRosaria_Re</t>
  </si>
  <si>
    <t>@palithaed A3 I think that the use of digital technologies cannot be separated by social and cultural practices. Technologies are not neutral tools, but they incorporate values, expectations, personal and collective goals #edenchat</t>
  </si>
  <si>
    <t>@amendoonia @palithaed So true Francesca. #criticaldigilit Also the corporations, unknowingly or unknowingly, build these into their platforms #EDENChat #ethics</t>
  </si>
  <si>
    <t>@palithaed A5 #EDENChat Just got into the issue of #ethics with @amendoonia - we need to carefully consider and find out what possible and maybe unexpected ethical implications to our research - always see/respect the human being there before us</t>
  </si>
  <si>
    <t>@palithaed @amendoonia A5 #EDENChat Also if we are researching use of social media platforms, we need to include examination of the platforms' algorithms and anything we can find about the presuppositions programmed into their platforms (thinking of FB and Google esp) #ethics #criticaldigilit</t>
  </si>
  <si>
    <t>@tbirdcymru @amendoonia #EDENChat That's really interesting and valuable ideas. not to forget ethics.</t>
  </si>
  <si>
    <t>@palithaed @gracejiang_ A4 #EDENChat valuable material. Considering the popularity of digital media development in China, would be interesting to explore answers for the same question.</t>
  </si>
  <si>
    <t>A4 #EDENChat Another image showing some of the transitions that they went though, from China to UK. This is from Mengjie @gracejiang_  PhD work. https://t.co/2iYOTHCdpY</t>
  </si>
  <si>
    <t>@palithaed I will work on that! #EDENChat @Alison_Cambs</t>
  </si>
  <si>
    <t>@Dinadina2Kon It's interesting: I only know of Viber from friends from Greece. I guess every region has its favourites! #EDENChat #digilit @Dinadina2Kon</t>
  </si>
  <si>
    <t>@palithaed The study focused on the ways future teachers use social media to engage in  peer interaction &amp;amp; access useful content #EDENchat</t>
  </si>
  <si>
    <t>@tbirdcymru In Greece Viber is also very popular. Is it also popular in your countries? #EDENChat</t>
  </si>
  <si>
    <t>@palithaed Thank you everyone! It was a very interesting session #EDENchat</t>
  </si>
  <si>
    <t>@Dinadina2Kon good to see you Dina. try to join using #EDENChat</t>
  </si>
  <si>
    <t>#EDENChat I'm currently researching on the perceived role of digital literacy in initial teacher education in Isaac Jasper Boro College of Education, Bayelsa State, Nigeria.</t>
  </si>
  <si>
    <t>@palithaed A1  #EDENChat My research interest is digital literacy and teacher education. Currently working on the place of Buckingham's Framework for the 21st century teacher.</t>
  </si>
  <si>
    <t>@palithaed A1 #EDENChat Yes. Just as we have different digital literacy backgrounds, those interests need to be taken into perspective. That's why Brown's suggestion of transformative perspective suffices.</t>
  </si>
  <si>
    <t>@palithaed A4 #EDENChat I use Facebook, WhatsApp, WeChat, Twitter. Majority of users engage these tools just for entertainment purposes</t>
  </si>
  <si>
    <t>@palithaed A1 #EDENChat Just enjoyed been a part of this chat. Hope to join in again.</t>
  </si>
  <si>
    <t>@IbukilebuT Thanks Tennyson this sounds excellent, waiting to learn more! #EDENChat #digilit</t>
  </si>
  <si>
    <t>@IbukilebuT @palithaed Thanks Tennyson for this Brown reference! #EDENChat #criticaldigilit</t>
  </si>
  <si>
    <t>@ShuhanChen5 @palithaed I agree with you! More critical aspect and use instead of technical information that becomes old in few months #edenchat</t>
  </si>
  <si>
    <t>@palithaed @ShuhanChen5 Can you explain them and give some references? #edenchat</t>
  </si>
  <si>
    <t>@palithaed #EDENChat Look forward to discussing Chinese International Students' Digital Literacy.</t>
  </si>
  <si>
    <t>@palithaed A1 #EDENChat I currently teaching both master and undergraduate students, with most of them are Chinese international students, and who like to share their digital experiences with me during lectures and seminars.</t>
  </si>
  <si>
    <t>@palithaed A2 #EDENChat In my work, I presented some discussions on the definition of digital literacy, and some popular terms in relate to it. Such as 'digital natives', 'digital migrant'.</t>
  </si>
  <si>
    <t>@palithaed A2 #EDENChat Instead of focusing on the year that individual started engaging in digital media, it might worth to look into the digital skills that individual has in digital media usage, such as content creation, information sharing, critical abilities, and confidence.</t>
  </si>
  <si>
    <t>@palithaed A2 #EDENChat The term of 'Digital Residence' and 'Digital Visitors' also worth further thinking. I provided some discussion on Chinese youths' attitude toward their own and their parents' digital literacy in my thesis: https://t.co/mDYfPanAp5</t>
  </si>
  <si>
    <t>@palithaed A2 #EDENChat the idea of digital literacy, especially the emphasis on the discrepancy of digital literacy among different social groups, might result in digital discrimination. https://t.co/mDYfPanAp5</t>
  </si>
  <si>
    <t>@palithaed A3 #EDENChat Absolutely, digital media development in different nations would affect people's digital literacy. https://t.co/mDYfPanAp5 Digital media usage and digital literacy development among Chinese youths in the last decade would be interesting to look at.</t>
  </si>
  <si>
    <t>@palithaed A3 #EDENChat Chinese international students who are studying in the UK not only living in a new media environment, studying in second language would also change their digital media practices in education. For instance, the frequency of using digital English-Chinese Dictionary.</t>
  </si>
  <si>
    <t>@palithaed A4 #EDENChat. The combination of multiple social features, especially the online payment and transfer function, make WeChat the most popular social media platform in China. A thesis focus on WeChat popularity among Chinese youth: https://t.co/mDYfPanAp5</t>
  </si>
  <si>
    <t>@palithaed A4 #EDENChat The cooperation between WeChat and small applications enable its users to share their life experience with others. Nowadays, sharing learning progress through specific learning apps is popular on WeChat as well.</t>
  </si>
  <si>
    <t>@palithaed A5 #EDENChat It is important to learn the communicate styles of people from the specific culture. For instance, Chinese people might not always feel comfortable to join in a qualitative study if they are not familiar with the topic and the researcher.</t>
  </si>
  <si>
    <t>@MariaRosaria_Re @palithaed @ShuhanChen5 Hi Maria, the idea is you map out which digital tools you are only a visitor in, and which you actually live in (resident) -- here is a link https://t.co/j5TDGkb9ml #digilit @palithaed #EDENChat</t>
  </si>
  <si>
    <t>@ShuhanChen5 @palithaed A4 Wow I only heard of the first 3. I posted a video onto Youku many years ago and also chatted on Weibo but it's been a few years now. #EDENChat #digilit</t>
  </si>
  <si>
    <t>@ShuhanChen5 #EDENChat those two concepts are really useful. I have also see concepts like digital visitor and digital residents..</t>
  </si>
  <si>
    <t>@ShuhanChen5 #EDENChat Thanks for sharing the link to your thesis. worth downloading and reading it.</t>
  </si>
  <si>
    <t>@palithaed A1 #EDENchat Roma3 is involved in the #DIGICULTURE project aimed at digital learning skills development in Creative Industries adults</t>
  </si>
  <si>
    <t>@tbirdcymru @uniofleicester That’s interesting! Thank you! #EDENchat</t>
  </si>
  <si>
    <t>@palithaed A3 I think it’s pivotal in order to design a path useful form the pedagogical point of view! Not forgetting evaluation, please! #edenchat</t>
  </si>
  <si>
    <t>@MariaRosaria_Re #edenchat thanks Maria Rosaria. Looks like an interesting project on digital literacy skills. also linked to 21st Century skills as well :-)</t>
  </si>
  <si>
    <t>@palithaed A4 #EDENChat In Saudi Arabia, many of lecturers use tweeter as social media sharing portal to keep their students engaged after the class, using amazing features offered by this portal: relevant hashtags, organising contests, provide useful resources.</t>
  </si>
  <si>
    <t>A2 #EDENChat The University of Leicester @uniofleicester designed its own digital literacy framework, based on the work of Jisc #digilit These are helpful to consider academic digital fluencies https://t.co/TDQnZ2NYP3</t>
  </si>
  <si>
    <t>Q2 Here's another Jisc one for our #digilit #edenchat discussion - The Digital Capability Tool which helps people to reflect on their academic work and consider how digital might improve and expedite; and @uniofleicester is using https://t.co/4oLBPsN3US</t>
  </si>
  <si>
    <t>@tbirdcymru @uniofleicester #EDENChat thanks Terese. interesting to see UoL frameworks and @uniofleicester is using https://t.co/Kf0Vmh5lNb …</t>
  </si>
  <si>
    <t>Getting ready for #edenchat discussing digital literacy among Chinese students - with @palithaed</t>
  </si>
  <si>
    <t>Joining in with this! #digilit among Chinese students #EDENChat https://t.co/pjrATEzd2y</t>
  </si>
  <si>
    <t>@palithaed A1 #EDENChat My colleague Grace just finished her PhD thesis on The development of digital skills #digilit in adapting to the UK learning environment: a learner experience study on Chinese international postgraduate students https://t.co/qPSQRWlOyw</t>
  </si>
  <si>
    <t>A1I did a study some years ago of how international students including students in China were learning from #iTunesU #digilit #edenchat https://t.co/s4vYHP3ObD</t>
  </si>
  <si>
    <t>A2 #EDENChat There is the excellent Jisc Digital Literacy Framework https://t.co/s4vYHP3ObD</t>
  </si>
  <si>
    <t>Q2 #EdenChat There's also The Visitors and Residents by White and Le Cornu -- which I *might* suggest is more tool-centred than task- or literacy-centred #digilit https://t.co/j5TDGkb9ml</t>
  </si>
  <si>
    <t>A3 #EDENChat Yes cultural context is necessary -- in some areas and some groups simply do not use tools which others consider obvious or a given. And people use things totally differently from each other, yet might assume uniformity #digilit</t>
  </si>
  <si>
    <t>A3 Cannot 'force' others to do social media the way *I think*; never know how this may be perceived #EDENChat #criticaldigilit #digilit</t>
  </si>
  <si>
    <t>A4 #EDENChat Where people in China use WeChat (as I understand it), I would say in the UK we use Facebook Messenger, or WhatsApp; some use Telegram. These are kind of 'private' social media (that's how I think of them) #criticaldigilit</t>
  </si>
  <si>
    <t>A4 #EDENChat These are some of the tool that our research participants reported that they use. https://t.co/HfXgeaVlay</t>
  </si>
  <si>
    <t>@palithaed Thanks everybody this has been great! #EDENChat #digilit</t>
  </si>
  <si>
    <t>@tbirdcymru #edenchat Sounds great, Terese. It is a very interesting project, focusing particularly on Chinese students in the UK</t>
  </si>
  <si>
    <t>@palithaed A1 #EDENChat Because I taught students in secondary schools that in a poor technology environment, I taught a lot of primitive skills in using technology. Much focused on how to search for information on the Internet.</t>
  </si>
  <si>
    <t>@palithaed A3 #EDENCHAT If we put the student in context it will be more engaging, so the motivation of learners increases the chances of their learning.</t>
  </si>
  <si>
    <t>@palithaed a5 #EDENCHAT In Saudi Arabia, there are some social reasons that affect negatively in adult learning of basic digital skills.</t>
  </si>
  <si>
    <t>@M_Aldash #EDENChat really good reflections.</t>
  </si>
  <si>
    <t>@palithaed #EDENCHAT Thank you, it is my first experience .. I am very happy to be with you Thanks _xD83D__xDE4F__xD83C__xDFFB_ Mohammed - _xD83C__xDDF8__xD83C__xDDE6_ Saudi Arabia</t>
  </si>
  <si>
    <t>#EDENChat Look forward to #EDENChat on digital literacy skills and practices from Chinese international students’ perspective #EDENChat</t>
  </si>
  <si>
    <t>#EDENChat I’ll post a question every 10 minutes. Each question will start with the following format: Q.1 #EDENChat the question. When you reply please follow the format A1 #EDENChat answer or response and I look forward to have a really interesting conversation :-)</t>
  </si>
  <si>
    <t>#EDENChat Please also feel free to introduce yourself as you answer questions :-)</t>
  </si>
  <si>
    <t>#EDENChat Focusing on the Chinese post graduate students in UK higher education, this #EDENChat is about digital literacy skills and practices from an international student perspective. I'm going to post the first question now. :-)</t>
  </si>
  <si>
    <t>#EDENChat https://t.co/f6Gb2iEy2n</t>
  </si>
  <si>
    <t>#edenchat https://t.co/LReZsxiFBK</t>
  </si>
  <si>
    <t>#edenchat :-) https://t.co/LZuLbl1FHB</t>
  </si>
  <si>
    <t>join us at #edenchat https://t.co/ABxOGQZ9Fi</t>
  </si>
  <si>
    <t>#edenchat https://t.co/Lh3oVMFGqD</t>
  </si>
  <si>
    <t>#EDENCHAT https://t.co/rM6tyIs8wD</t>
  </si>
  <si>
    <t>A2  #EDENChat Buckingham talks about four components of digital literacy: representation, language, production, and audience.</t>
  </si>
  <si>
    <t>A2 #EDENChat And there are few from JISC projects too.</t>
  </si>
  <si>
    <t>#EDENChat https://t.co/5hFHr0aAva</t>
  </si>
  <si>
    <t>#EDENChat https://t.co/5hB5THHqAj</t>
  </si>
  <si>
    <t>Q.4 #EDENChat Thinking about cultural contexts, what are the main social media tools used in your own country / geopolitical region? And what about it China? If you use them, how / for what purpose?</t>
  </si>
  <si>
    <t>#EDENChat Lots of social media tools that quite a few of us not familar with. https://t.co/dI1XururaQ</t>
  </si>
  <si>
    <t>Q.5 #EDENChat LAST QUESTION! What are some of the methodological and ethical issues of researching digital literacy skills, when we begin to focus on the cultural context?</t>
  </si>
  <si>
    <t>#EDENChat Thanks... good to hear the digital literacy / technology perspective from the Kingdom of Saudi Arabia. https://t.co/MitxtRaXEi</t>
  </si>
  <si>
    <t>#EDENChat Really useful thoughts. yes we need to consider how our methods might have an impact on the participants coming from different cultural heritages. https://t.co/nEd5S1EoHi</t>
  </si>
  <si>
    <t>#EDENChat Many thanks. the paper that you have used to analyse ethical issue would be very useful. https://t.co/LSykBjemXj</t>
  </si>
  <si>
    <t>#EDENChat Thanks everyone for joining from 6 - 7pm CET. Thanks EDEN as well. See you soon again.</t>
  </si>
  <si>
    <t>#EDENchat https://t.co/06zKma3FZS</t>
  </si>
  <si>
    <t>@palithaed We too @palithaed #edenchat #digitalskills</t>
  </si>
  <si>
    <t>@palithaed Thank you @palithaed for hosting the #edenchat tonight! Thank you all for being with us!</t>
  </si>
  <si>
    <t>https://www.academia.edu/38315396/5._HERODOTUS_COURSE_2019_ATHENS_GREECE_5.docx?source=swp_share</t>
  </si>
  <si>
    <t>https://twitter.com/EDEN25_Official/status/1105863475102969856</t>
  </si>
  <si>
    <t>http://www.eden-online.org/edenchat-the-use-if-digital-literacy-by-chinese-students-in-the-uk/</t>
  </si>
  <si>
    <t>https://ethos.bl.uk/OrderDetails.do?did=1&amp;uin=uk.bl.ethos.755366</t>
  </si>
  <si>
    <t>http://daveowhite.com/vandr/</t>
  </si>
  <si>
    <t>https://www2.le.ac.uk/institution/digital-campus/strategic-priorities/dsc/digital-literacy-framework</t>
  </si>
  <si>
    <t>https://digitalcapability.jisc.ac.uk/our-service/discovery-tool/</t>
  </si>
  <si>
    <t>https://twitter.com/EDEN25_Official/status/1108399981088702465</t>
  </si>
  <si>
    <t>https://ethos.bl.uk/OrderDetails.do?did=1&amp;uin=uk.bl.ethos.745853</t>
  </si>
  <si>
    <t>https://www.slideshare.net/tbirdcymru/t-birditunesuoerposter?qid=233f7e2e-f88f-44e1-8663-f5f316f4f5e6&amp;v=&amp;b=&amp;from_search=1</t>
  </si>
  <si>
    <t>https://twitter.com/tbirdcymru/status/1108412532425965569</t>
  </si>
  <si>
    <t>https://twitter.com/MariaRosaria_Re/status/1108414889436024833</t>
  </si>
  <si>
    <t>https://twitter.com/ShuhanChen5/status/1108413384171704321</t>
  </si>
  <si>
    <t>https://twitter.com/tbirdcymru/status/1108412779109777408</t>
  </si>
  <si>
    <t>https://twitter.com/tbirdcymru/status/1108415724714889218</t>
  </si>
  <si>
    <t>https://twitter.com/ShuhanChen5/status/1108416957500538885</t>
  </si>
  <si>
    <t>https://twitter.com/ShuhanChen5/status/1108418471677841408</t>
  </si>
  <si>
    <t>https://twitter.com/ShuhanChen5/status/1108422230793469952</t>
  </si>
  <si>
    <t>https://twitter.com/ShuhanChen5/status/1108424891873804288</t>
  </si>
  <si>
    <t>https://twitter.com/awalmutairi2004/status/1108427183071117312</t>
  </si>
  <si>
    <t>https://twitter.com/ShuhanChen5/status/1108429117630877696</t>
  </si>
  <si>
    <t>https://twitter.com/tbirdcymru/status/1108428576100139008</t>
  </si>
  <si>
    <t>https://twitter.com/mayamin/status/1108438022108991489</t>
  </si>
  <si>
    <t>academia.edu</t>
  </si>
  <si>
    <t>twitter.com</t>
  </si>
  <si>
    <t>eden-online.org</t>
  </si>
  <si>
    <t>bl.uk</t>
  </si>
  <si>
    <t>daveowhite.com</t>
  </si>
  <si>
    <t>ac.uk</t>
  </si>
  <si>
    <t>slideshare.net</t>
  </si>
  <si>
    <t>edenchat</t>
  </si>
  <si>
    <t>criticaldigilit edenchat ethics</t>
  </si>
  <si>
    <t>edenchat ethics</t>
  </si>
  <si>
    <t>edenchat ethics criticaldigilit</t>
  </si>
  <si>
    <t>edenchat digilit</t>
  </si>
  <si>
    <t>edenchat criticaldigilit</t>
  </si>
  <si>
    <t>digilit edenchat</t>
  </si>
  <si>
    <t>edenchat digiculture</t>
  </si>
  <si>
    <t>itunesu digilit edenchat</t>
  </si>
  <si>
    <t>edenchat criticaldigilit digilit</t>
  </si>
  <si>
    <t>itunesu</t>
  </si>
  <si>
    <t>edenchat edenchat edenchat</t>
  </si>
  <si>
    <t>edenchat edenchat</t>
  </si>
  <si>
    <t>edenchat digitalskills</t>
  </si>
  <si>
    <t>https://pbs.twimg.com/media/D2Hshj_WoAAd0rv.jpg</t>
  </si>
  <si>
    <t>https://pbs.twimg.com/media/D2HsI3GXgAU36bx.jpg</t>
  </si>
  <si>
    <t>http://abs.twimg.com/sticky/default_profile_images/default_profile_normal.png</t>
  </si>
  <si>
    <t>http://pbs.twimg.com/profile_images/2305106904/image_normal.jpg</t>
  </si>
  <si>
    <t>http://pbs.twimg.com/profile_images/861997394963165184/GMqvYEu8_normal.jpg</t>
  </si>
  <si>
    <t>http://pbs.twimg.com/profile_images/1098197306149617664/iT0vgeXS_normal.jpg</t>
  </si>
  <si>
    <t>http://pbs.twimg.com/profile_images/1039791065572749313/vlsekdQN_normal.jpg</t>
  </si>
  <si>
    <t>http://pbs.twimg.com/profile_images/617109936615456768/QYQWkKnO_normal.jpg</t>
  </si>
  <si>
    <t>http://pbs.twimg.com/profile_images/3594708117/1559938b26add5de9d0f376b7649ccb6_normal.jpeg</t>
  </si>
  <si>
    <t>http://pbs.twimg.com/profile_images/806236558391214081/QzcNvXXr_normal.jpg</t>
  </si>
  <si>
    <t>http://pbs.twimg.com/profile_images/1106296451955679232/mn6hYiL3_normal.png</t>
  </si>
  <si>
    <t>http://pbs.twimg.com/profile_images/59858400/CNV00013_normal.JPG</t>
  </si>
  <si>
    <t>http://pbs.twimg.com/profile_images/1056330973133094913/9PCOEbeY_normal.jpg</t>
  </si>
  <si>
    <t>http://pbs.twimg.com/profile_images/1053700730333421568/Y3SsKKPt_normal.jpg</t>
  </si>
  <si>
    <t>http://pbs.twimg.com/profile_images/1108411958276116481/vAYV31Ti_normal.jpg</t>
  </si>
  <si>
    <t>http://pbs.twimg.com/profile_images/550281014967144448/c5cEQmvb_normal.jpeg</t>
  </si>
  <si>
    <t>http://pbs.twimg.com/profile_images/780728792549584897/w7bguS-y_normal.jpg</t>
  </si>
  <si>
    <t>https://twitter.com/johnvidos2000/status/1106227376520945664</t>
  </si>
  <si>
    <t>https://twitter.com/goodavey/status/1106282323694243846</t>
  </si>
  <si>
    <t>https://twitter.com/xlsalvador/status/1108427999542685697</t>
  </si>
  <si>
    <t>https://twitter.com/xlsalvador/status/1108428000863965185</t>
  </si>
  <si>
    <t>https://twitter.com/mayamin/status/1108338359603286016</t>
  </si>
  <si>
    <t>https://twitter.com/mayamin/status/1108435582605238273</t>
  </si>
  <si>
    <t>https://twitter.com/eden25_official/status/1105863475102969856</t>
  </si>
  <si>
    <t>https://twitter.com/eden25_official/status/1108399981088702465</t>
  </si>
  <si>
    <t>https://twitter.com/eden25_official/status/1108417855794675719</t>
  </si>
  <si>
    <t>https://twitter.com/eden25_official/status/1108418218882940929</t>
  </si>
  <si>
    <t>https://twitter.com/eden25_official/status/1108421254648905729</t>
  </si>
  <si>
    <t>https://twitter.com/dinadina2kon/status/1108402764651118594</t>
  </si>
  <si>
    <t>https://twitter.com/antonellapoce/status/1107178662187749376</t>
  </si>
  <si>
    <t>https://twitter.com/antonellapoce/status/1108405900828655616</t>
  </si>
  <si>
    <t>https://twitter.com/amendoonia/status/1108422897410945029</t>
  </si>
  <si>
    <t>https://twitter.com/palithaed/status/1108425479709691904</t>
  </si>
  <si>
    <t>https://twitter.com/antonellapoce/status/1108423020987772929</t>
  </si>
  <si>
    <t>https://twitter.com/amendoonia/status/1108425301078536198</t>
  </si>
  <si>
    <t>https://twitter.com/tbirdcymru/status/1108427748249358337</t>
  </si>
  <si>
    <t>https://twitter.com/tbirdcymru/status/1108429362397892609</t>
  </si>
  <si>
    <t>https://twitter.com/m_aldash/status/1108426547277508608</t>
  </si>
  <si>
    <t>https://twitter.com/palithaed/status/1108429192260210690</t>
  </si>
  <si>
    <t>https://twitter.com/antonellapoce/status/1108426505271607297</t>
  </si>
  <si>
    <t>https://twitter.com/shuhanchen5/status/1108428415378620419</t>
  </si>
  <si>
    <t>https://twitter.com/palithaed/status/1108427140209565697</t>
  </si>
  <si>
    <t>https://twitter.com/antonellapoce/status/1108429992751452162</t>
  </si>
  <si>
    <t>https://twitter.com/tbirdcymru/status/1108430466594598912</t>
  </si>
  <si>
    <t>https://twitter.com/antonellapoce/status/1108431777922715651</t>
  </si>
  <si>
    <t>https://twitter.com/tbirdcymru/status/1108427247529218048</t>
  </si>
  <si>
    <t>https://twitter.com/dinadina2kon/status/1108421444806033414</t>
  </si>
  <si>
    <t>https://twitter.com/dinadina2kon/status/1108426727624183808</t>
  </si>
  <si>
    <t>https://twitter.com/dinadina2kon/status/1108430854664175618</t>
  </si>
  <si>
    <t>https://twitter.com/palithaed/status/1108419811242057733</t>
  </si>
  <si>
    <t>https://twitter.com/antonellapoce/status/1108431790241472512</t>
  </si>
  <si>
    <t>https://twitter.com/ibukilebut/status/1108415546389876737</t>
  </si>
  <si>
    <t>https://twitter.com/ibukilebut/status/1108419989571362817</t>
  </si>
  <si>
    <t>https://twitter.com/ibukilebut/status/1108423729619628032</t>
  </si>
  <si>
    <t>https://twitter.com/ibukilebut/status/1108425599683624960</t>
  </si>
  <si>
    <t>https://twitter.com/ibukilebut/status/1108430427558158336</t>
  </si>
  <si>
    <t>https://twitter.com/tbirdcymru/status/1108421208045965312</t>
  </si>
  <si>
    <t>https://twitter.com/tbirdcymru/status/1108424139512205314</t>
  </si>
  <si>
    <t>https://twitter.com/antonellapoce/status/1108419515178721280</t>
  </si>
  <si>
    <t>https://twitter.com/antonellapoce/status/1108431545797353472</t>
  </si>
  <si>
    <t>https://twitter.com/antonellapoce/status/1108431807542902784</t>
  </si>
  <si>
    <t>https://twitter.com/mariarosaria_re/status/1108420891812204546</t>
  </si>
  <si>
    <t>https://twitter.com/mariarosaria_re/status/1108421121672728577</t>
  </si>
  <si>
    <t>https://twitter.com/shuhanchen5/status/1108408470657748994</t>
  </si>
  <si>
    <t>https://twitter.com/shuhanchen5/status/1108415955783294977</t>
  </si>
  <si>
    <t>https://twitter.com/shuhanchen5/status/1108417861960302592</t>
  </si>
  <si>
    <t>https://twitter.com/shuhanchen5/status/1108418471677841408</t>
  </si>
  <si>
    <t>https://twitter.com/shuhanchen5/status/1108419340821585920</t>
  </si>
  <si>
    <t>https://twitter.com/shuhanchen5/status/1108420492992659457</t>
  </si>
  <si>
    <t>https://twitter.com/shuhanchen5/status/1108421859975012352</t>
  </si>
  <si>
    <t>https://twitter.com/shuhanchen5/status/1108424347193102336</t>
  </si>
  <si>
    <t>https://twitter.com/shuhanchen5/status/1108425603340996610</t>
  </si>
  <si>
    <t>https://twitter.com/shuhanchen5/status/1108426346781396995</t>
  </si>
  <si>
    <t>https://twitter.com/shuhanchen5/status/1108429117630877696</t>
  </si>
  <si>
    <t>https://twitter.com/tbirdcymru/status/1108421719923048453</t>
  </si>
  <si>
    <t>https://twitter.com/tbirdcymru/status/1108425308351401984</t>
  </si>
  <si>
    <t>https://twitter.com/palithaed/status/1108418641404612608</t>
  </si>
  <si>
    <t>https://twitter.com/palithaed/status/1108419560678526979</t>
  </si>
  <si>
    <t>https://twitter.com/palithaed/status/1108419583067725825</t>
  </si>
  <si>
    <t>https://twitter.com/antonellapoce/status/1108419568811368449</t>
  </si>
  <si>
    <t>https://twitter.com/antonellapoce/status/1108419705675620352</t>
  </si>
  <si>
    <t>https://twitter.com/antonellapoce/status/1108419739171336194</t>
  </si>
  <si>
    <t>https://twitter.com/antonellapoce/status/1108419761921245184</t>
  </si>
  <si>
    <t>https://twitter.com/antonellapoce/status/1108419791285600257</t>
  </si>
  <si>
    <t>https://twitter.com/antonellapoce/status/1108419815209877504</t>
  </si>
  <si>
    <t>https://twitter.com/antonellapoce/status/1108419891525234688</t>
  </si>
  <si>
    <t>https://twitter.com/antonellapoce/status/1108431818557214720</t>
  </si>
  <si>
    <t>https://twitter.com/antonellapoce/status/1108431836500381702</t>
  </si>
  <si>
    <t>https://twitter.com/mariarosaria_re/status/1108414889436024833</t>
  </si>
  <si>
    <t>https://twitter.com/mariarosaria_re/status/1108418279331299329</t>
  </si>
  <si>
    <t>https://twitter.com/mariarosaria_re/status/1108420171725791237</t>
  </si>
  <si>
    <t>https://twitter.com/mariarosaria_re/status/1108421925414543360</t>
  </si>
  <si>
    <t>https://twitter.com/palithaed/status/1108415740389089280</t>
  </si>
  <si>
    <t>https://twitter.com/antonellapoce/status/1108417321519988743</t>
  </si>
  <si>
    <t>https://twitter.com/antonellapoce/status/1108419676189659137</t>
  </si>
  <si>
    <t>https://twitter.com/antonellapoce/status/1108431867433357314</t>
  </si>
  <si>
    <t>https://twitter.com/tbirdcymru/status/1108417978616475648</t>
  </si>
  <si>
    <t>https://twitter.com/tbirdcymru/status/1108420387656880128</t>
  </si>
  <si>
    <t>https://twitter.com/palithaed/status/1108420755061202944</t>
  </si>
  <si>
    <t>https://twitter.com/palithaed/status/1108420842843791360</t>
  </si>
  <si>
    <t>https://twitter.com/antonellapoce/status/1108419750244298752</t>
  </si>
  <si>
    <t>https://twitter.com/antonellapoce/status/1108431897183571971</t>
  </si>
  <si>
    <t>https://twitter.com/tbirdcymru/status/1108413803480387584</t>
  </si>
  <si>
    <t>https://twitter.com/tbirdcymru/status/1108416465621917696</t>
  </si>
  <si>
    <t>https://twitter.com/tbirdcymru/status/1108417437609979910</t>
  </si>
  <si>
    <t>https://twitter.com/tbirdcymru/status/1108419402842734592</t>
  </si>
  <si>
    <t>https://twitter.com/tbirdcymru/status/1108422453209034752</t>
  </si>
  <si>
    <t>https://twitter.com/tbirdcymru/status/1108423716428484608</t>
  </si>
  <si>
    <t>https://twitter.com/tbirdcymru/status/1108424963185430528</t>
  </si>
  <si>
    <t>https://twitter.com/tbirdcymru/status/1108426799699116032</t>
  </si>
  <si>
    <t>https://twitter.com/tbirdcymru/status/1108430604033511430</t>
  </si>
  <si>
    <t>https://twitter.com/palithaed/status/1108416512124170240</t>
  </si>
  <si>
    <t>https://twitter.com/antonellapoce/status/1108419547391016961</t>
  </si>
  <si>
    <t>https://twitter.com/antonellapoce/status/1108419648683413505</t>
  </si>
  <si>
    <t>https://twitter.com/antonellapoce/status/1108419805365850115</t>
  </si>
  <si>
    <t>https://twitter.com/antonellapoce/status/1108419863624773633</t>
  </si>
  <si>
    <t>https://twitter.com/antonellapoce/status/1108419875754688512</t>
  </si>
  <si>
    <t>https://twitter.com/antonellapoce/status/1108446132886257665</t>
  </si>
  <si>
    <t>https://twitter.com/m_aldash/status/1108418473062027264</t>
  </si>
  <si>
    <t>https://twitter.com/m_aldash/status/1108421822595375104</t>
  </si>
  <si>
    <t>https://twitter.com/m_aldash/status/1108422666292264961</t>
  </si>
  <si>
    <t>https://twitter.com/m_aldash/status/1108430316467904513</t>
  </si>
  <si>
    <t>https://twitter.com/m_aldash/status/1108430427075854336</t>
  </si>
  <si>
    <t>https://twitter.com/m_aldash/status/1108431756762497024</t>
  </si>
  <si>
    <t>https://twitter.com/palithaed/status/1108429710051155969</t>
  </si>
  <si>
    <t>https://twitter.com/antonellapoce/status/1108419727439917063</t>
  </si>
  <si>
    <t>https://twitter.com/antonellapoce/status/1108431848789684224</t>
  </si>
  <si>
    <t>https://twitter.com/antonellapoce/status/1108446168659492864</t>
  </si>
  <si>
    <t>https://twitter.com/palithaed/status/1106250693931925505</t>
  </si>
  <si>
    <t>https://twitter.com/palithaed/status/1108407425969938438</t>
  </si>
  <si>
    <t>https://twitter.com/palithaed/status/1108410129609867264</t>
  </si>
  <si>
    <t>https://twitter.com/palithaed/status/1108412332865216512</t>
  </si>
  <si>
    <t>https://twitter.com/palithaed/status/1108413289153863680</t>
  </si>
  <si>
    <t>https://twitter.com/palithaed/status/1108413528971636737</t>
  </si>
  <si>
    <t>https://twitter.com/palithaed/status/1108414992750129152</t>
  </si>
  <si>
    <t>https://twitter.com/palithaed/status/1108415305003528192</t>
  </si>
  <si>
    <t>https://twitter.com/palithaed/status/1108415891610443777</t>
  </si>
  <si>
    <t>https://twitter.com/palithaed/status/1108415963572129792</t>
  </si>
  <si>
    <t>https://twitter.com/palithaed/status/1108416547490541569</t>
  </si>
  <si>
    <t>https://twitter.com/palithaed/status/1108417086458609664</t>
  </si>
  <si>
    <t>https://twitter.com/palithaed/status/1108417379187519488</t>
  </si>
  <si>
    <t>https://twitter.com/palithaed/status/1108420201702453251</t>
  </si>
  <si>
    <t>https://twitter.com/palithaed/status/1108420307046535169</t>
  </si>
  <si>
    <t>https://twitter.com/palithaed/status/1108420419877588994</t>
  </si>
  <si>
    <t>https://twitter.com/palithaed/status/1108421004982996992</t>
  </si>
  <si>
    <t>https://twitter.com/palithaed/status/1108421732719828999</t>
  </si>
  <si>
    <t>https://twitter.com/palithaed/status/1108422590832566276</t>
  </si>
  <si>
    <t>https://twitter.com/palithaed/status/1108424103470473217</t>
  </si>
  <si>
    <t>https://twitter.com/palithaed/status/1108425200427778048</t>
  </si>
  <si>
    <t>https://twitter.com/palithaed/status/1108426635852812288</t>
  </si>
  <si>
    <t>https://twitter.com/palithaed/status/1108427427171233793</t>
  </si>
  <si>
    <t>https://twitter.com/palithaed/status/1108427771703889920</t>
  </si>
  <si>
    <t>https://twitter.com/palithaed/status/1108429543566643200</t>
  </si>
  <si>
    <t>https://twitter.com/palithaed/status/1108429932668112897</t>
  </si>
  <si>
    <t>https://twitter.com/palithaed/status/1108430352392044544</t>
  </si>
  <si>
    <t>https://twitter.com/palithaed/status/1108445308118335489</t>
  </si>
  <si>
    <t>https://twitter.com/antonellapoce/status/1108407874059993088</t>
  </si>
  <si>
    <t>https://twitter.com/antonellapoce/status/1108408012585271296</t>
  </si>
  <si>
    <t>https://twitter.com/antonellapoce/status/1108413481315954688</t>
  </si>
  <si>
    <t>https://twitter.com/antonellapoce/status/1108413567194333184</t>
  </si>
  <si>
    <t>https://twitter.com/antonellapoce/status/1108413707858653185</t>
  </si>
  <si>
    <t>https://twitter.com/antonellapoce/status/1108417251164766214</t>
  </si>
  <si>
    <t>https://twitter.com/antonellapoce/status/1108419466113830913</t>
  </si>
  <si>
    <t>https://twitter.com/antonellapoce/status/1108419532027322368</t>
  </si>
  <si>
    <t>https://twitter.com/antonellapoce/status/1108419778081943552</t>
  </si>
  <si>
    <t>https://twitter.com/antonellapoce/status/1108419836189855746</t>
  </si>
  <si>
    <t>https://twitter.com/antonellapoce/status/1108426496828473344</t>
  </si>
  <si>
    <t>https://twitter.com/antonellapoce/status/1108429947041996800</t>
  </si>
  <si>
    <t>https://twitter.com/antonellapoce/status/1108429973495472128</t>
  </si>
  <si>
    <t>https://twitter.com/antonellapoce/status/1108429981556850689</t>
  </si>
  <si>
    <t>https://twitter.com/antonellapoce/status/1108430004306743296</t>
  </si>
  <si>
    <t>https://twitter.com/antonellapoce/status/1108431557587546112</t>
  </si>
  <si>
    <t>https://twitter.com/antonellapoce/status/1108431745953730560</t>
  </si>
  <si>
    <t>1106227376520945664</t>
  </si>
  <si>
    <t>1106282323694243846</t>
  </si>
  <si>
    <t>1108427999542685697</t>
  </si>
  <si>
    <t>1108428000863965185</t>
  </si>
  <si>
    <t>1108338359603286016</t>
  </si>
  <si>
    <t>1108435582605238273</t>
  </si>
  <si>
    <t>1108438022108991489</t>
  </si>
  <si>
    <t>1105863475102969856</t>
  </si>
  <si>
    <t>1108399981088702465</t>
  </si>
  <si>
    <t>1108417855794675719</t>
  </si>
  <si>
    <t>1108418218882940929</t>
  </si>
  <si>
    <t>1108421254648905729</t>
  </si>
  <si>
    <t>1108402764651118594</t>
  </si>
  <si>
    <t>1107178662187749376</t>
  </si>
  <si>
    <t>1108405900828655616</t>
  </si>
  <si>
    <t>1108422897410945029</t>
  </si>
  <si>
    <t>1108425479709691904</t>
  </si>
  <si>
    <t>1108423020987772929</t>
  </si>
  <si>
    <t>1108425301078536198</t>
  </si>
  <si>
    <t>1108427748249358337</t>
  </si>
  <si>
    <t>1108428576100139008</t>
  </si>
  <si>
    <t>1108429362397892609</t>
  </si>
  <si>
    <t>1108426547277508608</t>
  </si>
  <si>
    <t>1108429192260210690</t>
  </si>
  <si>
    <t>1108426505271607297</t>
  </si>
  <si>
    <t>1108428415378620419</t>
  </si>
  <si>
    <t>1108427140209565697</t>
  </si>
  <si>
    <t>1108429992751452162</t>
  </si>
  <si>
    <t>1108430466594598912</t>
  </si>
  <si>
    <t>1108431777922715651</t>
  </si>
  <si>
    <t>1108427247529218048</t>
  </si>
  <si>
    <t>1108421444806033414</t>
  </si>
  <si>
    <t>1108426727624183808</t>
  </si>
  <si>
    <t>1108430854664175618</t>
  </si>
  <si>
    <t>1108419811242057733</t>
  </si>
  <si>
    <t>1108431790241472512</t>
  </si>
  <si>
    <t>1108415546389876737</t>
  </si>
  <si>
    <t>1108419989571362817</t>
  </si>
  <si>
    <t>1108423729619628032</t>
  </si>
  <si>
    <t>1108425599683624960</t>
  </si>
  <si>
    <t>1108430427558158336</t>
  </si>
  <si>
    <t>1108421208045965312</t>
  </si>
  <si>
    <t>1108424139512205314</t>
  </si>
  <si>
    <t>1108419515178721280</t>
  </si>
  <si>
    <t>1108431545797353472</t>
  </si>
  <si>
    <t>1108431807542902784</t>
  </si>
  <si>
    <t>1108420891812204546</t>
  </si>
  <si>
    <t>1108421121672728577</t>
  </si>
  <si>
    <t>1108408470657748994</t>
  </si>
  <si>
    <t>1108415955783294977</t>
  </si>
  <si>
    <t>1108417861960302592</t>
  </si>
  <si>
    <t>1108418471677841408</t>
  </si>
  <si>
    <t>1108419340821585920</t>
  </si>
  <si>
    <t>1108420492992659457</t>
  </si>
  <si>
    <t>1108421859975012352</t>
  </si>
  <si>
    <t>1108424347193102336</t>
  </si>
  <si>
    <t>1108425603340996610</t>
  </si>
  <si>
    <t>1108426346781396995</t>
  </si>
  <si>
    <t>1108429117630877696</t>
  </si>
  <si>
    <t>1108421719923048453</t>
  </si>
  <si>
    <t>1108425308351401984</t>
  </si>
  <si>
    <t>1108418641404612608</t>
  </si>
  <si>
    <t>1108419560678526979</t>
  </si>
  <si>
    <t>1108419583067725825</t>
  </si>
  <si>
    <t>1108419568811368449</t>
  </si>
  <si>
    <t>1108419705675620352</t>
  </si>
  <si>
    <t>1108419739171336194</t>
  </si>
  <si>
    <t>1108419761921245184</t>
  </si>
  <si>
    <t>1108419791285600257</t>
  </si>
  <si>
    <t>1108419815209877504</t>
  </si>
  <si>
    <t>1108419891525234688</t>
  </si>
  <si>
    <t>1108431818557214720</t>
  </si>
  <si>
    <t>1108431836500381702</t>
  </si>
  <si>
    <t>1108414889436024833</t>
  </si>
  <si>
    <t>1108418279331299329</t>
  </si>
  <si>
    <t>1108420171725791237</t>
  </si>
  <si>
    <t>1108421925414543360</t>
  </si>
  <si>
    <t>1108415740389089280</t>
  </si>
  <si>
    <t>1108417321519988743</t>
  </si>
  <si>
    <t>1108419676189659137</t>
  </si>
  <si>
    <t>1108427183071117312</t>
  </si>
  <si>
    <t>1108431867433357314</t>
  </si>
  <si>
    <t>1108417978616475648</t>
  </si>
  <si>
    <t>1108420387656880128</t>
  </si>
  <si>
    <t>1108420755061202944</t>
  </si>
  <si>
    <t>1108420842843791360</t>
  </si>
  <si>
    <t>1108419750244298752</t>
  </si>
  <si>
    <t>1108431897183571971</t>
  </si>
  <si>
    <t>1108412532425965569</t>
  </si>
  <si>
    <t>1108412779109777408</t>
  </si>
  <si>
    <t>1108413803480387584</t>
  </si>
  <si>
    <t>1108415724714889218</t>
  </si>
  <si>
    <t>1108416465621917696</t>
  </si>
  <si>
    <t>1108417437609979910</t>
  </si>
  <si>
    <t>1108419402842734592</t>
  </si>
  <si>
    <t>1108422453209034752</t>
  </si>
  <si>
    <t>1108423716428484608</t>
  </si>
  <si>
    <t>1108424963185430528</t>
  </si>
  <si>
    <t>1108426799699116032</t>
  </si>
  <si>
    <t>1108430604033511430</t>
  </si>
  <si>
    <t>1108416512124170240</t>
  </si>
  <si>
    <t>1108419547391016961</t>
  </si>
  <si>
    <t>1108419648683413505</t>
  </si>
  <si>
    <t>1108419805365850115</t>
  </si>
  <si>
    <t>1108419863624773633</t>
  </si>
  <si>
    <t>1108419875754688512</t>
  </si>
  <si>
    <t>1108446132886257665</t>
  </si>
  <si>
    <t>1108418473062027264</t>
  </si>
  <si>
    <t>1108421822595375104</t>
  </si>
  <si>
    <t>1108422666292264961</t>
  </si>
  <si>
    <t>1108430316467904513</t>
  </si>
  <si>
    <t>1108430427075854336</t>
  </si>
  <si>
    <t>1108431756762497024</t>
  </si>
  <si>
    <t>1108429710051155969</t>
  </si>
  <si>
    <t>1108419727439917063</t>
  </si>
  <si>
    <t>1108431848789684224</t>
  </si>
  <si>
    <t>1108446168659492864</t>
  </si>
  <si>
    <t>1106250693931925505</t>
  </si>
  <si>
    <t>1108407425969938438</t>
  </si>
  <si>
    <t>1108410129609867264</t>
  </si>
  <si>
    <t>1108412332865216512</t>
  </si>
  <si>
    <t>1108413289153863680</t>
  </si>
  <si>
    <t>1108413528971636737</t>
  </si>
  <si>
    <t>1108414992750129152</t>
  </si>
  <si>
    <t>1108415305003528192</t>
  </si>
  <si>
    <t>1108415891610443777</t>
  </si>
  <si>
    <t>1108415963572129792</t>
  </si>
  <si>
    <t>1108416547490541569</t>
  </si>
  <si>
    <t>1108417086458609664</t>
  </si>
  <si>
    <t>1108417379187519488</t>
  </si>
  <si>
    <t>1108420201702453251</t>
  </si>
  <si>
    <t>1108420307046535169</t>
  </si>
  <si>
    <t>1108420419877588994</t>
  </si>
  <si>
    <t>1108421004982996992</t>
  </si>
  <si>
    <t>1108421732719828999</t>
  </si>
  <si>
    <t>1108422590832566276</t>
  </si>
  <si>
    <t>1108424103470473217</t>
  </si>
  <si>
    <t>1108425200427778048</t>
  </si>
  <si>
    <t>1108426635852812288</t>
  </si>
  <si>
    <t>1108427427171233793</t>
  </si>
  <si>
    <t>1108427771703889920</t>
  </si>
  <si>
    <t>1108429543566643200</t>
  </si>
  <si>
    <t>1108429932668112897</t>
  </si>
  <si>
    <t>1108430352392044544</t>
  </si>
  <si>
    <t>1108445308118335489</t>
  </si>
  <si>
    <t>1108407874059993088</t>
  </si>
  <si>
    <t>1108408012585271296</t>
  </si>
  <si>
    <t>1108413481315954688</t>
  </si>
  <si>
    <t>1108413567194333184</t>
  </si>
  <si>
    <t>1108413707858653185</t>
  </si>
  <si>
    <t>1108417251164766214</t>
  </si>
  <si>
    <t>1108419466113830913</t>
  </si>
  <si>
    <t>1108419532027322368</t>
  </si>
  <si>
    <t>1108419778081943552</t>
  </si>
  <si>
    <t>1108419836189855746</t>
  </si>
  <si>
    <t>1108426496828473344</t>
  </si>
  <si>
    <t>1108429947041996800</t>
  </si>
  <si>
    <t>1108429973495472128</t>
  </si>
  <si>
    <t>1108429981556850689</t>
  </si>
  <si>
    <t>1108430004306743296</t>
  </si>
  <si>
    <t>1108431557587546112</t>
  </si>
  <si>
    <t>1108431745953730560</t>
  </si>
  <si>
    <t>1108419884856328195</t>
  </si>
  <si>
    <t>1108424891873804288</t>
  </si>
  <si>
    <t/>
  </si>
  <si>
    <t>1053698680400871425</t>
  </si>
  <si>
    <t>626824259</t>
  </si>
  <si>
    <t>15220450</t>
  </si>
  <si>
    <t>3071189506</t>
  </si>
  <si>
    <t>4587771</t>
  </si>
  <si>
    <t>367145682</t>
  </si>
  <si>
    <t>1108410862040174592</t>
  </si>
  <si>
    <t>2900385971</t>
  </si>
  <si>
    <t>1056328818607177728</t>
  </si>
  <si>
    <t>und</t>
  </si>
  <si>
    <t>en</t>
  </si>
  <si>
    <t>1108413384171704321</t>
  </si>
  <si>
    <t>1108416957500538885</t>
  </si>
  <si>
    <t>1108422230793469952</t>
  </si>
  <si>
    <t>Twitter Web Client</t>
  </si>
  <si>
    <t>Flipboard</t>
  </si>
  <si>
    <t>Basex</t>
  </si>
  <si>
    <t>Twitter for iPhone</t>
  </si>
  <si>
    <t>Hootsuite Inc.</t>
  </si>
  <si>
    <t>Twitter for Android</t>
  </si>
  <si>
    <t>Twitter Web App</t>
  </si>
  <si>
    <t>-1.215135,52.580667 
-1.046205,52.580667 
-1.046205,52.67186 
-1.215135,52.67186</t>
  </si>
  <si>
    <t>12.2344266,41.6558738 
12.8558641,41.6558738 
12.8558641,42.140959 
12.2344266,42.140959</t>
  </si>
  <si>
    <t>United Kingdom</t>
  </si>
  <si>
    <t>Italy</t>
  </si>
  <si>
    <t>GB</t>
  </si>
  <si>
    <t>IT</t>
  </si>
  <si>
    <t>Leicester, England</t>
  </si>
  <si>
    <t>Rome, Lazio</t>
  </si>
  <si>
    <t>38d67cacb385e69d</t>
  </si>
  <si>
    <t>7d588036fe12e124</t>
  </si>
  <si>
    <t>Leicester</t>
  </si>
  <si>
    <t>Rome</t>
  </si>
  <si>
    <t>city</t>
  </si>
  <si>
    <t>https://api.twitter.com/1.1/geo/id/38d67cacb385e69d.json</t>
  </si>
  <si>
    <t>https://api.twitter.com/1.1/geo/id/7d588036fe12e124.json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</si>
  <si>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</si>
  <si>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</si>
  <si>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</si>
  <si>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</si>
  <si>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</si>
  <si>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</si>
  <si>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</si>
  <si>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</si>
  <si>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</si>
  <si>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</si>
  <si>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</si>
  <si>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</si>
  <si>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</si>
  <si>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</si>
  <si>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</si>
  <si>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</si>
  <si>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</si>
  <si>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</si>
  <si>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</si>
  <si>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</si>
  <si>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</si>
  <si>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Ιωάννης Βιδάκης</t>
  </si>
  <si>
    <t>Academia</t>
  </si>
  <si>
    <t>EDEN Secretariat</t>
  </si>
  <si>
    <t>Alice Goodwin-Davey</t>
  </si>
  <si>
    <t>Palitha</t>
  </si>
  <si>
    <t>salvador</t>
  </si>
  <si>
    <t>Terese Bird</t>
  </si>
  <si>
    <t>Mayamin Altae ميامن الطائي</t>
  </si>
  <si>
    <t>Dr Shuhan Chen</t>
  </si>
  <si>
    <t>Awatif Almutairi</t>
  </si>
  <si>
    <t>Konstantina Kon</t>
  </si>
  <si>
    <t>Antonella Poce</t>
  </si>
  <si>
    <t>Francesca</t>
  </si>
  <si>
    <t>Diana Andone</t>
  </si>
  <si>
    <t>Ilona Buchem</t>
  </si>
  <si>
    <t>Open Virtual Mobility_Erasmus+</t>
  </si>
  <si>
    <t>Maria Rosaria Re</t>
  </si>
  <si>
    <t>Mohammed Aldash</t>
  </si>
  <si>
    <t>Mengjie Jiang (Grace</t>
  </si>
  <si>
    <t>Alison Fox</t>
  </si>
  <si>
    <t>Ibukilebu, Adevie Tennyson</t>
  </si>
  <si>
    <t>University of Leicester</t>
  </si>
  <si>
    <t>Accelerate the world's research.</t>
  </si>
  <si>
    <t>The Official Twitter  account of the European Distance and E-learning Network - EDEN</t>
  </si>
  <si>
    <t>online learning designer at Unisa</t>
  </si>
  <si>
    <t>Lecturer in e-Learning</t>
  </si>
  <si>
    <t>Agrégé de lettres, Chercheur (#ancienFrançais, #Xml, #humanitesnumeriques ), auteur d'#isilex(#XML #CMS pour la #lexicographie)</t>
  </si>
  <si>
    <t>Researching &amp; implementing learning innovation, open ed, mlearning, &amp; medical edu at a UK university &amp; multimedia in church contexts. CMALT, MA Ed,tweets my own</t>
  </si>
  <si>
    <t>Teacher Education Research,technology in teaching ,Curriculum Development, IELTS and GCSE English lecturer</t>
  </si>
  <si>
    <t>Researcher, School of Media, Communication and Sociology, University of Leicester</t>
  </si>
  <si>
    <t>Lecturer at King Saud university _xD83D__xDCAB_PhD candidate at university of Leicester ✨</t>
  </si>
  <si>
    <t>A PhD student interested in teacher education and social media</t>
  </si>
  <si>
    <t>Associate Professor in experimental pedagogy at Roma Tre University and Mum of Alessandro</t>
  </si>
  <si>
    <t>#e-learning &amp; #web technologies expert, #OER, #MOOCs, Director eLearning Center at Politehnica #University of Timisoara, #Rotary Club, Pentru Voi Foundation</t>
  </si>
  <si>
    <t>Professor for Communication and Media Sciences at Beuth University of Applied Sciences in Berlin</t>
  </si>
  <si>
    <t>Open Virtual Mobility (openVM) is an Erasmus+ strategic partnership dedicated to creating accessible opportunities for achievement and recognition of VM skills.</t>
  </si>
  <si>
    <t>Dottoranda di ricerca dip. Pedagogia Sperimentale @UniRomaTre, Laurea in Lettere presso @SapienzaRoma</t>
  </si>
  <si>
    <t>مبتعث برنامج خبرات٢ بجامعة ليستر في بريطانيا مهتم بتطوير التعليم ونقل الخبرات التعليمية مهتم ب #STEM وبكل جديد في التكنولوجيا والتعليم</t>
  </si>
  <si>
    <t>Associate Tutor in School of Education University of Leicester / UKEC Education Adviser</t>
  </si>
  <si>
    <t>Teacher Educator, Nigeria</t>
  </si>
  <si>
    <t>#LaunchYourself at a Leicester Open Day https://t.co/XT4vraETU5
Saturday 23 March | Saturday 8 June | Friday 5 July</t>
  </si>
  <si>
    <t>San Francisco, CA</t>
  </si>
  <si>
    <t>Europe and beyond</t>
  </si>
  <si>
    <t>South Africa</t>
  </si>
  <si>
    <t>University of Leicester (UK)</t>
  </si>
  <si>
    <t>Université Paris 13</t>
  </si>
  <si>
    <t>Leicester, UK</t>
  </si>
  <si>
    <t>Greece</t>
  </si>
  <si>
    <t>Roma, Italy</t>
  </si>
  <si>
    <t>Bari, Puglia</t>
  </si>
  <si>
    <t>Timisoara</t>
  </si>
  <si>
    <t>Germany</t>
  </si>
  <si>
    <t>Europe</t>
  </si>
  <si>
    <t>Leicester，Manchester</t>
  </si>
  <si>
    <t>England, United Kingdom</t>
  </si>
  <si>
    <t>http://t.co/JSFfXvEE5s</t>
  </si>
  <si>
    <t>http://t.co/ej5VLOy1I7</t>
  </si>
  <si>
    <t>https://t.co/Y1Eo8oM0j8</t>
  </si>
  <si>
    <t>https://t.co/wI7LyXeg1Z</t>
  </si>
  <si>
    <t>https://t.co/okdPo0UEZU</t>
  </si>
  <si>
    <t>https://t.co/gGb7JBA67R</t>
  </si>
  <si>
    <t>http://t.co/7ir0ntL5HG</t>
  </si>
  <si>
    <t>https://t.co/rXB8W7lg82</t>
  </si>
  <si>
    <t>https://t.co/twxHxOtlG0</t>
  </si>
  <si>
    <t>https://t.co/wbe4ENuuCx</t>
  </si>
  <si>
    <t>https://pbs.twimg.com/profile_banners/246785103/1543490232</t>
  </si>
  <si>
    <t>https://pbs.twimg.com/profile_banners/1724553624/1541246063</t>
  </si>
  <si>
    <t>https://pbs.twimg.com/profile_banners/4587771/1445269617</t>
  </si>
  <si>
    <t>https://pbs.twimg.com/profile_banners/21243607/1533636078</t>
  </si>
  <si>
    <t>https://pbs.twimg.com/profile_banners/1053698680400871425/1540062757</t>
  </si>
  <si>
    <t>https://pbs.twimg.com/profile_banners/626824259/1367570989</t>
  </si>
  <si>
    <t>https://pbs.twimg.com/profile_banners/367145682/1430317178</t>
  </si>
  <si>
    <t>https://pbs.twimg.com/profile_banners/379161305/1378221432</t>
  </si>
  <si>
    <t>https://pbs.twimg.com/profile_banners/3071189506/1481056872</t>
  </si>
  <si>
    <t>https://pbs.twimg.com/profile_banners/15922122/1427199656</t>
  </si>
  <si>
    <t>https://pbs.twimg.com/profile_banners/927933754550767616/1520597471</t>
  </si>
  <si>
    <t>https://pbs.twimg.com/profile_banners/2900385971/1417431167</t>
  </si>
  <si>
    <t>https://pbs.twimg.com/profile_banners/1056328818607177728/1540684019</t>
  </si>
  <si>
    <t>https://pbs.twimg.com/profile_banners/485231526/1553102721</t>
  </si>
  <si>
    <t>https://pbs.twimg.com/profile_banners/81089247/1551352847</t>
  </si>
  <si>
    <t>el</t>
  </si>
  <si>
    <t>fr</t>
  </si>
  <si>
    <t>ar</t>
  </si>
  <si>
    <t>it</t>
  </si>
  <si>
    <t>de</t>
  </si>
  <si>
    <t>zh-cn</t>
  </si>
  <si>
    <t>http://abs.twimg.com/images/themes/theme1/bg.png</t>
  </si>
  <si>
    <t>http://abs.twimg.com/images/themes/theme10/bg.gif</t>
  </si>
  <si>
    <t>http://abs.twimg.com/images/themes/theme8/bg.gif</t>
  </si>
  <si>
    <t>http://pbs.twimg.com/profile_images/631230022217379841/dMVBZTiA_normal.png</t>
  </si>
  <si>
    <t>http://pbs.twimg.com/profile_images/580344194675400704/QduShu4J_normal.jpg</t>
  </si>
  <si>
    <t>http://pbs.twimg.com/profile_images/530400819271581696/l-3szc03_normal.png</t>
  </si>
  <si>
    <t>http://pbs.twimg.com/profile_images/972075845710958592/PRYUI9Au_normal.jpg</t>
  </si>
  <si>
    <t>http://pbs.twimg.com/profile_images/801173041585803264/f7z2m1fL_normal.jpg</t>
  </si>
  <si>
    <t>http://pbs.twimg.com/profile_images/908233259712204800/UBsrJoQz_normal.jpg</t>
  </si>
  <si>
    <t>http://pbs.twimg.com/profile_images/1064633661591564289/hclP_m5d_normal.jpg</t>
  </si>
  <si>
    <t>Open Twitter Page for This Person</t>
  </si>
  <si>
    <t>https://twitter.com/johnvidos2000</t>
  </si>
  <si>
    <t>https://twitter.com/academia</t>
  </si>
  <si>
    <t>https://twitter.com/eden25_official</t>
  </si>
  <si>
    <t>https://twitter.com/goodavey</t>
  </si>
  <si>
    <t>https://twitter.com/palithaed</t>
  </si>
  <si>
    <t>https://twitter.com/xlsalvador</t>
  </si>
  <si>
    <t>https://twitter.com/tbirdcymru</t>
  </si>
  <si>
    <t>https://twitter.com/mayamin</t>
  </si>
  <si>
    <t>https://twitter.com/shuhanchen5</t>
  </si>
  <si>
    <t>https://twitter.com/awalmutairi2004</t>
  </si>
  <si>
    <t>https://twitter.com/dinadina2kon</t>
  </si>
  <si>
    <t>https://twitter.com/antonellapoce</t>
  </si>
  <si>
    <t>https://twitter.com/amendoonia</t>
  </si>
  <si>
    <t>https://twitter.com/diando70</t>
  </si>
  <si>
    <t>https://twitter.com/mediendidaktik</t>
  </si>
  <si>
    <t>https://twitter.com/openvm_erasmus</t>
  </si>
  <si>
    <t>https://twitter.com/mariarosaria_re</t>
  </si>
  <si>
    <t>https://twitter.com/m_aldash</t>
  </si>
  <si>
    <t>https://twitter.com/gracejiang_</t>
  </si>
  <si>
    <t>https://twitter.com/alison_cambs</t>
  </si>
  <si>
    <t>https://twitter.com/ibukilebut</t>
  </si>
  <si>
    <t>https://twitter.com/uniofleicester</t>
  </si>
  <si>
    <t>Directed</t>
  </si>
  <si>
    <t>G1</t>
  </si>
  <si>
    <t>G2</t>
  </si>
  <si>
    <t>G3</t>
  </si>
  <si>
    <t>0, 12, 96</t>
  </si>
  <si>
    <t>0, 136, 227</t>
  </si>
  <si>
    <t>0, 100, 50</t>
  </si>
  <si>
    <t>Vertex Group</t>
  </si>
  <si>
    <t>Vertex 1 Group</t>
  </si>
  <si>
    <t>Vertex 2 Group</t>
  </si>
  <si>
    <t>GraphSource░TwitterSearch▓GraphTerm░#edenchat▓LayoutAlgorithm░The graph was laid out using the Fruchterman-Reingold layout algorithm.▓GraphDirectedness░The graph is directed.▓GroupingDescription░The graph's vertices were grouped by cluster using the Clauset-Newman-Moore cluster algorithm.</t>
  </si>
  <si>
    <t>Group 1</t>
  </si>
  <si>
    <t>Group 2</t>
  </si>
  <si>
    <t>Edges</t>
  </si>
  <si>
    <t>Graph Type</t>
  </si>
  <si>
    <t>Modularity</t>
  </si>
  <si>
    <t>NodeXL Version</t>
  </si>
  <si>
    <t>1.0.1.409</t>
  </si>
  <si>
    <t>Top URLs in Tweet in Entire Graph</t>
  </si>
  <si>
    <t>Entire Graph Count</t>
  </si>
  <si>
    <t>Top URLs in Tweet in G1</t>
  </si>
  <si>
    <t>Top URLs in Tweet in G2</t>
  </si>
  <si>
    <t>G1 Count</t>
  </si>
  <si>
    <t>Top URLs in Tweet in G3</t>
  </si>
  <si>
    <t>G2 Count</t>
  </si>
  <si>
    <t>G3 Count</t>
  </si>
  <si>
    <t>Top URLs in Tweet</t>
  </si>
  <si>
    <t>https://ethos.bl.uk/OrderDetails.do?did=1&amp;uin=uk.bl.ethos.755366 https://twitter.com/EDEN25_Official/status/1105863475102969856 https://digitalcapability.jisc.ac.uk/our-service/discovery-tool/ https://www.slideshare.net/tbirdcymru/t-birditunesuoerposter?qid=233f7e2e-f88f-44e1-8663-f5f316f4f5e6&amp;v=&amp;b=&amp;from_search=1 http://daveowhite.com/vandr/ https://twitter.com/tbirdcymru/status/1108412532425965569 https://twitter.com/MariaRosaria_Re/status/1108414889436024833 https://twitter.com/ShuhanChen5/status/1108413384171704321 https://twitter.com/tbirdcymru/status/1108412779109777408 https://twitter.com/tbirdcymru/status/1108415724714889218</t>
  </si>
  <si>
    <t>https://twitter.com/EDEN25_Official/status/1108399981088702465 https://twitter.com/EDEN25_Official/status/1105863475102969856 https://twitter.com/tbirdcymru/status/1108412779109777408 https://twitter.com/ShuhanChen5/status/1108413384171704321</t>
  </si>
  <si>
    <t>http://www.eden-online.org/edenchat-the-use-if-digital-literacy-by-chinese-students-in-the-uk/ https://www.academia.edu/38315396/5._HERODOTUS_COURSE_2019_ATHENS_GREECE_5.docx?source=swp_share</t>
  </si>
  <si>
    <t>Top Domains in Tweet in Entire Graph</t>
  </si>
  <si>
    <t>Top Domains in Tweet in G1</t>
  </si>
  <si>
    <t>Top Domains in Tweet in G2</t>
  </si>
  <si>
    <t>Top Domains in Tweet in G3</t>
  </si>
  <si>
    <t>Top Domains in Tweet</t>
  </si>
  <si>
    <t>twitter.com bl.uk ac.uk slideshare.net daveowhite.com</t>
  </si>
  <si>
    <t>eden-online.org academia.edu</t>
  </si>
  <si>
    <t>Top Hashtags in Tweet in Entire Graph</t>
  </si>
  <si>
    <t>digilit</t>
  </si>
  <si>
    <t>criticaldigilit</t>
  </si>
  <si>
    <t>ethics</t>
  </si>
  <si>
    <t>digiculture</t>
  </si>
  <si>
    <t>digitalskills</t>
  </si>
  <si>
    <t>Top Hashtags in Tweet in G1</t>
  </si>
  <si>
    <t>Top Hashtags in Tweet in G2</t>
  </si>
  <si>
    <t>Top Hashtags in Tweet in G3</t>
  </si>
  <si>
    <t>Top Hashtags in Tweet</t>
  </si>
  <si>
    <t>edenchat digilit criticaldigilit ethics itunesu digiculture</t>
  </si>
  <si>
    <t>edenchat digilit itunesu digitalskills digiculture criticaldigilit</t>
  </si>
  <si>
    <t>Top Words in Tweet in Entire Graph</t>
  </si>
  <si>
    <t>Words in Sentiment List#1: Positive</t>
  </si>
  <si>
    <t>Words in Sentiment List#2: Negative</t>
  </si>
  <si>
    <t>Words in Sentiment List#3: (Add your own word list)</t>
  </si>
  <si>
    <t>Non-categorized Words</t>
  </si>
  <si>
    <t>Total Words</t>
  </si>
  <si>
    <t>digital</t>
  </si>
  <si>
    <t>literacy</t>
  </si>
  <si>
    <t>students</t>
  </si>
  <si>
    <t>Top Words in Tweet in G1</t>
  </si>
  <si>
    <t>media</t>
  </si>
  <si>
    <t>chinese</t>
  </si>
  <si>
    <t>a2</t>
  </si>
  <si>
    <t>use</t>
  </si>
  <si>
    <t>Top Words in Tweet in G2</t>
  </si>
  <si>
    <t>skills</t>
  </si>
  <si>
    <t>thanks</t>
  </si>
  <si>
    <t>look</t>
  </si>
  <si>
    <t>Top Words in Tweet in G3</t>
  </si>
  <si>
    <t>join</t>
  </si>
  <si>
    <t>next</t>
  </si>
  <si>
    <t>uk</t>
  </si>
  <si>
    <t>Top Words in Tweet</t>
  </si>
  <si>
    <t>edenchat digital palithaed literacy media chinese a2 digilit students use</t>
  </si>
  <si>
    <t>edenchat palithaed digital literacy students skills thanks chinese use look</t>
  </si>
  <si>
    <t>edenchat digital literacy palithaed use students join next chinese uk</t>
  </si>
  <si>
    <t>Top Word Pairs in Tweet in Entire Graph</t>
  </si>
  <si>
    <t>digital,literacy</t>
  </si>
  <si>
    <t>literacy,skills</t>
  </si>
  <si>
    <t>a2,edenchat</t>
  </si>
  <si>
    <t>a1,edenchat</t>
  </si>
  <si>
    <t>a4,edenchat</t>
  </si>
  <si>
    <t>palithaed,a2</t>
  </si>
  <si>
    <t>palithaed,a1</t>
  </si>
  <si>
    <t>chinese,students</t>
  </si>
  <si>
    <t>edenchat,thanks</t>
  </si>
  <si>
    <t>digital,media</t>
  </si>
  <si>
    <t>Top Word Pairs in Tweet in G1</t>
  </si>
  <si>
    <t>social,media</t>
  </si>
  <si>
    <t>palithaed,a4</t>
  </si>
  <si>
    <t>Top Word Pairs in Tweet in G2</t>
  </si>
  <si>
    <t>use,digital</t>
  </si>
  <si>
    <t>palithaed,edenchat</t>
  </si>
  <si>
    <t>saudi,arabia</t>
  </si>
  <si>
    <t>palithaed,a3</t>
  </si>
  <si>
    <t>Top Word Pairs in Tweet in G3</t>
  </si>
  <si>
    <t>next,edenchat</t>
  </si>
  <si>
    <t>edenchat,use</t>
  </si>
  <si>
    <t>literacy,chinese</t>
  </si>
  <si>
    <t>students,uk</t>
  </si>
  <si>
    <t>18,00</t>
  </si>
  <si>
    <t>00,cet</t>
  </si>
  <si>
    <t>cet,dr</t>
  </si>
  <si>
    <t>Top Word Pairs in Tweet</t>
  </si>
  <si>
    <t>digital,literacy  a2,edenchat  a4,edenchat  literacy,skills  digital,media  a1,edenchat  social,media  palithaed,a2  palithaed,a1  palithaed,a4</t>
  </si>
  <si>
    <t>digital,literacy  literacy,skills  a1,edenchat  edenchat,thanks  use,digital  palithaed,edenchat  palithaed,a1  palithaed,a2  saudi,arabia  palithaed,a3</t>
  </si>
  <si>
    <t>digital,literacy  next,edenchat  edenchat,use  use,digital  literacy,chinese  chinese,students  students,uk  18,00  00,cet  cet,dr</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</si>
  <si>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</si>
  <si>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</si>
  <si>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</si>
  <si>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</si>
  <si>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</si>
  <si>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</si>
  <si>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</si>
  <si>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</si>
  <si>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</si>
  <si>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palithaed shuhanchen5 tbirdcymru dinadina2kon mariarosaria_re ibukilebut m_aldash amendoonia awalmutairi2004</t>
  </si>
  <si>
    <t>palithaed shuhanchen5 mariarosaria_re tbirdcymru ibukilebut m_aldash</t>
  </si>
  <si>
    <t>palithaed tbirdcymru</t>
  </si>
  <si>
    <t>Top Mentioned in Tweet</t>
  </si>
  <si>
    <t>palithaed uniofleicester amendoonia gracejiang_ shuhanchen5 openvm_erasmus mediendidaktik diando70 antonellapoce mariarosaria_re</t>
  </si>
  <si>
    <t>palithaed uniofleicester openvm_erasmus mediendidaktik diando70 antonellapoce mariarosaria_re shuhanchen5 gracejiang_ alison_cambs</t>
  </si>
  <si>
    <t>palithaed academia eden25_official</t>
  </si>
  <si>
    <t>Top Tweeters in Entire Graph</t>
  </si>
  <si>
    <t>Top Tweeters in G1</t>
  </si>
  <si>
    <t>Top Tweeters in G2</t>
  </si>
  <si>
    <t>Top Tweeters in G3</t>
  </si>
  <si>
    <t>Top Tweeters</t>
  </si>
  <si>
    <t>tbirdcymru uniofleicester xlsalvador awalmutairi2004 mariarosaria_re mayamin gracejiang_ palithaed shuhanchen5 ibukilebut</t>
  </si>
  <si>
    <t>mediendidaktik diando70 antonellapoce alison_cambs amendoonia m_aldash openvm_erasmus</t>
  </si>
  <si>
    <t>eden25_official goodavey dinadina2kon academia johnvidos2000</t>
  </si>
  <si>
    <t>Top URLs in Tweet by Count</t>
  </si>
  <si>
    <t>https://digitalcapability.jisc.ac.uk/our-service/discovery-tool/ https://twitter.com/mayamin/status/1108438022108991489 https://twitter.com/tbirdcymru/status/1108428576100139008 https://twitter.com/ShuhanChen5/status/1108429117630877696 https://twitter.com/awalmutairi2004/status/1108427183071117312 https://twitter.com/ShuhanChen5/status/1108424891873804288 https://twitter.com/ShuhanChen5/status/1108422230793469952 https://twitter.com/ShuhanChen5/status/1108418471677841408 https://twitter.com/ShuhanChen5/status/1108416957500538885 https://twitter.com/tbirdcymru/status/1108415724714889218</t>
  </si>
  <si>
    <t>http://daveowhite.com/vandr/ https://www.slideshare.net/tbirdcymru/t-birditunesuoerposter?qid=233f7e2e-f88f-44e1-8663-f5f316f4f5e6&amp;v=&amp;b=&amp;from_search=1 https://digitalcapability.jisc.ac.uk/our-service/discovery-tool/ https://www2.le.ac.uk/institution/digital-campus/strategic-priorities/dsc/digital-literacy-framework https://ethos.bl.uk/OrderDetails.do?did=1&amp;uin=uk.bl.ethos.745853 https://twitter.com/EDEN25_Official/status/1108399981088702465</t>
  </si>
  <si>
    <t>https://twitter.com/ShuhanChen5/status/1108413384171704321 https://twitter.com/tbirdcymru/status/1108412779109777408 https://twitter.com/EDEN25_Official/status/1105863475102969856 https://twitter.com/EDEN25_Official/status/1108399981088702465</t>
  </si>
  <si>
    <t>Top URLs in Tweet by Salience</t>
  </si>
  <si>
    <t>Top Domains in Tweet by Count</t>
  </si>
  <si>
    <t>twitter.com ac.uk</t>
  </si>
  <si>
    <t>ac.uk daveowhite.com slideshare.net bl.uk twitter.com</t>
  </si>
  <si>
    <t>Top Domains in Tweet by Salience</t>
  </si>
  <si>
    <t>ac.uk twitter.com</t>
  </si>
  <si>
    <t>Top Hashtags in Tweet by Count</t>
  </si>
  <si>
    <t>edenchat digilit criticaldigilit ethics itunesu</t>
  </si>
  <si>
    <t>edenchat digilit criticaldigilit digiculture digitalskills itunesu</t>
  </si>
  <si>
    <t>Top Hashtags in Tweet by Salience</t>
  </si>
  <si>
    <t>criticaldigilit digilit ethics itunesu edenchat</t>
  </si>
  <si>
    <t>digilit criticaldigilit digiculture digitalskills itunesu edenchat</t>
  </si>
  <si>
    <t>digiculture edenchat</t>
  </si>
  <si>
    <t>Top Words in Tweet by Count</t>
  </si>
  <si>
    <t>5 herodotus course 2019 athens greece docx μέσω του χρήστη</t>
  </si>
  <si>
    <t>edenchat digital literacy skills q students look join next use</t>
  </si>
  <si>
    <t>join next edenchat use digital literacy chinese students uk wednesday</t>
  </si>
  <si>
    <t>edenchat digital literacy skills thanks a2 q question interesting really</t>
  </si>
  <si>
    <t>research digital literacies edenchat buckingham media education palithaed hi terese</t>
  </si>
  <si>
    <t>edenchat digilit palithaed digital use criticaldigilit students consider literacy jisc</t>
  </si>
  <si>
    <t>teachers edenchat palithaed use looking awalmutairi2004 a4 two platforms iraqi</t>
  </si>
  <si>
    <t>digital palithaed edenchat media chinese literacy wechat a2 'digital a4</t>
  </si>
  <si>
    <t>portal palithaed a4 edenchat saudi arabia many lecturers use tweeter</t>
  </si>
  <si>
    <t>edenchat palithaed very popular use thank everyone interesting session tbirdcymru</t>
  </si>
  <si>
    <t>edenchat digital palithaed literacy students skills thanks chinese digilit use</t>
  </si>
  <si>
    <t>palithaed digital edenchat technologies a2 openvm_erasmus project realised mooc media</t>
  </si>
  <si>
    <t>edenchat palithaed s shuhanchen5 digital skills tbirdcymru uniofleicester interesting thank</t>
  </si>
  <si>
    <t>edenchat palithaed digital skills saudi arabia social learning a3 think</t>
  </si>
  <si>
    <t>edenchat palithaed a1 digital literacy teacher education perspective currently enjoyed</t>
  </si>
  <si>
    <t>Top Words in Tweet by Salience</t>
  </si>
  <si>
    <t>skills look join next use chinese uk 18 00 cet</t>
  </si>
  <si>
    <t>digital skills literacy question thanks media a2 q interesting really</t>
  </si>
  <si>
    <t>buckingham media education palithaed hi terese bird educational designer leicester</t>
  </si>
  <si>
    <t>use digital palithaed students criticaldigilit digilit platforms years consider literacy</t>
  </si>
  <si>
    <t>teachers awalmutairi2004 a4 two platforms iraqi communication students colleagues facebook</t>
  </si>
  <si>
    <t>wechat 'digital media literacy development social students people learning studying</t>
  </si>
  <si>
    <t>popular very use thank everyone interesting session tbirdcymru greece viber</t>
  </si>
  <si>
    <t>digital students literacy palithaed skills thanks chinese question 'digital digilit</t>
  </si>
  <si>
    <t>technologies a2 openvm_erasmus project realised mooc media literacy key competence</t>
  </si>
  <si>
    <t>s shuhanchen5 digital skills tbirdcymru uniofleicester interesting thank a3 think</t>
  </si>
  <si>
    <t>technologies taught technology digital skills saudi arabia social learning a3</t>
  </si>
  <si>
    <t>perspective teacher education currently enjoyed part chat hope join again</t>
  </si>
  <si>
    <t>Top Word Pairs in Tweet by Count</t>
  </si>
  <si>
    <t>5,herodotus  herodotus,course  course,2019  2019,athens  athens,greece  greece,5  5,docx  docx,μέσω  μέσω,του  του,χρήστη</t>
  </si>
  <si>
    <t>digital,literacy  literacy,skills  next,edenchat  edenchat,use  use,digital  literacy,chinese  chinese,students  students,uk  18,00  00,cet</t>
  </si>
  <si>
    <t>join,next  next,edenchat  edenchat,use  use,digital  digital,literacy  literacy,chinese  chinese,students  students,uk  uk,wednesday  wednesday,20</t>
  </si>
  <si>
    <t>digital,literacy  literacy,skills  a2,edenchat  edenchat,thanks  edenchat,really  skills,practices  a4,edenchat  palithaed,a2  interesting,project  really,interesting</t>
  </si>
  <si>
    <t>palithaed,hi  hi,terese  terese,bird  bird,educational  educational,designer  designer,leicester  leicester,medical  medical,school  school,taught  taught,done</t>
  </si>
  <si>
    <t>edenchat,digilit  digital,literacy  social,media  digilit,edenchat  a2,edenchat  literacy,framework  palithaed,thanks  thanks,tennyson  edenchat,criticaldigilit  a5,edenchat</t>
  </si>
  <si>
    <t>awalmutairi2004,palithaed  palithaed,a4  a4,edenchat  edenchat,two  two,platforms  platforms,iraqi  iraqi,teachers  teachers,use  use,communication  communication,students</t>
  </si>
  <si>
    <t>digital,literacy  digital,media  palithaed,a2  a2,edenchat  a4,edenchat  chinese,international  media,development  palithaed,a4  palithaed,a3  a3,edenchat</t>
  </si>
  <si>
    <t>palithaed,a4  a4,edenchat  edenchat,saudi  saudi,arabia  arabia,many  many,lecturers  lecturers,use  use,tweeter  tweeter,social  social,media</t>
  </si>
  <si>
    <t>palithaed,thank  thank,everyone  everyone,very  very,interesting  interesting,session  session,edenchat  tbirdcymru,greece  greece,viber  viber,very  very,popular</t>
  </si>
  <si>
    <t>digital,literacy  literacy,skills  edenchat,thanks  a1,edenchat  a2,edenchat  palithaed,a1  palithaed,edenchat  palithaed,a2  chinese,students  a4,edenchat</t>
  </si>
  <si>
    <t>palithaed,a2  a2,openvm_erasmus  openvm_erasmus,project  project,realised  realised,mooc  mooc,media  media,digital  digital,literacy  literacy,key  key,competence</t>
  </si>
  <si>
    <t>tbirdcymru,uniofleicester  uniofleicester,s  s,interesting  interesting,thank  thank,edenchat  palithaed,a3  a3,think  think,s  s,pivotal  pivotal,order</t>
  </si>
  <si>
    <t>saudi,arabia  palithaed,a3  palithaed,edenchat  edenchat,thank  thank,first  first,experience  experience,very  very,happy  happy,thanks  thanks,mohammed</t>
  </si>
  <si>
    <t>palithaed,a1  a1,edenchat  digital,literacy  teacher,education  edenchat,enjoyed  enjoyed,part  part,chat  chat,hope  hope,join  join,again</t>
  </si>
  <si>
    <t>Top Word Pairs in Tweet by Salience</t>
  </si>
  <si>
    <t>literacy,skills  next,edenchat  edenchat,use  use,digital  literacy,chinese  chinese,students  students,uk  18,00  00,cet  cet,dr</t>
  </si>
  <si>
    <t>digital,media  digital,literacy  palithaed,a2  a2,edenchat  a4,edenchat  chinese,international  media,development  palithaed,a4  palithaed,a3  a3,edenchat</t>
  </si>
  <si>
    <t>teacher,education  edenchat,enjoyed  enjoyed,part  part,chat  chat,hope  hope,join  join,again  palithaed,a4  a4,edenchat  edenchat,use</t>
  </si>
  <si>
    <t>Workbook Settings 2</t>
  </si>
  <si>
    <t>▓0▓0▓0▓True▓Black▓Black▓▓▓0▓0▓0▓0▓0▓False▓▓0▓0▓0▓0▓0▓False▓▓0▓0▓0▓True▓Black▓Black▓▓In-Degree▓0▓14▓0▓1▓14▓False▓Clustering Coefficient▓0.117647058823529▓1▓3▓50▓100▓True▓▓0▓0▓0▓0▓0▓False▓▓0▓0▓0▓0▓0▓False</t>
  </si>
  <si>
    <t>Names</t>
  </si>
  <si>
    <t>Dr. Palitha Edirisingha</t>
  </si>
  <si>
    <t>Answer Group</t>
  </si>
  <si>
    <t>EDEN</t>
  </si>
  <si>
    <t>&lt;?xml version="1.0" encoding="utf-8"?&gt;
&lt;configuration&gt;
  &lt;configSections&gt;
    &lt;sectionGroup name="userSettings" type="System.Configuration.UserSettingsGroup, System, Version=2.0.0.0, Culture=neutral, PublicKeyToken=b77a5c561934e089"&gt;
      &lt;section name="AutoFillUserSettings3"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&lt;AutoFillUserSettings3&gt;
      &lt;setting name="VertexLabelSourceColumnName" serializeAs="String"&gt;
        &lt;value /&gt;
      &lt;/setting&gt;
      &lt;setting name="VertexPolarRSourceColumnName" serializeAs="String"&gt;
        &lt;value /&gt;
      &lt;/setting&gt;
      &lt;setting name="VertexLabelPositionSourceColumnName" serializeAs="String"&gt;
        &lt;value /&gt;
      &lt;/setting&gt;
      &lt;setting name="VertexShapeSourceColumnName" serializeAs="String"&gt;
        &lt;value /&gt;
      &lt;/setting&gt;
      &lt;setting name="VertexXSourceColumnName" serializeAs="String"&gt;
        &lt;value /&gt;
      &lt;/setting&gt;
      &lt;setting name="VertexColorSourceColumnName" serializeAs="String"&gt;
        &lt;value /&gt;
      &lt;/setting&gt;
      &lt;setting name="EdgeColorSourceColumnName" serializeAs="String"&gt;
        &lt;value /&gt;
      &lt;/setting&gt;
      &lt;setting name="VertexVisibilitySourceColumnName" serializeAs="String"&gt;
        &lt;value /&gt;
      &lt;/setting&gt;
      &lt;setting name="EdgeWidthSourceColumnName" serializeAs="String"&gt;
        &lt;value /&gt;
      &lt;/setting&gt;
      &lt;setting name="EdgeLabelSourceColumnName" serializeAs="String"&gt;
        &lt;value /&gt;
      &lt;/setting&gt;
      &lt;setting name="GroupCollapsedSourceColumnName" serializeAs="String"&gt;
        &lt;value /&gt;
      &lt;/setting&gt;
      &lt;setting name="VertexLayoutOrderSourceColumnName" serializeAs="String"&gt;
        &lt;value /&gt;
      &lt;/setting&gt;
      &lt;setting name="EdgeVisibilitySourceColumnName" serializeAs="String"&gt;
        &lt;value /&gt;
      &lt;/setting&gt;
      &lt;setting name="EdgeStyleSourceColumnName" serializeAs="String"&gt;
        &lt;value /&gt;
      &lt;/setting&gt;
      &lt;setting name="VertexPolarAngleSourceColumnName" serializeAs="String"&gt;
        &lt;value /&gt;
      &lt;/setting&gt;
      &lt;setting name="GroupLabelSourceColumnName" serializeAs="String"&gt;
        &lt;value&gt;Names&lt;/value&gt;
      &lt;/setting&gt;
      &lt;setting name="EdgeAlphaSourceColumnName" serializeAs="String"&gt;
        &lt;value /&gt;
      &lt;/setting&gt;
      &lt;setting name="VertexAlphaSourceColumnName" serializeAs="String"&gt;
        &lt;value&gt;Clustering Coefficient&lt;/value&gt;
      &lt;/setting&gt;
      &lt;setting name="VertexRadiusSourceColumnName" serializeAs="String"&gt;
        &lt;value&gt;In-Degree&lt;/value&gt;
      &lt;/setting&gt;
      &lt;setting name="VertexToolTipSourceColumnName" serializeAs="String"&gt;
        &lt;value /&gt;
      &lt;/setting&gt;
      &lt;setting name="VertexYSourceColumnName" serializeAs="String"&gt;
        &lt;value /&gt;
      &lt;/setting&gt;
      &lt;setting name="VertexLabelFillColorSourceColumnName"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name="VertexRadiusDetails" serializeAs="String"&gt;
        &lt;value&gt;False False 0 0 1 14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name="VertexLayoutOrderDetails" serializeAs="String"&gt;
        &lt;value&gt;False False 0 0 1 9999 False False&lt;/value&gt;
      &lt;/setting&gt;
      &lt;setting name="EdgeStyleDetail</t>
  </si>
  <si>
    <t>Workbook Settings 3</t>
  </si>
  <si>
    <t>s" serializeAs="String"&gt;
        &lt;value&gt;GreaterThan 0 Solid Dash&lt;/value&gt;
      &lt;/setting&gt;
      &lt;setting name="EdgeVisibilityDetails" serializeAs="String"&gt;
        &lt;value&gt;GreaterThan 0 Show Skip&lt;/value&gt;
      &lt;/setting&gt;
      &lt;setting name="VertexColorDetails" serializeAs="String"&gt;
        &lt;value&gt;False False 0 10 241, 137, 4 46, 7, 195 False False True&lt;/value&gt;
      &lt;/setting&gt;
      &lt;setting name="VertexPolarRDetails" serializeAs="String"&gt;
        &lt;value&gt;False False 0 0 0 1 False False&lt;/value&gt;
      &lt;/setting&gt;
      &lt;setting name="VertexShapeDetails" serializeAs="String"&gt;
        &lt;value&gt;GreaterThan 0 Solid Square Disk&lt;/value&gt;
      &lt;/setting&gt;
      &lt;setting name="VertexLabelFillColorDetails" serializeAs="String"&gt;
        &lt;value&gt;False False 0 10 241, 137, 4 46, 7, 195 False False True&lt;/value&gt;
      &lt;/setting&gt;
      &lt;setting name="VertexAlphaDetails" serializeAs="String"&gt;
        &lt;value&gt;False False 0 0 50 100 False True&lt;/value&gt;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name="EdgeColorDetails" serializeAs="String"&gt;
        &lt;value&gt;False False 0 10 241, 137, 4 46, 7, 195 False False True&lt;/value&gt;
      &lt;/setting&gt;
      &lt;setting name="GroupLabelDetails" serializeAs="String"&gt;
        &lt;value&gt;False&lt;/value&gt;
      &lt;/setting&gt;
    &lt;/AutoFillUserSettings3&gt;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name="Layout" serializeAs="String"&gt;
        &lt;value&gt;FruchtermanReingold&lt;/value&gt;
      &lt;/setting&gt;
    &lt;/LayoutUserSettings&gt;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name="ClusterAlgorithm" serializeAs="String"&gt;
        &lt;value&gt;ClausetNewmanMoore&lt;/value&gt;
      &lt;/setting&gt;
      &lt;setting name="PutNeighborlessVerticesInOneCluster" serializeAs="String"&gt;
        &lt;value&gt;True&lt;/value&gt;
      &lt;/setting&gt;
    &lt;/ClusterUserSettings&gt;
    &lt;GeneralUserSettings4&gt;
      &lt;setting name="NewWorkbookGraphDirectedness" serializeAs="String"&gt;
        &lt;value&gt;Directed&lt;/value&gt;
      &lt;/setting&gt;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8.25pt White BottomCenter 2147483647 2147483647 Black True 200 Black 100 TopLeft Microsoft Sans Serif, 8.25pt Microsoft Sans Serif, 14.25pt&lt;/value&gt;
      &lt;/sett</t>
  </si>
  <si>
    <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</si>
</sst>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xf numFmtId="1" fontId="0" fillId="4" borderId="1" xfId="24" applyNumberFormat="1" applyBorder="1" applyAlignment="1">
      <alignment/>
    </xf>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66">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65"/>
      <tableStyleElement type="headerRow" dxfId="264"/>
    </tableStyle>
    <tableStyle name="NodeXL Table" pivot="0" count="1">
      <tableStyleElement type="headerRow" dxfId="2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921396"/>
        <c:axId val="63074837"/>
      </c:barChart>
      <c:catAx>
        <c:axId val="219213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074837"/>
        <c:crosses val="autoZero"/>
        <c:auto val="1"/>
        <c:lblOffset val="100"/>
        <c:noMultiLvlLbl val="0"/>
      </c:catAx>
      <c:valAx>
        <c:axId val="63074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21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0802622"/>
        <c:axId val="8788143"/>
      </c:barChart>
      <c:catAx>
        <c:axId val="308026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788143"/>
        <c:crosses val="autoZero"/>
        <c:auto val="1"/>
        <c:lblOffset val="100"/>
        <c:noMultiLvlLbl val="0"/>
      </c:catAx>
      <c:valAx>
        <c:axId val="8788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02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1984424"/>
        <c:axId val="40750953"/>
      </c:barChart>
      <c:catAx>
        <c:axId val="119844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750953"/>
        <c:crosses val="autoZero"/>
        <c:auto val="1"/>
        <c:lblOffset val="100"/>
        <c:noMultiLvlLbl val="0"/>
      </c:catAx>
      <c:valAx>
        <c:axId val="40750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84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214258"/>
        <c:axId val="12492867"/>
      </c:barChart>
      <c:catAx>
        <c:axId val="312142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492867"/>
        <c:crosses val="autoZero"/>
        <c:auto val="1"/>
        <c:lblOffset val="100"/>
        <c:noMultiLvlLbl val="0"/>
      </c:catAx>
      <c:valAx>
        <c:axId val="12492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14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326940"/>
        <c:axId val="5289277"/>
      </c:barChart>
      <c:catAx>
        <c:axId val="453269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89277"/>
        <c:crosses val="autoZero"/>
        <c:auto val="1"/>
        <c:lblOffset val="100"/>
        <c:noMultiLvlLbl val="0"/>
      </c:catAx>
      <c:valAx>
        <c:axId val="5289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26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603494"/>
        <c:axId val="25778263"/>
      </c:barChart>
      <c:catAx>
        <c:axId val="476034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778263"/>
        <c:crosses val="autoZero"/>
        <c:auto val="1"/>
        <c:lblOffset val="100"/>
        <c:noMultiLvlLbl val="0"/>
      </c:catAx>
      <c:valAx>
        <c:axId val="25778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03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677776"/>
        <c:axId val="7664529"/>
      </c:barChart>
      <c:catAx>
        <c:axId val="306777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664529"/>
        <c:crosses val="autoZero"/>
        <c:auto val="1"/>
        <c:lblOffset val="100"/>
        <c:noMultiLvlLbl val="0"/>
      </c:catAx>
      <c:valAx>
        <c:axId val="7664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77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71898"/>
        <c:axId val="16847083"/>
      </c:barChart>
      <c:catAx>
        <c:axId val="18718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847083"/>
        <c:crosses val="autoZero"/>
        <c:auto val="1"/>
        <c:lblOffset val="100"/>
        <c:noMultiLvlLbl val="0"/>
      </c:catAx>
      <c:valAx>
        <c:axId val="16847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18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406020"/>
        <c:axId val="22436453"/>
      </c:barChart>
      <c:catAx>
        <c:axId val="17406020"/>
        <c:scaling>
          <c:orientation val="minMax"/>
        </c:scaling>
        <c:axPos val="b"/>
        <c:delete val="1"/>
        <c:majorTickMark val="out"/>
        <c:minorTickMark val="none"/>
        <c:tickLblPos val="none"/>
        <c:crossAx val="22436453"/>
        <c:crosses val="autoZero"/>
        <c:auto val="1"/>
        <c:lblOffset val="100"/>
        <c:noMultiLvlLbl val="0"/>
      </c:catAx>
      <c:valAx>
        <c:axId val="22436453"/>
        <c:scaling>
          <c:orientation val="minMax"/>
        </c:scaling>
        <c:axPos val="l"/>
        <c:delete val="1"/>
        <c:majorTickMark val="out"/>
        <c:minorTickMark val="none"/>
        <c:tickLblPos val="none"/>
        <c:crossAx val="174060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B235" totalsRowShown="0" headerRowDxfId="262" dataDxfId="226">
  <autoFilter ref="A2:BB235"/>
  <sortState ref="A3:BB235">
    <sortCondition sortBy="value" ref="B3:B235"/>
  </sortState>
  <tableColumns count="54">
    <tableColumn id="1" name="Vertex 1" dataDxfId="211"/>
    <tableColumn id="2" name="Vertex 2" dataDxfId="209"/>
    <tableColumn id="3" name="Color" dataDxfId="210"/>
    <tableColumn id="4" name="Width" dataDxfId="235"/>
    <tableColumn id="11" name="Style" dataDxfId="234"/>
    <tableColumn id="5" name="Opacity" dataDxfId="233"/>
    <tableColumn id="6" name="Visibility" dataDxfId="232"/>
    <tableColumn id="10" name="Label" dataDxfId="231"/>
    <tableColumn id="12" name="Label Text Color" dataDxfId="230"/>
    <tableColumn id="13" name="Label Font Size" dataDxfId="229"/>
    <tableColumn id="14" name="Reciprocated?" dataDxfId="26"/>
    <tableColumn id="7" name="ID" dataDxfId="228"/>
    <tableColumn id="9" name="Dynamic Filter" dataDxfId="227"/>
    <tableColumn id="8" name="Add Your Own Columns Here" dataDxfId="208"/>
    <tableColumn id="15" name="Relationship" dataDxfId="207"/>
    <tableColumn id="16" name="Relationship Date (UTC)" dataDxfId="206"/>
    <tableColumn id="17" name="Tweet" dataDxfId="205"/>
    <tableColumn id="18" name="URLs in Tweet" dataDxfId="204"/>
    <tableColumn id="19" name="Domains in Tweet" dataDxfId="203"/>
    <tableColumn id="20" name="Hashtags in Tweet" dataDxfId="202"/>
    <tableColumn id="21" name="Media in Tweet" dataDxfId="201"/>
    <tableColumn id="22" name="Tweet Image File" dataDxfId="200"/>
    <tableColumn id="23" name="Tweet Date (UTC)" dataDxfId="199"/>
    <tableColumn id="24" name="Twitter Page for Tweet" dataDxfId="198"/>
    <tableColumn id="25" name="Latitude" dataDxfId="197"/>
    <tableColumn id="26" name="Longitude" dataDxfId="196"/>
    <tableColumn id="27" name="Imported ID" dataDxfId="195"/>
    <tableColumn id="28" name="In-Reply-To Tweet ID" dataDxfId="194"/>
    <tableColumn id="29" name="Favorited" dataDxfId="193"/>
    <tableColumn id="30" name="Favorite Count" dataDxfId="192"/>
    <tableColumn id="31" name="In-Reply-To User ID" dataDxfId="191"/>
    <tableColumn id="32" name="Is Quote Status" dataDxfId="190"/>
    <tableColumn id="33" name="Language" dataDxfId="189"/>
    <tableColumn id="34" name="Possibly Sensitive" dataDxfId="188"/>
    <tableColumn id="35" name="Quoted Status ID" dataDxfId="187"/>
    <tableColumn id="36" name="Retweeted" dataDxfId="186"/>
    <tableColumn id="37" name="Retweet Count" dataDxfId="185"/>
    <tableColumn id="38" name="Retweet ID" dataDxfId="184"/>
    <tableColumn id="39" name="Source" dataDxfId="183"/>
    <tableColumn id="40" name="Truncated" dataDxfId="182"/>
    <tableColumn id="41" name="Unified Twitter ID" dataDxfId="181"/>
    <tableColumn id="42" name="Imported Tweet Type" dataDxfId="180"/>
    <tableColumn id="43" name="Added By Extended Analysis" dataDxfId="179"/>
    <tableColumn id="44" name="Corrected By Extended Analysis" dataDxfId="178"/>
    <tableColumn id="45" name="Place Bounding Box" dataDxfId="177"/>
    <tableColumn id="46" name="Place Country" dataDxfId="176"/>
    <tableColumn id="47" name="Place Country Code" dataDxfId="175"/>
    <tableColumn id="48" name="Place Full Name" dataDxfId="174"/>
    <tableColumn id="49" name="Place ID" dataDxfId="173"/>
    <tableColumn id="50" name="Place Name" dataDxfId="172"/>
    <tableColumn id="51" name="Place Type" dataDxfId="171"/>
    <tableColumn id="52" name="Place URL" dataDxfId="134"/>
    <tableColumn id="53" name="Vertex 1 Group" dataDxfId="133">
      <calculatedColumnFormula>REPLACE(INDEX(GroupVertices[Group], MATCH(Edges[[#This Row],[Vertex 1]],GroupVertices[Vertex],0)),1,1,"")</calculatedColumnFormula>
    </tableColumn>
    <tableColumn id="54" name="Vertex 2 Group" dataDxfId="132">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131" dataDxfId="130">
  <autoFilter ref="A2:C10"/>
  <tableColumns count="3">
    <tableColumn id="1" name="Group 1" dataDxfId="129"/>
    <tableColumn id="2" name="Group 2" dataDxfId="128"/>
    <tableColumn id="3" name="Edges" dataDxfId="12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11" totalsRowShown="0" headerRowDxfId="124" dataDxfId="123">
  <autoFilter ref="A1:H11"/>
  <tableColumns count="8">
    <tableColumn id="1" name="Top URLs in Tweet in Entire Graph" dataDxfId="122"/>
    <tableColumn id="2" name="Entire Graph Count" dataDxfId="121"/>
    <tableColumn id="3" name="Top URLs in Tweet in G1" dataDxfId="120"/>
    <tableColumn id="4" name="G1 Count" dataDxfId="119"/>
    <tableColumn id="5" name="Top URLs in Tweet in G2" dataDxfId="118"/>
    <tableColumn id="6" name="G2 Count" dataDxfId="117"/>
    <tableColumn id="7" name="Top URLs in Tweet in G3" dataDxfId="116"/>
    <tableColumn id="8" name="G3 Count" dataDxfId="11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H21" totalsRowShown="0" headerRowDxfId="114" dataDxfId="113">
  <autoFilter ref="A14:H21"/>
  <tableColumns count="8">
    <tableColumn id="1" name="Top Domains in Tweet in Entire Graph" dataDxfId="112"/>
    <tableColumn id="2" name="Entire Graph Count" dataDxfId="111"/>
    <tableColumn id="3" name="Top Domains in Tweet in G1" dataDxfId="110"/>
    <tableColumn id="4" name="G1 Count" dataDxfId="109"/>
    <tableColumn id="5" name="Top Domains in Tweet in G2" dataDxfId="108"/>
    <tableColumn id="6" name="G2 Count" dataDxfId="107"/>
    <tableColumn id="7" name="Top Domains in Tweet in G3" dataDxfId="106"/>
    <tableColumn id="8" name="G3 Count" dataDxfId="10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H31" totalsRowShown="0" headerRowDxfId="104" dataDxfId="103">
  <autoFilter ref="A24:H31"/>
  <tableColumns count="8">
    <tableColumn id="1" name="Top Hashtags in Tweet in Entire Graph" dataDxfId="102"/>
    <tableColumn id="2" name="Entire Graph Count" dataDxfId="101"/>
    <tableColumn id="3" name="Top Hashtags in Tweet in G1" dataDxfId="100"/>
    <tableColumn id="4" name="G1 Count" dataDxfId="99"/>
    <tableColumn id="5" name="Top Hashtags in Tweet in G2" dataDxfId="98"/>
    <tableColumn id="6" name="G2 Count" dataDxfId="97"/>
    <tableColumn id="7" name="Top Hashtags in Tweet in G3" dataDxfId="96"/>
    <tableColumn id="8" name="G3 Count" dataDxfId="95"/>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4:H44" totalsRowShown="0" headerRowDxfId="93" dataDxfId="92">
  <autoFilter ref="A34:H44"/>
  <tableColumns count="8">
    <tableColumn id="1" name="Top Words in Tweet in Entire Graph" dataDxfId="91"/>
    <tableColumn id="2" name="Entire Graph Count" dataDxfId="90"/>
    <tableColumn id="3" name="Top Words in Tweet in G1" dataDxfId="89"/>
    <tableColumn id="4" name="G1 Count" dataDxfId="88"/>
    <tableColumn id="5" name="Top Words in Tweet in G2" dataDxfId="87"/>
    <tableColumn id="6" name="G2 Count" dataDxfId="86"/>
    <tableColumn id="7" name="Top Words in Tweet in G3" dataDxfId="85"/>
    <tableColumn id="8" name="G3 Count" dataDxfId="8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7:H57" totalsRowShown="0" headerRowDxfId="82" dataDxfId="81">
  <autoFilter ref="A47:H57"/>
  <tableColumns count="8">
    <tableColumn id="1" name="Top Word Pairs in Tweet in Entire Graph" dataDxfId="80"/>
    <tableColumn id="2" name="Entire Graph Count" dataDxfId="79"/>
    <tableColumn id="3" name="Top Word Pairs in Tweet in G1" dataDxfId="78"/>
    <tableColumn id="4" name="G1 Count" dataDxfId="77"/>
    <tableColumn id="5" name="Top Word Pairs in Tweet in G2" dataDxfId="76"/>
    <tableColumn id="6" name="G2 Count" dataDxfId="75"/>
    <tableColumn id="7" name="Top Word Pairs in Tweet in G3" dataDxfId="74"/>
    <tableColumn id="8" name="G3 Count" dataDxfId="73"/>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0:H69" totalsRowShown="0" headerRowDxfId="71" dataDxfId="70">
  <autoFilter ref="A60:H69"/>
  <tableColumns count="8">
    <tableColumn id="1" name="Top Replied-To in Entire Graph" dataDxfId="69"/>
    <tableColumn id="2" name="Entire Graph Count" dataDxfId="65"/>
    <tableColumn id="3" name="Top Replied-To in G1" dataDxfId="64"/>
    <tableColumn id="4" name="G1 Count" dataDxfId="61"/>
    <tableColumn id="5" name="Top Replied-To in G2" dataDxfId="60"/>
    <tableColumn id="6" name="G2 Count" dataDxfId="57"/>
    <tableColumn id="7" name="Top Replied-To in G3" dataDxfId="56"/>
    <tableColumn id="8" name="G3 Count" dataDxfId="5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H82" totalsRowShown="0" headerRowDxfId="68" dataDxfId="67">
  <autoFilter ref="A72:H82"/>
  <tableColumns count="8">
    <tableColumn id="1" name="Top Mentioned in Entire Graph" dataDxfId="66"/>
    <tableColumn id="2" name="Entire Graph Count" dataDxfId="63"/>
    <tableColumn id="3" name="Top Mentioned in G1" dataDxfId="62"/>
    <tableColumn id="4" name="G1 Count" dataDxfId="59"/>
    <tableColumn id="5" name="Top Mentioned in G2" dataDxfId="58"/>
    <tableColumn id="6" name="G2 Count" dataDxfId="54"/>
    <tableColumn id="7" name="Top Mentioned in G3" dataDxfId="53"/>
    <tableColumn id="8" name="G3 Count" dataDxfId="5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H95" totalsRowShown="0" headerRowDxfId="49" dataDxfId="48">
  <autoFilter ref="A85:H95"/>
  <tableColumns count="8">
    <tableColumn id="1" name="Top Tweeters in Entire Graph" dataDxfId="47"/>
    <tableColumn id="2" name="Entire Graph Count" dataDxfId="46"/>
    <tableColumn id="3" name="Top Tweeters in G1" dataDxfId="45"/>
    <tableColumn id="4" name="G1 Count" dataDxfId="44"/>
    <tableColumn id="5" name="Top Tweeters in G2" dataDxfId="43"/>
    <tableColumn id="6" name="G2 Count" dataDxfId="42"/>
    <tableColumn id="7" name="Top Tweeters in G3" dataDxfId="41"/>
    <tableColumn id="8" name="G3 Count" dataDxfId="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J24" totalsRowShown="0" headerRowDxfId="261" dataDxfId="212">
  <autoFilter ref="A2:BJ24"/>
  <sortState ref="A3:BJ24">
    <sortCondition sortBy="value" ref="U3:U24"/>
  </sortState>
  <tableColumns count="62">
    <tableColumn id="1" name="Vertex" dataDxfId="225"/>
    <tableColumn id="2" name="Color" dataDxfId="224"/>
    <tableColumn id="5" name="Shape" dataDxfId="223"/>
    <tableColumn id="6" name="Size" dataDxfId="222"/>
    <tableColumn id="4" name="Opacity" dataDxfId="151"/>
    <tableColumn id="7" name="Image File" dataDxfId="149"/>
    <tableColumn id="3" name="Visibility" dataDxfId="150"/>
    <tableColumn id="10" name="Label" dataDxfId="221"/>
    <tableColumn id="16" name="Label Fill Color" dataDxfId="220"/>
    <tableColumn id="9" name="Label Position" dataDxfId="145"/>
    <tableColumn id="8" name="Tooltip" dataDxfId="143"/>
    <tableColumn id="18" name="Layout Order" dataDxfId="144"/>
    <tableColumn id="13" name="X" dataDxfId="219"/>
    <tableColumn id="14" name="Y" dataDxfId="218"/>
    <tableColumn id="12" name="Locked?" dataDxfId="217"/>
    <tableColumn id="19" name="Polar R" dataDxfId="216"/>
    <tableColumn id="20" name="Polar Angle" dataDxfId="215"/>
    <tableColumn id="21" name="Degree" dataDxfId="9"/>
    <tableColumn id="22" name="In-Degree" dataDxfId="8"/>
    <tableColumn id="23" name="Out-Degree" dataDxfId="5"/>
    <tableColumn id="24" name="Betweenness Centrality" dataDxfId="4"/>
    <tableColumn id="25" name="Closeness Centrality" dataDxfId="3"/>
    <tableColumn id="26" name="Eigenvector Centrality" dataDxfId="1"/>
    <tableColumn id="15" name="PageRank" dataDxfId="2"/>
    <tableColumn id="27" name="Clustering Coefficient" dataDxfId="6"/>
    <tableColumn id="29" name="Reciprocated Vertex Pair Ratio" dataDxfId="7"/>
    <tableColumn id="11" name="ID" dataDxfId="214"/>
    <tableColumn id="28" name="Dynamic Filter" dataDxfId="213"/>
    <tableColumn id="17" name="Add Your Own Columns Here" dataDxfId="170"/>
    <tableColumn id="30" name="Name" dataDxfId="169"/>
    <tableColumn id="31" name="Followed" dataDxfId="168"/>
    <tableColumn id="32" name="Followers" dataDxfId="167"/>
    <tableColumn id="33" name="Tweets" dataDxfId="166"/>
    <tableColumn id="34" name="Favorites" dataDxfId="165"/>
    <tableColumn id="35" name="Time Zone UTC Offset (Seconds)" dataDxfId="164"/>
    <tableColumn id="36" name="Description" dataDxfId="163"/>
    <tableColumn id="37" name="Location" dataDxfId="162"/>
    <tableColumn id="38" name="Web" dataDxfId="161"/>
    <tableColumn id="39" name="Time Zone" dataDxfId="160"/>
    <tableColumn id="40" name="Joined Twitter Date (UTC)" dataDxfId="159"/>
    <tableColumn id="41" name="Profile Banner Url" dataDxfId="158"/>
    <tableColumn id="42" name="Default Profile" dataDxfId="157"/>
    <tableColumn id="43" name="Default Profile Image" dataDxfId="156"/>
    <tableColumn id="44" name="Geo Enabled" dataDxfId="155"/>
    <tableColumn id="45" name="Language" dataDxfId="154"/>
    <tableColumn id="46" name="Listed Count" dataDxfId="153"/>
    <tableColumn id="47" name="Profile Background Image Url" dataDxfId="152"/>
    <tableColumn id="48" name="Verified" dataDxfId="148"/>
    <tableColumn id="49" name="Custom Menu Item Text" dataDxfId="147"/>
    <tableColumn id="50" name="Custom Menu Item Action" dataDxfId="146"/>
    <tableColumn id="51" name="Tweeted Search Term?" dataDxfId="135"/>
    <tableColumn id="52" name="Vertex Group" dataDxfId="37">
      <calculatedColumnFormula>REPLACE(INDEX(GroupVertices[Group], MATCH(Vertices[[#This Row],[Vertex]],GroupVertices[Vertex],0)),1,1,"")</calculatedColumnFormula>
    </tableColumn>
    <tableColumn id="53" name="Top URLs in Tweet by Count" dataDxfId="36"/>
    <tableColumn id="54" name="Top URLs in Tweet by Salience" dataDxfId="35"/>
    <tableColumn id="55" name="Top Domains in Tweet by Count" dataDxfId="34"/>
    <tableColumn id="56" name="Top Domains in Tweet by Salience" dataDxfId="33"/>
    <tableColumn id="57" name="Top Hashtags in Tweet by Count" dataDxfId="32"/>
    <tableColumn id="58" name="Top Hashtags in Tweet by Salience" dataDxfId="31"/>
    <tableColumn id="59" name="Top Words in Tweet by Count" dataDxfId="30"/>
    <tableColumn id="60" name="Top Words in Tweet by Salience" dataDxfId="29"/>
    <tableColumn id="61" name="Top Word Pairs in Tweet by Count" dataDxfId="28"/>
    <tableColumn id="62" name="Top Word Pairs in Tweet by Salience" dataDxfId="27"/>
  </tableColumns>
  <tableStyleInfo name="NodeXL Table" showFirstColumn="0" showLastColumn="0" showRowStripes="0" showColumnStripes="0"/>
</table>
</file>

<file path=xl/tables/table3.xml><?xml version="1.0" encoding="utf-8"?>
<table xmlns="http://schemas.openxmlformats.org/spreadsheetml/2006/main" id="4" name="Groups" displayName="Groups" ref="A2:AG5" totalsRowShown="0" headerRowDxfId="260">
  <autoFilter ref="A2:AG5"/>
  <tableColumns count="33">
    <tableColumn id="1" name="Group" dataDxfId="142"/>
    <tableColumn id="2" name="Vertex Color" dataDxfId="141"/>
    <tableColumn id="3" name="Vertex Shape" dataDxfId="139"/>
    <tableColumn id="22" name="Visibility" dataDxfId="140"/>
    <tableColumn id="4" name="Collapsed?"/>
    <tableColumn id="18" name="Label" dataDxfId="259"/>
    <tableColumn id="20" name="Collapsed X"/>
    <tableColumn id="21" name="Collapsed Y"/>
    <tableColumn id="6" name="ID" dataDxfId="258"/>
    <tableColumn id="19" name="Collapsed Properties" dataDxfId="25"/>
    <tableColumn id="5" name="Vertices" dataDxfId="24"/>
    <tableColumn id="7" name="Unique Edges" dataDxfId="23"/>
    <tableColumn id="8" name="Edges With Duplicates" dataDxfId="22"/>
    <tableColumn id="9" name="Total Edges" dataDxfId="21"/>
    <tableColumn id="10" name="Self-Loops" dataDxfId="20"/>
    <tableColumn id="24" name="Reciprocated Vertex Pair Ratio" dataDxfId="19"/>
    <tableColumn id="25" name="Reciprocated Edge Ratio" dataDxfId="18"/>
    <tableColumn id="11" name="Connected Components" dataDxfId="17"/>
    <tableColumn id="12" name="Single-Vertex Connected Components" dataDxfId="16"/>
    <tableColumn id="13" name="Maximum Vertices in a Connected Component" dataDxfId="15"/>
    <tableColumn id="14" name="Maximum Edges in a Connected Component" dataDxfId="14"/>
    <tableColumn id="15" name="Maximum Geodesic Distance (Diameter)" dataDxfId="13"/>
    <tableColumn id="16" name="Average Geodesic Distance" dataDxfId="12"/>
    <tableColumn id="17" name="Graph Density" dataDxfId="10"/>
    <tableColumn id="23" name="Top URLs in Tweet" dataDxfId="11"/>
    <tableColumn id="26" name="Top Domains in Tweet" dataDxfId="94"/>
    <tableColumn id="27" name="Top Hashtags in Tweet" dataDxfId="83"/>
    <tableColumn id="28" name="Top Words in Tweet" dataDxfId="72"/>
    <tableColumn id="29" name="Top Word Pairs in Tweet" dataDxfId="51"/>
    <tableColumn id="30" name="Top Replied-To in Tweet" dataDxfId="50"/>
    <tableColumn id="31" name="Top Mentioned in Tweet" dataDxfId="39"/>
    <tableColumn id="32" name="Top Tweeters" dataDxfId="38"/>
    <tableColumn id="33" name="Names" dataDxfId="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257" dataDxfId="256">
  <autoFilter ref="A1:C23"/>
  <tableColumns count="3">
    <tableColumn id="1" name="Group" dataDxfId="138"/>
    <tableColumn id="2" name="Vertex" dataDxfId="137"/>
    <tableColumn id="3" name="Vertex ID" dataDxfId="1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26"/>
    <tableColumn id="2" name="Value" dataDxfId="12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5"/>
    <tableColumn id="2" name="Degree Frequency" dataDxfId="254">
      <calculatedColumnFormula>COUNTIF(Vertices[Degree], "&gt;= " &amp; D2) - COUNTIF(Vertices[Degree], "&gt;=" &amp; D3)</calculatedColumnFormula>
    </tableColumn>
    <tableColumn id="3" name="In-Degree Bin" dataDxfId="253"/>
    <tableColumn id="4" name="In-Degree Frequency" dataDxfId="252">
      <calculatedColumnFormula>COUNTIF(Vertices[In-Degree], "&gt;= " &amp; F2) - COUNTIF(Vertices[In-Degree], "&gt;=" &amp; F3)</calculatedColumnFormula>
    </tableColumn>
    <tableColumn id="5" name="Out-Degree Bin" dataDxfId="251"/>
    <tableColumn id="6" name="Out-Degree Frequency" dataDxfId="250">
      <calculatedColumnFormula>COUNTIF(Vertices[Out-Degree], "&gt;= " &amp; H2) - COUNTIF(Vertices[Out-Degree], "&gt;=" &amp; H3)</calculatedColumnFormula>
    </tableColumn>
    <tableColumn id="7" name="Betweenness Centrality Bin" dataDxfId="249"/>
    <tableColumn id="8" name="Betweenness Centrality Frequency" dataDxfId="248">
      <calculatedColumnFormula>COUNTIF(Vertices[Betweenness Centrality], "&gt;= " &amp; J2) - COUNTIF(Vertices[Betweenness Centrality], "&gt;=" &amp; J3)</calculatedColumnFormula>
    </tableColumn>
    <tableColumn id="9" name="Closeness Centrality Bin" dataDxfId="247"/>
    <tableColumn id="10" name="Closeness Centrality Frequency" dataDxfId="246">
      <calculatedColumnFormula>COUNTIF(Vertices[Closeness Centrality], "&gt;= " &amp; L2) - COUNTIF(Vertices[Closeness Centrality], "&gt;=" &amp; L3)</calculatedColumnFormula>
    </tableColumn>
    <tableColumn id="11" name="Eigenvector Centrality Bin" dataDxfId="245"/>
    <tableColumn id="12" name="Eigenvector Centrality Frequency" dataDxfId="244">
      <calculatedColumnFormula>COUNTIF(Vertices[Eigenvector Centrality], "&gt;= " &amp; N2) - COUNTIF(Vertices[Eigenvector Centrality], "&gt;=" &amp; N3)</calculatedColumnFormula>
    </tableColumn>
    <tableColumn id="18" name="PageRank Bin" dataDxfId="243"/>
    <tableColumn id="17" name="PageRank Frequency" dataDxfId="242">
      <calculatedColumnFormula>COUNTIF(Vertices[Eigenvector Centrality], "&gt;= " &amp; P2) - COUNTIF(Vertices[Eigenvector Centrality], "&gt;=" &amp; P3)</calculatedColumnFormula>
    </tableColumn>
    <tableColumn id="13" name="Clustering Coefficient Bin" dataDxfId="241"/>
    <tableColumn id="14" name="Clustering Coefficient Frequency" dataDxfId="240">
      <calculatedColumnFormula>COUNTIF(Vertices[Clustering Coefficient], "&gt;= " &amp; R2) - COUNTIF(Vertices[Clustering Coefficient], "&gt;=" &amp; R3)</calculatedColumnFormula>
    </tableColumn>
    <tableColumn id="15" name="Dynamic Filter Bin" dataDxfId="239"/>
    <tableColumn id="16" name="Dynamic Filter Frequency" dataDxfId="23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237">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cademia.edu/38315396/5._HERODOTUS_COURSE_2019_ATHENS_GREECE_5.docx?source=swp_share" TargetMode="External" /><Relationship Id="rId2" Type="http://schemas.openxmlformats.org/officeDocument/2006/relationships/hyperlink" Target="https://www.academia.edu/38315396/5._HERODOTUS_COURSE_2019_ATHENS_GREECE_5.docx?source=swp_share" TargetMode="External" /><Relationship Id="rId3" Type="http://schemas.openxmlformats.org/officeDocument/2006/relationships/hyperlink" Target="https://twitter.com/EDEN25_Official/status/1105863475102969856" TargetMode="External" /><Relationship Id="rId4" Type="http://schemas.openxmlformats.org/officeDocument/2006/relationships/hyperlink" Target="http://www.eden-online.org/edenchat-the-use-if-digital-literacy-by-chinese-students-in-the-uk/" TargetMode="External" /><Relationship Id="rId5" Type="http://schemas.openxmlformats.org/officeDocument/2006/relationships/hyperlink" Target="http://www.eden-online.org/edenchat-the-use-if-digital-literacy-by-chinese-students-in-the-uk/" TargetMode="External" /><Relationship Id="rId6" Type="http://schemas.openxmlformats.org/officeDocument/2006/relationships/hyperlink" Target="https://ethos.bl.uk/OrderDetails.do?did=1&amp;uin=uk.bl.ethos.755366" TargetMode="External" /><Relationship Id="rId7" Type="http://schemas.openxmlformats.org/officeDocument/2006/relationships/hyperlink" Target="https://ethos.bl.uk/OrderDetails.do?did=1&amp;uin=uk.bl.ethos.755366" TargetMode="External" /><Relationship Id="rId8" Type="http://schemas.openxmlformats.org/officeDocument/2006/relationships/hyperlink" Target="https://ethos.bl.uk/OrderDetails.do?did=1&amp;uin=uk.bl.ethos.755366" TargetMode="External" /><Relationship Id="rId9" Type="http://schemas.openxmlformats.org/officeDocument/2006/relationships/hyperlink" Target="https://ethos.bl.uk/OrderDetails.do?did=1&amp;uin=uk.bl.ethos.755366" TargetMode="External" /><Relationship Id="rId10" Type="http://schemas.openxmlformats.org/officeDocument/2006/relationships/hyperlink" Target="http://daveowhite.com/vandr/" TargetMode="External" /><Relationship Id="rId11" Type="http://schemas.openxmlformats.org/officeDocument/2006/relationships/hyperlink" Target="http://daveowhite.com/vandr/" TargetMode="External" /><Relationship Id="rId12" Type="http://schemas.openxmlformats.org/officeDocument/2006/relationships/hyperlink" Target="https://www2.le.ac.uk/institution/digital-campus/strategic-priorities/dsc/digital-literacy-framework" TargetMode="External" /><Relationship Id="rId13" Type="http://schemas.openxmlformats.org/officeDocument/2006/relationships/hyperlink" Target="https://digitalcapability.jisc.ac.uk/our-service/discovery-tool/" TargetMode="External" /><Relationship Id="rId14" Type="http://schemas.openxmlformats.org/officeDocument/2006/relationships/hyperlink" Target="https://digitalcapability.jisc.ac.uk/our-service/discovery-tool/" TargetMode="External" /><Relationship Id="rId15" Type="http://schemas.openxmlformats.org/officeDocument/2006/relationships/hyperlink" Target="https://twitter.com/EDEN25_Official/status/1108399981088702465" TargetMode="External" /><Relationship Id="rId16" Type="http://schemas.openxmlformats.org/officeDocument/2006/relationships/hyperlink" Target="https://ethos.bl.uk/OrderDetails.do?did=1&amp;uin=uk.bl.ethos.745853" TargetMode="External" /><Relationship Id="rId17" Type="http://schemas.openxmlformats.org/officeDocument/2006/relationships/hyperlink" Target="https://www.slideshare.net/tbirdcymru/t-birditunesuoerposter?qid=233f7e2e-f88f-44e1-8663-f5f316f4f5e6&amp;v=&amp;b=&amp;from_search=1" TargetMode="External" /><Relationship Id="rId18" Type="http://schemas.openxmlformats.org/officeDocument/2006/relationships/hyperlink" Target="https://www.slideshare.net/tbirdcymru/t-birditunesuoerposter?qid=233f7e2e-f88f-44e1-8663-f5f316f4f5e6&amp;v=&amp;b=&amp;from_search=1" TargetMode="External" /><Relationship Id="rId19" Type="http://schemas.openxmlformats.org/officeDocument/2006/relationships/hyperlink" Target="http://daveowhite.com/vandr/" TargetMode="External" /><Relationship Id="rId20" Type="http://schemas.openxmlformats.org/officeDocument/2006/relationships/hyperlink" Target="http://daveowhite.com/vandr/" TargetMode="External" /><Relationship Id="rId21" Type="http://schemas.openxmlformats.org/officeDocument/2006/relationships/hyperlink" Target="https://digitalcapability.jisc.ac.uk/our-service/discovery-tool/" TargetMode="External" /><Relationship Id="rId22" Type="http://schemas.openxmlformats.org/officeDocument/2006/relationships/hyperlink" Target="https://twitter.com/EDEN25_Official/status/1108399981088702465" TargetMode="External" /><Relationship Id="rId23" Type="http://schemas.openxmlformats.org/officeDocument/2006/relationships/hyperlink" Target="https://twitter.com/EDEN25_Official/status/1105863475102969856" TargetMode="External" /><Relationship Id="rId24" Type="http://schemas.openxmlformats.org/officeDocument/2006/relationships/hyperlink" Target="https://twitter.com/tbirdcymru/status/1108412532425965569" TargetMode="External" /><Relationship Id="rId25" Type="http://schemas.openxmlformats.org/officeDocument/2006/relationships/hyperlink" Target="https://twitter.com/MariaRosaria_Re/status/1108414889436024833" TargetMode="External" /><Relationship Id="rId26" Type="http://schemas.openxmlformats.org/officeDocument/2006/relationships/hyperlink" Target="https://twitter.com/ShuhanChen5/status/1108413384171704321" TargetMode="External" /><Relationship Id="rId27" Type="http://schemas.openxmlformats.org/officeDocument/2006/relationships/hyperlink" Target="https://twitter.com/tbirdcymru/status/1108412779109777408" TargetMode="External" /><Relationship Id="rId28" Type="http://schemas.openxmlformats.org/officeDocument/2006/relationships/hyperlink" Target="https://twitter.com/tbirdcymru/status/1108415724714889218" TargetMode="External" /><Relationship Id="rId29" Type="http://schemas.openxmlformats.org/officeDocument/2006/relationships/hyperlink" Target="https://twitter.com/ShuhanChen5/status/1108416957500538885" TargetMode="External" /><Relationship Id="rId30" Type="http://schemas.openxmlformats.org/officeDocument/2006/relationships/hyperlink" Target="https://twitter.com/ShuhanChen5/status/1108418471677841408" TargetMode="External" /><Relationship Id="rId31" Type="http://schemas.openxmlformats.org/officeDocument/2006/relationships/hyperlink" Target="https://twitter.com/ShuhanChen5/status/1108422230793469952" TargetMode="External" /><Relationship Id="rId32" Type="http://schemas.openxmlformats.org/officeDocument/2006/relationships/hyperlink" Target="https://twitter.com/ShuhanChen5/status/1108424891873804288" TargetMode="External" /><Relationship Id="rId33" Type="http://schemas.openxmlformats.org/officeDocument/2006/relationships/hyperlink" Target="https://twitter.com/awalmutairi2004/status/1108427183071117312" TargetMode="External" /><Relationship Id="rId34" Type="http://schemas.openxmlformats.org/officeDocument/2006/relationships/hyperlink" Target="https://twitter.com/ShuhanChen5/status/1108429117630877696" TargetMode="External" /><Relationship Id="rId35" Type="http://schemas.openxmlformats.org/officeDocument/2006/relationships/hyperlink" Target="https://twitter.com/tbirdcymru/status/1108428576100139008" TargetMode="External" /><Relationship Id="rId36" Type="http://schemas.openxmlformats.org/officeDocument/2006/relationships/hyperlink" Target="https://twitter.com/mayamin/status/1108438022108991489" TargetMode="External" /><Relationship Id="rId37" Type="http://schemas.openxmlformats.org/officeDocument/2006/relationships/hyperlink" Target="https://twitter.com/EDEN25_Official/status/1105863475102969856" TargetMode="External" /><Relationship Id="rId38" Type="http://schemas.openxmlformats.org/officeDocument/2006/relationships/hyperlink" Target="https://twitter.com/tbirdcymru/status/1108412779109777408" TargetMode="External" /><Relationship Id="rId39" Type="http://schemas.openxmlformats.org/officeDocument/2006/relationships/hyperlink" Target="https://twitter.com/ShuhanChen5/status/1108413384171704321" TargetMode="External" /><Relationship Id="rId40" Type="http://schemas.openxmlformats.org/officeDocument/2006/relationships/hyperlink" Target="https://pbs.twimg.com/media/D2Hshj_WoAAd0rv.jpg" TargetMode="External" /><Relationship Id="rId41" Type="http://schemas.openxmlformats.org/officeDocument/2006/relationships/hyperlink" Target="https://pbs.twimg.com/media/D2HsI3GXgAU36bx.jpg" TargetMode="External" /><Relationship Id="rId42" Type="http://schemas.openxmlformats.org/officeDocument/2006/relationships/hyperlink" Target="https://pbs.twimg.com/media/D2HsI3GXgAU36bx.jpg" TargetMode="External" /><Relationship Id="rId43" Type="http://schemas.openxmlformats.org/officeDocument/2006/relationships/hyperlink" Target="https://pbs.twimg.com/media/D2HsI3GXgAU36bx.jpg" TargetMode="External" /><Relationship Id="rId44" Type="http://schemas.openxmlformats.org/officeDocument/2006/relationships/hyperlink" Target="http://abs.twimg.com/sticky/default_profile_images/default_profile_normal.png" TargetMode="External" /><Relationship Id="rId45" Type="http://schemas.openxmlformats.org/officeDocument/2006/relationships/hyperlink" Target="http://abs.twimg.com/sticky/default_profile_images/default_profile_normal.png" TargetMode="External" /><Relationship Id="rId46" Type="http://schemas.openxmlformats.org/officeDocument/2006/relationships/hyperlink" Target="http://pbs.twimg.com/profile_images/2305106904/image_normal.jpg" TargetMode="External" /><Relationship Id="rId47" Type="http://schemas.openxmlformats.org/officeDocument/2006/relationships/hyperlink" Target="http://pbs.twimg.com/profile_images/2305106904/image_normal.jpg" TargetMode="External" /><Relationship Id="rId48" Type="http://schemas.openxmlformats.org/officeDocument/2006/relationships/hyperlink" Target="http://pbs.twimg.com/profile_images/861997394963165184/GMqvYEu8_normal.jpg" TargetMode="External" /><Relationship Id="rId49" Type="http://schemas.openxmlformats.org/officeDocument/2006/relationships/hyperlink" Target="http://pbs.twimg.com/profile_images/861997394963165184/GMqvYEu8_normal.jpg" TargetMode="External" /><Relationship Id="rId50" Type="http://schemas.openxmlformats.org/officeDocument/2006/relationships/hyperlink" Target="http://pbs.twimg.com/profile_images/861997394963165184/GMqvYEu8_normal.jpg" TargetMode="External" /><Relationship Id="rId51" Type="http://schemas.openxmlformats.org/officeDocument/2006/relationships/hyperlink" Target="http://pbs.twimg.com/profile_images/1098197306149617664/iT0vgeXS_normal.jpg" TargetMode="External" /><Relationship Id="rId52" Type="http://schemas.openxmlformats.org/officeDocument/2006/relationships/hyperlink" Target="http://pbs.twimg.com/profile_images/1098197306149617664/iT0vgeXS_normal.jpg" TargetMode="External" /><Relationship Id="rId53" Type="http://schemas.openxmlformats.org/officeDocument/2006/relationships/hyperlink" Target="http://pbs.twimg.com/profile_images/1098197306149617664/iT0vgeXS_normal.jpg" TargetMode="External" /><Relationship Id="rId54" Type="http://schemas.openxmlformats.org/officeDocument/2006/relationships/hyperlink" Target="http://pbs.twimg.com/profile_images/1098197306149617664/iT0vgeXS_normal.jpg" TargetMode="External" /><Relationship Id="rId55" Type="http://schemas.openxmlformats.org/officeDocument/2006/relationships/hyperlink" Target="http://pbs.twimg.com/profile_images/1098197306149617664/iT0vgeXS_normal.jpg" TargetMode="External" /><Relationship Id="rId56" Type="http://schemas.openxmlformats.org/officeDocument/2006/relationships/hyperlink" Target="http://pbs.twimg.com/profile_images/1039791065572749313/vlsekdQN_normal.jpg" TargetMode="External" /><Relationship Id="rId57" Type="http://schemas.openxmlformats.org/officeDocument/2006/relationships/hyperlink" Target="http://pbs.twimg.com/profile_images/1039791065572749313/vlsekdQN_normal.jpg" TargetMode="External" /><Relationship Id="rId58" Type="http://schemas.openxmlformats.org/officeDocument/2006/relationships/hyperlink" Target="http://pbs.twimg.com/profile_images/1039791065572749313/vlsekdQN_normal.jpg" TargetMode="External" /><Relationship Id="rId59" Type="http://schemas.openxmlformats.org/officeDocument/2006/relationships/hyperlink" Target="http://pbs.twimg.com/profile_images/1039791065572749313/vlsekdQN_normal.jpg" TargetMode="External" /><Relationship Id="rId60" Type="http://schemas.openxmlformats.org/officeDocument/2006/relationships/hyperlink" Target="http://pbs.twimg.com/profile_images/1039791065572749313/vlsekdQN_normal.jpg" TargetMode="External" /><Relationship Id="rId61" Type="http://schemas.openxmlformats.org/officeDocument/2006/relationships/hyperlink" Target="http://pbs.twimg.com/profile_images/617109936615456768/QYQWkKnO_normal.jpg" TargetMode="External" /><Relationship Id="rId62" Type="http://schemas.openxmlformats.org/officeDocument/2006/relationships/hyperlink" Target="http://pbs.twimg.com/profile_images/3594708117/1559938b26add5de9d0f376b7649ccb6_normal.jpeg" TargetMode="External" /><Relationship Id="rId63" Type="http://schemas.openxmlformats.org/officeDocument/2006/relationships/hyperlink" Target="http://pbs.twimg.com/profile_images/3594708117/1559938b26add5de9d0f376b7649ccb6_normal.jpeg" TargetMode="External" /><Relationship Id="rId64" Type="http://schemas.openxmlformats.org/officeDocument/2006/relationships/hyperlink" Target="http://pbs.twimg.com/profile_images/806236558391214081/QzcNvXXr_normal.jpg" TargetMode="External" /><Relationship Id="rId65" Type="http://schemas.openxmlformats.org/officeDocument/2006/relationships/hyperlink" Target="http://pbs.twimg.com/profile_images/1106296451955679232/mn6hYiL3_normal.png" TargetMode="External" /><Relationship Id="rId66" Type="http://schemas.openxmlformats.org/officeDocument/2006/relationships/hyperlink" Target="http://pbs.twimg.com/profile_images/3594708117/1559938b26add5de9d0f376b7649ccb6_normal.jpeg" TargetMode="External" /><Relationship Id="rId67" Type="http://schemas.openxmlformats.org/officeDocument/2006/relationships/hyperlink" Target="http://pbs.twimg.com/profile_images/806236558391214081/QzcNvXXr_normal.jpg" TargetMode="External" /><Relationship Id="rId68" Type="http://schemas.openxmlformats.org/officeDocument/2006/relationships/hyperlink" Target="http://pbs.twimg.com/profile_images/1106296451955679232/mn6hYiL3_normal.png" TargetMode="External" /><Relationship Id="rId69" Type="http://schemas.openxmlformats.org/officeDocument/2006/relationships/hyperlink" Target="http://pbs.twimg.com/profile_images/3594708117/1559938b26add5de9d0f376b7649ccb6_normal.jpeg" TargetMode="External" /><Relationship Id="rId70" Type="http://schemas.openxmlformats.org/officeDocument/2006/relationships/hyperlink" Target="http://pbs.twimg.com/profile_images/806236558391214081/QzcNvXXr_normal.jpg" TargetMode="External" /><Relationship Id="rId71" Type="http://schemas.openxmlformats.org/officeDocument/2006/relationships/hyperlink" Target="http://pbs.twimg.com/profile_images/1106296451955679232/mn6hYiL3_normal.png" TargetMode="External" /><Relationship Id="rId72" Type="http://schemas.openxmlformats.org/officeDocument/2006/relationships/hyperlink" Target="http://pbs.twimg.com/profile_images/3594708117/1559938b26add5de9d0f376b7649ccb6_normal.jpeg" TargetMode="External" /><Relationship Id="rId73" Type="http://schemas.openxmlformats.org/officeDocument/2006/relationships/hyperlink" Target="http://pbs.twimg.com/profile_images/806236558391214081/QzcNvXXr_normal.jpg" TargetMode="External" /><Relationship Id="rId74" Type="http://schemas.openxmlformats.org/officeDocument/2006/relationships/hyperlink" Target="http://pbs.twimg.com/profile_images/806236558391214081/QzcNvXXr_normal.jpg" TargetMode="External" /><Relationship Id="rId75" Type="http://schemas.openxmlformats.org/officeDocument/2006/relationships/hyperlink" Target="http://pbs.twimg.com/profile_images/806236558391214081/QzcNvXXr_normal.jpg" TargetMode="External" /><Relationship Id="rId76" Type="http://schemas.openxmlformats.org/officeDocument/2006/relationships/hyperlink" Target="http://pbs.twimg.com/profile_images/806236558391214081/QzcNvXXr_normal.jpg" TargetMode="External" /><Relationship Id="rId77" Type="http://schemas.openxmlformats.org/officeDocument/2006/relationships/hyperlink" Target="http://pbs.twimg.com/profile_images/59858400/CNV00013_normal.JPG" TargetMode="External" /><Relationship Id="rId78" Type="http://schemas.openxmlformats.org/officeDocument/2006/relationships/hyperlink" Target="http://pbs.twimg.com/profile_images/59858400/CNV00013_normal.JPG" TargetMode="External" /><Relationship Id="rId79" Type="http://schemas.openxmlformats.org/officeDocument/2006/relationships/hyperlink" Target="http://pbs.twimg.com/profile_images/59858400/CNV00013_normal.JPG" TargetMode="External" /><Relationship Id="rId80" Type="http://schemas.openxmlformats.org/officeDocument/2006/relationships/hyperlink" Target="http://pbs.twimg.com/profile_images/1056330973133094913/9PCOEbeY_normal.jpg" TargetMode="External" /><Relationship Id="rId81" Type="http://schemas.openxmlformats.org/officeDocument/2006/relationships/hyperlink" Target="http://pbs.twimg.com/profile_images/1106296451955679232/mn6hYiL3_normal.png" TargetMode="External" /><Relationship Id="rId82" Type="http://schemas.openxmlformats.org/officeDocument/2006/relationships/hyperlink" Target="http://pbs.twimg.com/profile_images/1106296451955679232/mn6hYiL3_normal.png" TargetMode="External" /><Relationship Id="rId83" Type="http://schemas.openxmlformats.org/officeDocument/2006/relationships/hyperlink" Target="http://pbs.twimg.com/profile_images/3594708117/1559938b26add5de9d0f376b7649ccb6_normal.jpeg" TargetMode="External" /><Relationship Id="rId84" Type="http://schemas.openxmlformats.org/officeDocument/2006/relationships/hyperlink" Target="http://pbs.twimg.com/profile_images/3594708117/1559938b26add5de9d0f376b7649ccb6_normal.jpeg" TargetMode="External" /><Relationship Id="rId85" Type="http://schemas.openxmlformats.org/officeDocument/2006/relationships/hyperlink" Target="http://pbs.twimg.com/profile_images/1053700730333421568/Y3SsKKPt_normal.jpg" TargetMode="External" /><Relationship Id="rId86" Type="http://schemas.openxmlformats.org/officeDocument/2006/relationships/hyperlink" Target="https://pbs.twimg.com/media/D2Hshj_WoAAd0rv.jpg" TargetMode="External" /><Relationship Id="rId87" Type="http://schemas.openxmlformats.org/officeDocument/2006/relationships/hyperlink" Target="http://pbs.twimg.com/profile_images/3594708117/1559938b26add5de9d0f376b7649ccb6_normal.jpeg" TargetMode="External" /><Relationship Id="rId88" Type="http://schemas.openxmlformats.org/officeDocument/2006/relationships/hyperlink" Target="http://pbs.twimg.com/profile_images/59858400/CNV00013_normal.JPG" TargetMode="External" /><Relationship Id="rId89" Type="http://schemas.openxmlformats.org/officeDocument/2006/relationships/hyperlink" Target="http://pbs.twimg.com/profile_images/3594708117/1559938b26add5de9d0f376b7649ccb6_normal.jpeg" TargetMode="External" /><Relationship Id="rId90" Type="http://schemas.openxmlformats.org/officeDocument/2006/relationships/hyperlink" Target="http://pbs.twimg.com/profile_images/59858400/CNV00013_normal.JPG" TargetMode="External" /><Relationship Id="rId91" Type="http://schemas.openxmlformats.org/officeDocument/2006/relationships/hyperlink" Target="http://pbs.twimg.com/profile_images/617109936615456768/QYQWkKnO_normal.jpg" TargetMode="External" /><Relationship Id="rId92" Type="http://schemas.openxmlformats.org/officeDocument/2006/relationships/hyperlink" Target="http://pbs.twimg.com/profile_images/617109936615456768/QYQWkKnO_normal.jpg" TargetMode="External" /><Relationship Id="rId93" Type="http://schemas.openxmlformats.org/officeDocument/2006/relationships/hyperlink" Target="http://pbs.twimg.com/profile_images/617109936615456768/QYQWkKnO_normal.jpg" TargetMode="External" /><Relationship Id="rId94" Type="http://schemas.openxmlformats.org/officeDocument/2006/relationships/hyperlink" Target="http://pbs.twimg.com/profile_images/617109936615456768/QYQWkKnO_normal.jpg" TargetMode="External" /><Relationship Id="rId95" Type="http://schemas.openxmlformats.org/officeDocument/2006/relationships/hyperlink" Target="http://pbs.twimg.com/profile_images/1106296451955679232/mn6hYiL3_normal.png" TargetMode="External" /><Relationship Id="rId96" Type="http://schemas.openxmlformats.org/officeDocument/2006/relationships/hyperlink" Target="http://pbs.twimg.com/profile_images/3594708117/1559938b26add5de9d0f376b7649ccb6_normal.jpeg" TargetMode="External" /><Relationship Id="rId97" Type="http://schemas.openxmlformats.org/officeDocument/2006/relationships/hyperlink" Target="http://pbs.twimg.com/profile_images/1108411958276116481/vAYV31Ti_normal.jpg" TargetMode="External" /><Relationship Id="rId98" Type="http://schemas.openxmlformats.org/officeDocument/2006/relationships/hyperlink" Target="http://pbs.twimg.com/profile_images/1108411958276116481/vAYV31Ti_normal.jpg" TargetMode="External" /><Relationship Id="rId99" Type="http://schemas.openxmlformats.org/officeDocument/2006/relationships/hyperlink" Target="http://pbs.twimg.com/profile_images/1108411958276116481/vAYV31Ti_normal.jpg" TargetMode="External" /><Relationship Id="rId100" Type="http://schemas.openxmlformats.org/officeDocument/2006/relationships/hyperlink" Target="http://pbs.twimg.com/profile_images/1108411958276116481/vAYV31Ti_normal.jpg" TargetMode="External" /><Relationship Id="rId101" Type="http://schemas.openxmlformats.org/officeDocument/2006/relationships/hyperlink" Target="http://pbs.twimg.com/profile_images/1108411958276116481/vAYV31Ti_normal.jpg" TargetMode="External" /><Relationship Id="rId102" Type="http://schemas.openxmlformats.org/officeDocument/2006/relationships/hyperlink" Target="http://pbs.twimg.com/profile_images/59858400/CNV00013_normal.JPG" TargetMode="External" /><Relationship Id="rId103" Type="http://schemas.openxmlformats.org/officeDocument/2006/relationships/hyperlink" Target="http://pbs.twimg.com/profile_images/59858400/CNV00013_normal.JPG" TargetMode="External" /><Relationship Id="rId104" Type="http://schemas.openxmlformats.org/officeDocument/2006/relationships/hyperlink" Target="http://pbs.twimg.com/profile_images/3594708117/1559938b26add5de9d0f376b7649ccb6_normal.jpeg" TargetMode="External" /><Relationship Id="rId105" Type="http://schemas.openxmlformats.org/officeDocument/2006/relationships/hyperlink" Target="http://pbs.twimg.com/profile_images/3594708117/1559938b26add5de9d0f376b7649ccb6_normal.jpeg" TargetMode="External" /><Relationship Id="rId106" Type="http://schemas.openxmlformats.org/officeDocument/2006/relationships/hyperlink" Target="http://pbs.twimg.com/profile_images/3594708117/1559938b26add5de9d0f376b7649ccb6_normal.jpeg" TargetMode="External" /><Relationship Id="rId107" Type="http://schemas.openxmlformats.org/officeDocument/2006/relationships/hyperlink" Target="http://pbs.twimg.com/profile_images/550281014967144448/c5cEQmvb_normal.jpeg" TargetMode="External" /><Relationship Id="rId108" Type="http://schemas.openxmlformats.org/officeDocument/2006/relationships/hyperlink" Target="http://pbs.twimg.com/profile_images/550281014967144448/c5cEQmvb_normal.jpeg" TargetMode="External" /><Relationship Id="rId109" Type="http://schemas.openxmlformats.org/officeDocument/2006/relationships/hyperlink" Target="http://pbs.twimg.com/profile_images/1053700730333421568/Y3SsKKPt_normal.jpg" TargetMode="External" /><Relationship Id="rId110" Type="http://schemas.openxmlformats.org/officeDocument/2006/relationships/hyperlink" Target="http://pbs.twimg.com/profile_images/1053700730333421568/Y3SsKKPt_normal.jpg" TargetMode="External" /><Relationship Id="rId111" Type="http://schemas.openxmlformats.org/officeDocument/2006/relationships/hyperlink" Target="http://pbs.twimg.com/profile_images/1053700730333421568/Y3SsKKPt_normal.jpg" TargetMode="External" /><Relationship Id="rId112" Type="http://schemas.openxmlformats.org/officeDocument/2006/relationships/hyperlink" Target="http://pbs.twimg.com/profile_images/1053700730333421568/Y3SsKKPt_normal.jpg" TargetMode="External" /><Relationship Id="rId113" Type="http://schemas.openxmlformats.org/officeDocument/2006/relationships/hyperlink" Target="http://pbs.twimg.com/profile_images/1053700730333421568/Y3SsKKPt_normal.jpg" TargetMode="External" /><Relationship Id="rId114" Type="http://schemas.openxmlformats.org/officeDocument/2006/relationships/hyperlink" Target="http://pbs.twimg.com/profile_images/1053700730333421568/Y3SsKKPt_normal.jpg" TargetMode="External" /><Relationship Id="rId115" Type="http://schemas.openxmlformats.org/officeDocument/2006/relationships/hyperlink" Target="http://pbs.twimg.com/profile_images/1053700730333421568/Y3SsKKPt_normal.jpg" TargetMode="External" /><Relationship Id="rId116" Type="http://schemas.openxmlformats.org/officeDocument/2006/relationships/hyperlink" Target="http://pbs.twimg.com/profile_images/1053700730333421568/Y3SsKKPt_normal.jpg" TargetMode="External" /><Relationship Id="rId117" Type="http://schemas.openxmlformats.org/officeDocument/2006/relationships/hyperlink" Target="http://pbs.twimg.com/profile_images/1053700730333421568/Y3SsKKPt_normal.jpg" TargetMode="External" /><Relationship Id="rId118" Type="http://schemas.openxmlformats.org/officeDocument/2006/relationships/hyperlink" Target="http://pbs.twimg.com/profile_images/1053700730333421568/Y3SsKKPt_normal.jpg" TargetMode="External" /><Relationship Id="rId119" Type="http://schemas.openxmlformats.org/officeDocument/2006/relationships/hyperlink" Target="http://pbs.twimg.com/profile_images/1053700730333421568/Y3SsKKPt_normal.jpg" TargetMode="External" /><Relationship Id="rId120" Type="http://schemas.openxmlformats.org/officeDocument/2006/relationships/hyperlink" Target="http://pbs.twimg.com/profile_images/1053700730333421568/Y3SsKKPt_normal.jpg" TargetMode="External" /><Relationship Id="rId121" Type="http://schemas.openxmlformats.org/officeDocument/2006/relationships/hyperlink" Target="http://pbs.twimg.com/profile_images/59858400/CNV00013_normal.JPG" TargetMode="External" /><Relationship Id="rId122" Type="http://schemas.openxmlformats.org/officeDocument/2006/relationships/hyperlink" Target="http://pbs.twimg.com/profile_images/59858400/CNV00013_normal.JPG" TargetMode="External" /><Relationship Id="rId123" Type="http://schemas.openxmlformats.org/officeDocument/2006/relationships/hyperlink" Target="http://pbs.twimg.com/profile_images/1106296451955679232/mn6hYiL3_normal.png" TargetMode="External" /><Relationship Id="rId124" Type="http://schemas.openxmlformats.org/officeDocument/2006/relationships/hyperlink" Target="http://pbs.twimg.com/profile_images/1106296451955679232/mn6hYiL3_normal.png" TargetMode="External" /><Relationship Id="rId125" Type="http://schemas.openxmlformats.org/officeDocument/2006/relationships/hyperlink" Target="http://pbs.twimg.com/profile_images/1106296451955679232/mn6hYiL3_normal.png" TargetMode="External" /><Relationship Id="rId126" Type="http://schemas.openxmlformats.org/officeDocument/2006/relationships/hyperlink" Target="http://pbs.twimg.com/profile_images/3594708117/1559938b26add5de9d0f376b7649ccb6_normal.jpeg" TargetMode="External" /><Relationship Id="rId127" Type="http://schemas.openxmlformats.org/officeDocument/2006/relationships/hyperlink" Target="http://pbs.twimg.com/profile_images/3594708117/1559938b26add5de9d0f376b7649ccb6_normal.jpeg" TargetMode="External" /><Relationship Id="rId128" Type="http://schemas.openxmlformats.org/officeDocument/2006/relationships/hyperlink" Target="http://pbs.twimg.com/profile_images/3594708117/1559938b26add5de9d0f376b7649ccb6_normal.jpeg" TargetMode="External" /><Relationship Id="rId129" Type="http://schemas.openxmlformats.org/officeDocument/2006/relationships/hyperlink" Target="http://pbs.twimg.com/profile_images/3594708117/1559938b26add5de9d0f376b7649ccb6_normal.jpeg" TargetMode="External" /><Relationship Id="rId130" Type="http://schemas.openxmlformats.org/officeDocument/2006/relationships/hyperlink" Target="http://pbs.twimg.com/profile_images/3594708117/1559938b26add5de9d0f376b7649ccb6_normal.jpeg" TargetMode="External" /><Relationship Id="rId131" Type="http://schemas.openxmlformats.org/officeDocument/2006/relationships/hyperlink" Target="http://pbs.twimg.com/profile_images/3594708117/1559938b26add5de9d0f376b7649ccb6_normal.jpeg" TargetMode="External" /><Relationship Id="rId132" Type="http://schemas.openxmlformats.org/officeDocument/2006/relationships/hyperlink" Target="http://pbs.twimg.com/profile_images/3594708117/1559938b26add5de9d0f376b7649ccb6_normal.jpeg" TargetMode="External" /><Relationship Id="rId133" Type="http://schemas.openxmlformats.org/officeDocument/2006/relationships/hyperlink" Target="http://pbs.twimg.com/profile_images/3594708117/1559938b26add5de9d0f376b7649ccb6_normal.jpeg" TargetMode="External" /><Relationship Id="rId134" Type="http://schemas.openxmlformats.org/officeDocument/2006/relationships/hyperlink" Target="http://pbs.twimg.com/profile_images/3594708117/1559938b26add5de9d0f376b7649ccb6_normal.jpeg" TargetMode="External" /><Relationship Id="rId135" Type="http://schemas.openxmlformats.org/officeDocument/2006/relationships/hyperlink" Target="http://pbs.twimg.com/profile_images/550281014967144448/c5cEQmvb_normal.jpeg" TargetMode="External" /><Relationship Id="rId136" Type="http://schemas.openxmlformats.org/officeDocument/2006/relationships/hyperlink" Target="http://pbs.twimg.com/profile_images/550281014967144448/c5cEQmvb_normal.jpeg" TargetMode="External" /><Relationship Id="rId137" Type="http://schemas.openxmlformats.org/officeDocument/2006/relationships/hyperlink" Target="http://pbs.twimg.com/profile_images/550281014967144448/c5cEQmvb_normal.jpeg" TargetMode="External" /><Relationship Id="rId138" Type="http://schemas.openxmlformats.org/officeDocument/2006/relationships/hyperlink" Target="http://pbs.twimg.com/profile_images/550281014967144448/c5cEQmvb_normal.jpeg" TargetMode="External" /><Relationship Id="rId139" Type="http://schemas.openxmlformats.org/officeDocument/2006/relationships/hyperlink" Target="http://pbs.twimg.com/profile_images/550281014967144448/c5cEQmvb_normal.jpeg" TargetMode="External" /><Relationship Id="rId140" Type="http://schemas.openxmlformats.org/officeDocument/2006/relationships/hyperlink" Target="http://pbs.twimg.com/profile_images/550281014967144448/c5cEQmvb_normal.jpeg" TargetMode="External" /><Relationship Id="rId141" Type="http://schemas.openxmlformats.org/officeDocument/2006/relationships/hyperlink" Target="http://pbs.twimg.com/profile_images/550281014967144448/c5cEQmvb_normal.jpeg" TargetMode="External" /><Relationship Id="rId142" Type="http://schemas.openxmlformats.org/officeDocument/2006/relationships/hyperlink" Target="http://pbs.twimg.com/profile_images/59858400/CNV00013_normal.JPG" TargetMode="External" /><Relationship Id="rId143" Type="http://schemas.openxmlformats.org/officeDocument/2006/relationships/hyperlink" Target="http://pbs.twimg.com/profile_images/1106296451955679232/mn6hYiL3_normal.png" TargetMode="External" /><Relationship Id="rId144" Type="http://schemas.openxmlformats.org/officeDocument/2006/relationships/hyperlink" Target="http://pbs.twimg.com/profile_images/1106296451955679232/mn6hYiL3_normal.png" TargetMode="External" /><Relationship Id="rId145" Type="http://schemas.openxmlformats.org/officeDocument/2006/relationships/hyperlink" Target="http://pbs.twimg.com/profile_images/3594708117/1559938b26add5de9d0f376b7649ccb6_normal.jpeg" TargetMode="External" /><Relationship Id="rId146" Type="http://schemas.openxmlformats.org/officeDocument/2006/relationships/hyperlink" Target="http://pbs.twimg.com/profile_images/3594708117/1559938b26add5de9d0f376b7649ccb6_normal.jpeg" TargetMode="External" /><Relationship Id="rId147" Type="http://schemas.openxmlformats.org/officeDocument/2006/relationships/hyperlink" Target="http://pbs.twimg.com/profile_images/3594708117/1559938b26add5de9d0f376b7649ccb6_normal.jpeg" TargetMode="External" /><Relationship Id="rId148" Type="http://schemas.openxmlformats.org/officeDocument/2006/relationships/hyperlink" Target="http://pbs.twimg.com/profile_images/3594708117/1559938b26add5de9d0f376b7649ccb6_normal.jpeg" TargetMode="External" /><Relationship Id="rId149" Type="http://schemas.openxmlformats.org/officeDocument/2006/relationships/hyperlink" Target="http://pbs.twimg.com/profile_images/3594708117/1559938b26add5de9d0f376b7649ccb6_normal.jpeg" TargetMode="External" /><Relationship Id="rId150" Type="http://schemas.openxmlformats.org/officeDocument/2006/relationships/hyperlink" Target="http://pbs.twimg.com/profile_images/780728792549584897/w7bguS-y_normal.jpg" TargetMode="External" /><Relationship Id="rId151" Type="http://schemas.openxmlformats.org/officeDocument/2006/relationships/hyperlink" Target="http://pbs.twimg.com/profile_images/3594708117/1559938b26add5de9d0f376b7649ccb6_normal.jpeg" TargetMode="External" /><Relationship Id="rId152" Type="http://schemas.openxmlformats.org/officeDocument/2006/relationships/hyperlink" Target="http://pbs.twimg.com/profile_images/59858400/CNV00013_normal.JPG" TargetMode="External" /><Relationship Id="rId153" Type="http://schemas.openxmlformats.org/officeDocument/2006/relationships/hyperlink" Target="http://pbs.twimg.com/profile_images/59858400/CNV00013_normal.JPG" TargetMode="External" /><Relationship Id="rId154" Type="http://schemas.openxmlformats.org/officeDocument/2006/relationships/hyperlink" Target="http://pbs.twimg.com/profile_images/1106296451955679232/mn6hYiL3_normal.png" TargetMode="External" /><Relationship Id="rId155" Type="http://schemas.openxmlformats.org/officeDocument/2006/relationships/hyperlink" Target="http://pbs.twimg.com/profile_images/1106296451955679232/mn6hYiL3_normal.png" TargetMode="External" /><Relationship Id="rId156" Type="http://schemas.openxmlformats.org/officeDocument/2006/relationships/hyperlink" Target="http://pbs.twimg.com/profile_images/3594708117/1559938b26add5de9d0f376b7649ccb6_normal.jpeg" TargetMode="External" /><Relationship Id="rId157" Type="http://schemas.openxmlformats.org/officeDocument/2006/relationships/hyperlink" Target="http://pbs.twimg.com/profile_images/3594708117/1559938b26add5de9d0f376b7649ccb6_normal.jpeg" TargetMode="External" /><Relationship Id="rId158" Type="http://schemas.openxmlformats.org/officeDocument/2006/relationships/hyperlink" Target="http://pbs.twimg.com/profile_images/59858400/CNV00013_normal.JPG" TargetMode="External" /><Relationship Id="rId159" Type="http://schemas.openxmlformats.org/officeDocument/2006/relationships/hyperlink" Target="http://pbs.twimg.com/profile_images/59858400/CNV00013_normal.JPG" TargetMode="External" /><Relationship Id="rId160" Type="http://schemas.openxmlformats.org/officeDocument/2006/relationships/hyperlink" Target="http://pbs.twimg.com/profile_images/59858400/CNV00013_normal.JPG" TargetMode="External" /><Relationship Id="rId161" Type="http://schemas.openxmlformats.org/officeDocument/2006/relationships/hyperlink" Target="http://pbs.twimg.com/profile_images/59858400/CNV00013_normal.JPG" TargetMode="External" /><Relationship Id="rId162" Type="http://schemas.openxmlformats.org/officeDocument/2006/relationships/hyperlink" Target="http://pbs.twimg.com/profile_images/59858400/CNV00013_normal.JPG" TargetMode="External" /><Relationship Id="rId163" Type="http://schemas.openxmlformats.org/officeDocument/2006/relationships/hyperlink" Target="http://pbs.twimg.com/profile_images/59858400/CNV00013_normal.JPG" TargetMode="External" /><Relationship Id="rId164" Type="http://schemas.openxmlformats.org/officeDocument/2006/relationships/hyperlink" Target="http://pbs.twimg.com/profile_images/59858400/CNV00013_normal.JPG" TargetMode="External" /><Relationship Id="rId165" Type="http://schemas.openxmlformats.org/officeDocument/2006/relationships/hyperlink" Target="http://pbs.twimg.com/profile_images/59858400/CNV00013_normal.JPG" TargetMode="External" /><Relationship Id="rId166" Type="http://schemas.openxmlformats.org/officeDocument/2006/relationships/hyperlink" Target="http://pbs.twimg.com/profile_images/59858400/CNV00013_normal.JPG" TargetMode="External" /><Relationship Id="rId167" Type="http://schemas.openxmlformats.org/officeDocument/2006/relationships/hyperlink" Target="http://pbs.twimg.com/profile_images/59858400/CNV00013_normal.JPG" TargetMode="External" /><Relationship Id="rId168" Type="http://schemas.openxmlformats.org/officeDocument/2006/relationships/hyperlink" Target="http://pbs.twimg.com/profile_images/59858400/CNV00013_normal.JPG" TargetMode="External" /><Relationship Id="rId169" Type="http://schemas.openxmlformats.org/officeDocument/2006/relationships/hyperlink" Target="http://pbs.twimg.com/profile_images/59858400/CNV00013_normal.JPG" TargetMode="External" /><Relationship Id="rId170" Type="http://schemas.openxmlformats.org/officeDocument/2006/relationships/hyperlink" Target="http://pbs.twimg.com/profile_images/59858400/CNV00013_normal.JPG" TargetMode="External" /><Relationship Id="rId171" Type="http://schemas.openxmlformats.org/officeDocument/2006/relationships/hyperlink" Target="https://pbs.twimg.com/media/D2HsI3GXgAU36bx.jpg" TargetMode="External" /><Relationship Id="rId172" Type="http://schemas.openxmlformats.org/officeDocument/2006/relationships/hyperlink" Target="http://pbs.twimg.com/profile_images/59858400/CNV00013_normal.JPG" TargetMode="External" /><Relationship Id="rId173" Type="http://schemas.openxmlformats.org/officeDocument/2006/relationships/hyperlink" Target="http://pbs.twimg.com/profile_images/59858400/CNV00013_normal.JPG" TargetMode="External" /><Relationship Id="rId174" Type="http://schemas.openxmlformats.org/officeDocument/2006/relationships/hyperlink" Target="http://pbs.twimg.com/profile_images/59858400/CNV00013_normal.JPG" TargetMode="External" /><Relationship Id="rId175" Type="http://schemas.openxmlformats.org/officeDocument/2006/relationships/hyperlink" Target="http://pbs.twimg.com/profile_images/59858400/CNV00013_normal.JPG" TargetMode="External" /><Relationship Id="rId176" Type="http://schemas.openxmlformats.org/officeDocument/2006/relationships/hyperlink" Target="http://pbs.twimg.com/profile_images/59858400/CNV00013_normal.JPG" TargetMode="External" /><Relationship Id="rId177" Type="http://schemas.openxmlformats.org/officeDocument/2006/relationships/hyperlink" Target="http://pbs.twimg.com/profile_images/1106296451955679232/mn6hYiL3_normal.png" TargetMode="External" /><Relationship Id="rId178" Type="http://schemas.openxmlformats.org/officeDocument/2006/relationships/hyperlink" Target="http://pbs.twimg.com/profile_images/1106296451955679232/mn6hYiL3_normal.png" TargetMode="External" /><Relationship Id="rId179" Type="http://schemas.openxmlformats.org/officeDocument/2006/relationships/hyperlink" Target="http://pbs.twimg.com/profile_images/1106296451955679232/mn6hYiL3_normal.png" TargetMode="External" /><Relationship Id="rId180" Type="http://schemas.openxmlformats.org/officeDocument/2006/relationships/hyperlink" Target="http://pbs.twimg.com/profile_images/1106296451955679232/mn6hYiL3_normal.png" TargetMode="External" /><Relationship Id="rId181" Type="http://schemas.openxmlformats.org/officeDocument/2006/relationships/hyperlink" Target="http://pbs.twimg.com/profile_images/3594708117/1559938b26add5de9d0f376b7649ccb6_normal.jpeg" TargetMode="External" /><Relationship Id="rId182" Type="http://schemas.openxmlformats.org/officeDocument/2006/relationships/hyperlink" Target="http://pbs.twimg.com/profile_images/3594708117/1559938b26add5de9d0f376b7649ccb6_normal.jpeg" TargetMode="External" /><Relationship Id="rId183" Type="http://schemas.openxmlformats.org/officeDocument/2006/relationships/hyperlink" Target="http://pbs.twimg.com/profile_images/3594708117/1559938b26add5de9d0f376b7649ccb6_normal.jpeg" TargetMode="External" /><Relationship Id="rId184" Type="http://schemas.openxmlformats.org/officeDocument/2006/relationships/hyperlink" Target="http://pbs.twimg.com/profile_images/3594708117/1559938b26add5de9d0f376b7649ccb6_normal.jpeg" TargetMode="External" /><Relationship Id="rId185" Type="http://schemas.openxmlformats.org/officeDocument/2006/relationships/hyperlink" Target="http://pbs.twimg.com/profile_images/3594708117/1559938b26add5de9d0f376b7649ccb6_normal.jpeg" TargetMode="External" /><Relationship Id="rId186" Type="http://schemas.openxmlformats.org/officeDocument/2006/relationships/hyperlink" Target="http://pbs.twimg.com/profile_images/3594708117/1559938b26add5de9d0f376b7649ccb6_normal.jpeg" TargetMode="External" /><Relationship Id="rId187" Type="http://schemas.openxmlformats.org/officeDocument/2006/relationships/hyperlink" Target="http://pbs.twimg.com/profile_images/3594708117/1559938b26add5de9d0f376b7649ccb6_normal.jpeg" TargetMode="External" /><Relationship Id="rId188" Type="http://schemas.openxmlformats.org/officeDocument/2006/relationships/hyperlink" Target="http://pbs.twimg.com/profile_images/3594708117/1559938b26add5de9d0f376b7649ccb6_normal.jpeg" TargetMode="External" /><Relationship Id="rId189" Type="http://schemas.openxmlformats.org/officeDocument/2006/relationships/hyperlink" Target="http://pbs.twimg.com/profile_images/3594708117/1559938b26add5de9d0f376b7649ccb6_normal.jpeg" TargetMode="External" /><Relationship Id="rId190" Type="http://schemas.openxmlformats.org/officeDocument/2006/relationships/hyperlink" Target="http://pbs.twimg.com/profile_images/3594708117/1559938b26add5de9d0f376b7649ccb6_normal.jpeg" TargetMode="External" /><Relationship Id="rId191" Type="http://schemas.openxmlformats.org/officeDocument/2006/relationships/hyperlink" Target="http://pbs.twimg.com/profile_images/3594708117/1559938b26add5de9d0f376b7649ccb6_normal.jpeg" TargetMode="External" /><Relationship Id="rId192" Type="http://schemas.openxmlformats.org/officeDocument/2006/relationships/hyperlink" Target="http://pbs.twimg.com/profile_images/1056330973133094913/9PCOEbeY_normal.jpg" TargetMode="External" /><Relationship Id="rId193" Type="http://schemas.openxmlformats.org/officeDocument/2006/relationships/hyperlink" Target="http://pbs.twimg.com/profile_images/1056330973133094913/9PCOEbeY_normal.jpg" TargetMode="External" /><Relationship Id="rId194" Type="http://schemas.openxmlformats.org/officeDocument/2006/relationships/hyperlink" Target="http://pbs.twimg.com/profile_images/1056330973133094913/9PCOEbeY_normal.jpg" TargetMode="External" /><Relationship Id="rId195" Type="http://schemas.openxmlformats.org/officeDocument/2006/relationships/hyperlink" Target="http://pbs.twimg.com/profile_images/1056330973133094913/9PCOEbeY_normal.jpg" TargetMode="External" /><Relationship Id="rId196" Type="http://schemas.openxmlformats.org/officeDocument/2006/relationships/hyperlink" Target="http://pbs.twimg.com/profile_images/1056330973133094913/9PCOEbeY_normal.jpg" TargetMode="External" /><Relationship Id="rId197" Type="http://schemas.openxmlformats.org/officeDocument/2006/relationships/hyperlink" Target="http://pbs.twimg.com/profile_images/1056330973133094913/9PCOEbeY_normal.jpg" TargetMode="External" /><Relationship Id="rId198" Type="http://schemas.openxmlformats.org/officeDocument/2006/relationships/hyperlink" Target="http://pbs.twimg.com/profile_images/1056330973133094913/9PCOEbeY_normal.jpg" TargetMode="External" /><Relationship Id="rId199" Type="http://schemas.openxmlformats.org/officeDocument/2006/relationships/hyperlink" Target="http://pbs.twimg.com/profile_images/1106296451955679232/mn6hYiL3_normal.png" TargetMode="External" /><Relationship Id="rId200" Type="http://schemas.openxmlformats.org/officeDocument/2006/relationships/hyperlink" Target="http://pbs.twimg.com/profile_images/3594708117/1559938b26add5de9d0f376b7649ccb6_normal.jpeg" TargetMode="External" /><Relationship Id="rId201" Type="http://schemas.openxmlformats.org/officeDocument/2006/relationships/hyperlink" Target="http://pbs.twimg.com/profile_images/3594708117/1559938b26add5de9d0f376b7649ccb6_normal.jpeg" TargetMode="External" /><Relationship Id="rId202" Type="http://schemas.openxmlformats.org/officeDocument/2006/relationships/hyperlink" Target="http://pbs.twimg.com/profile_images/3594708117/1559938b26add5de9d0f376b7649ccb6_normal.jpeg" TargetMode="External" /><Relationship Id="rId203" Type="http://schemas.openxmlformats.org/officeDocument/2006/relationships/hyperlink" Target="http://pbs.twimg.com/profile_images/1106296451955679232/mn6hYiL3_normal.png" TargetMode="External" /><Relationship Id="rId204" Type="http://schemas.openxmlformats.org/officeDocument/2006/relationships/hyperlink" Target="http://pbs.twimg.com/profile_images/1106296451955679232/mn6hYiL3_normal.png" TargetMode="External" /><Relationship Id="rId205" Type="http://schemas.openxmlformats.org/officeDocument/2006/relationships/hyperlink" Target="http://pbs.twimg.com/profile_images/1106296451955679232/mn6hYiL3_normal.png" TargetMode="External" /><Relationship Id="rId206" Type="http://schemas.openxmlformats.org/officeDocument/2006/relationships/hyperlink" Target="http://pbs.twimg.com/profile_images/1106296451955679232/mn6hYiL3_normal.png" TargetMode="External" /><Relationship Id="rId207" Type="http://schemas.openxmlformats.org/officeDocument/2006/relationships/hyperlink" Target="http://pbs.twimg.com/profile_images/1106296451955679232/mn6hYiL3_normal.png" TargetMode="External" /><Relationship Id="rId208" Type="http://schemas.openxmlformats.org/officeDocument/2006/relationships/hyperlink" Target="http://pbs.twimg.com/profile_images/1106296451955679232/mn6hYiL3_normal.png" TargetMode="External" /><Relationship Id="rId209" Type="http://schemas.openxmlformats.org/officeDocument/2006/relationships/hyperlink" Target="http://pbs.twimg.com/profile_images/1106296451955679232/mn6hYiL3_normal.png" TargetMode="External" /><Relationship Id="rId210" Type="http://schemas.openxmlformats.org/officeDocument/2006/relationships/hyperlink" Target="http://pbs.twimg.com/profile_images/1106296451955679232/mn6hYiL3_normal.png" TargetMode="External" /><Relationship Id="rId211" Type="http://schemas.openxmlformats.org/officeDocument/2006/relationships/hyperlink" Target="http://pbs.twimg.com/profile_images/1106296451955679232/mn6hYiL3_normal.png" TargetMode="External" /><Relationship Id="rId212" Type="http://schemas.openxmlformats.org/officeDocument/2006/relationships/hyperlink" Target="http://pbs.twimg.com/profile_images/1106296451955679232/mn6hYiL3_normal.png" TargetMode="External" /><Relationship Id="rId213" Type="http://schemas.openxmlformats.org/officeDocument/2006/relationships/hyperlink" Target="http://pbs.twimg.com/profile_images/1106296451955679232/mn6hYiL3_normal.png" TargetMode="External" /><Relationship Id="rId214" Type="http://schemas.openxmlformats.org/officeDocument/2006/relationships/hyperlink" Target="http://pbs.twimg.com/profile_images/1106296451955679232/mn6hYiL3_normal.png" TargetMode="External" /><Relationship Id="rId215" Type="http://schemas.openxmlformats.org/officeDocument/2006/relationships/hyperlink" Target="http://pbs.twimg.com/profile_images/1106296451955679232/mn6hYiL3_normal.png" TargetMode="External" /><Relationship Id="rId216" Type="http://schemas.openxmlformats.org/officeDocument/2006/relationships/hyperlink" Target="http://pbs.twimg.com/profile_images/1106296451955679232/mn6hYiL3_normal.png" TargetMode="External" /><Relationship Id="rId217" Type="http://schemas.openxmlformats.org/officeDocument/2006/relationships/hyperlink" Target="http://pbs.twimg.com/profile_images/1106296451955679232/mn6hYiL3_normal.png" TargetMode="External" /><Relationship Id="rId218" Type="http://schemas.openxmlformats.org/officeDocument/2006/relationships/hyperlink" Target="http://pbs.twimg.com/profile_images/1106296451955679232/mn6hYiL3_normal.png" TargetMode="External" /><Relationship Id="rId219" Type="http://schemas.openxmlformats.org/officeDocument/2006/relationships/hyperlink" Target="http://pbs.twimg.com/profile_images/1106296451955679232/mn6hYiL3_normal.png" TargetMode="External" /><Relationship Id="rId220" Type="http://schemas.openxmlformats.org/officeDocument/2006/relationships/hyperlink" Target="http://pbs.twimg.com/profile_images/1106296451955679232/mn6hYiL3_normal.png" TargetMode="External" /><Relationship Id="rId221" Type="http://schemas.openxmlformats.org/officeDocument/2006/relationships/hyperlink" Target="http://pbs.twimg.com/profile_images/1106296451955679232/mn6hYiL3_normal.png" TargetMode="External" /><Relationship Id="rId222" Type="http://schemas.openxmlformats.org/officeDocument/2006/relationships/hyperlink" Target="http://pbs.twimg.com/profile_images/1106296451955679232/mn6hYiL3_normal.png" TargetMode="External" /><Relationship Id="rId223" Type="http://schemas.openxmlformats.org/officeDocument/2006/relationships/hyperlink" Target="http://pbs.twimg.com/profile_images/1106296451955679232/mn6hYiL3_normal.png" TargetMode="External" /><Relationship Id="rId224" Type="http://schemas.openxmlformats.org/officeDocument/2006/relationships/hyperlink" Target="http://pbs.twimg.com/profile_images/1106296451955679232/mn6hYiL3_normal.png" TargetMode="External" /><Relationship Id="rId225" Type="http://schemas.openxmlformats.org/officeDocument/2006/relationships/hyperlink" Target="https://pbs.twimg.com/media/D2HsI3GXgAU36bx.jpg" TargetMode="External" /><Relationship Id="rId226" Type="http://schemas.openxmlformats.org/officeDocument/2006/relationships/hyperlink" Target="http://pbs.twimg.com/profile_images/1106296451955679232/mn6hYiL3_normal.png" TargetMode="External" /><Relationship Id="rId227" Type="http://schemas.openxmlformats.org/officeDocument/2006/relationships/hyperlink" Target="http://pbs.twimg.com/profile_images/1106296451955679232/mn6hYiL3_normal.png" TargetMode="External" /><Relationship Id="rId228" Type="http://schemas.openxmlformats.org/officeDocument/2006/relationships/hyperlink" Target="http://pbs.twimg.com/profile_images/1106296451955679232/mn6hYiL3_normal.png" TargetMode="External" /><Relationship Id="rId229" Type="http://schemas.openxmlformats.org/officeDocument/2006/relationships/hyperlink" Target="http://pbs.twimg.com/profile_images/1106296451955679232/mn6hYiL3_normal.png" TargetMode="External" /><Relationship Id="rId230" Type="http://schemas.openxmlformats.org/officeDocument/2006/relationships/hyperlink" Target="http://pbs.twimg.com/profile_images/1106296451955679232/mn6hYiL3_normal.png" TargetMode="External" /><Relationship Id="rId231" Type="http://schemas.openxmlformats.org/officeDocument/2006/relationships/hyperlink" Target="http://pbs.twimg.com/profile_images/1106296451955679232/mn6hYiL3_normal.png" TargetMode="External" /><Relationship Id="rId232" Type="http://schemas.openxmlformats.org/officeDocument/2006/relationships/hyperlink" Target="http://pbs.twimg.com/profile_images/3594708117/1559938b26add5de9d0f376b7649ccb6_normal.jpeg" TargetMode="External" /><Relationship Id="rId233" Type="http://schemas.openxmlformats.org/officeDocument/2006/relationships/hyperlink" Target="http://pbs.twimg.com/profile_images/3594708117/1559938b26add5de9d0f376b7649ccb6_normal.jpeg" TargetMode="External" /><Relationship Id="rId234" Type="http://schemas.openxmlformats.org/officeDocument/2006/relationships/hyperlink" Target="http://pbs.twimg.com/profile_images/3594708117/1559938b26add5de9d0f376b7649ccb6_normal.jpeg" TargetMode="External" /><Relationship Id="rId235" Type="http://schemas.openxmlformats.org/officeDocument/2006/relationships/hyperlink" Target="http://pbs.twimg.com/profile_images/3594708117/1559938b26add5de9d0f376b7649ccb6_normal.jpeg" TargetMode="External" /><Relationship Id="rId236" Type="http://schemas.openxmlformats.org/officeDocument/2006/relationships/hyperlink" Target="http://pbs.twimg.com/profile_images/3594708117/1559938b26add5de9d0f376b7649ccb6_normal.jpeg" TargetMode="External" /><Relationship Id="rId237" Type="http://schemas.openxmlformats.org/officeDocument/2006/relationships/hyperlink" Target="http://pbs.twimg.com/profile_images/3594708117/1559938b26add5de9d0f376b7649ccb6_normal.jpeg" TargetMode="External" /><Relationship Id="rId238" Type="http://schemas.openxmlformats.org/officeDocument/2006/relationships/hyperlink" Target="http://pbs.twimg.com/profile_images/3594708117/1559938b26add5de9d0f376b7649ccb6_normal.jpeg" TargetMode="External" /><Relationship Id="rId239" Type="http://schemas.openxmlformats.org/officeDocument/2006/relationships/hyperlink" Target="http://pbs.twimg.com/profile_images/3594708117/1559938b26add5de9d0f376b7649ccb6_normal.jpeg" TargetMode="External" /><Relationship Id="rId240" Type="http://schemas.openxmlformats.org/officeDocument/2006/relationships/hyperlink" Target="http://pbs.twimg.com/profile_images/3594708117/1559938b26add5de9d0f376b7649ccb6_normal.jpeg" TargetMode="External" /><Relationship Id="rId241" Type="http://schemas.openxmlformats.org/officeDocument/2006/relationships/hyperlink" Target="http://pbs.twimg.com/profile_images/3594708117/1559938b26add5de9d0f376b7649ccb6_normal.jpeg" TargetMode="External" /><Relationship Id="rId242" Type="http://schemas.openxmlformats.org/officeDocument/2006/relationships/hyperlink" Target="http://pbs.twimg.com/profile_images/3594708117/1559938b26add5de9d0f376b7649ccb6_normal.jpeg" TargetMode="External" /><Relationship Id="rId243" Type="http://schemas.openxmlformats.org/officeDocument/2006/relationships/hyperlink" Target="http://pbs.twimg.com/profile_images/3594708117/1559938b26add5de9d0f376b7649ccb6_normal.jpeg" TargetMode="External" /><Relationship Id="rId244" Type="http://schemas.openxmlformats.org/officeDocument/2006/relationships/hyperlink" Target="http://pbs.twimg.com/profile_images/3594708117/1559938b26add5de9d0f376b7649ccb6_normal.jpeg" TargetMode="External" /><Relationship Id="rId245" Type="http://schemas.openxmlformats.org/officeDocument/2006/relationships/hyperlink" Target="http://pbs.twimg.com/profile_images/3594708117/1559938b26add5de9d0f376b7649ccb6_normal.jpeg" TargetMode="External" /><Relationship Id="rId246" Type="http://schemas.openxmlformats.org/officeDocument/2006/relationships/hyperlink" Target="http://pbs.twimg.com/profile_images/3594708117/1559938b26add5de9d0f376b7649ccb6_normal.jpeg" TargetMode="External" /><Relationship Id="rId247" Type="http://schemas.openxmlformats.org/officeDocument/2006/relationships/hyperlink" Target="http://pbs.twimg.com/profile_images/3594708117/1559938b26add5de9d0f376b7649ccb6_normal.jpeg" TargetMode="External" /><Relationship Id="rId248" Type="http://schemas.openxmlformats.org/officeDocument/2006/relationships/hyperlink" Target="http://pbs.twimg.com/profile_images/3594708117/1559938b26add5de9d0f376b7649ccb6_normal.jpeg" TargetMode="External" /><Relationship Id="rId249" Type="http://schemas.openxmlformats.org/officeDocument/2006/relationships/hyperlink" Target="http://pbs.twimg.com/profile_images/3594708117/1559938b26add5de9d0f376b7649ccb6_normal.jpeg" TargetMode="External" /><Relationship Id="rId250" Type="http://schemas.openxmlformats.org/officeDocument/2006/relationships/hyperlink" Target="http://pbs.twimg.com/profile_images/3594708117/1559938b26add5de9d0f376b7649ccb6_normal.jpeg" TargetMode="External" /><Relationship Id="rId251" Type="http://schemas.openxmlformats.org/officeDocument/2006/relationships/hyperlink" Target="http://pbs.twimg.com/profile_images/3594708117/1559938b26add5de9d0f376b7649ccb6_normal.jpeg" TargetMode="External" /><Relationship Id="rId252" Type="http://schemas.openxmlformats.org/officeDocument/2006/relationships/hyperlink" Target="http://pbs.twimg.com/profile_images/3594708117/1559938b26add5de9d0f376b7649ccb6_normal.jpeg" TargetMode="External" /><Relationship Id="rId253" Type="http://schemas.openxmlformats.org/officeDocument/2006/relationships/hyperlink" Target="http://pbs.twimg.com/profile_images/3594708117/1559938b26add5de9d0f376b7649ccb6_normal.jpeg" TargetMode="External" /><Relationship Id="rId254" Type="http://schemas.openxmlformats.org/officeDocument/2006/relationships/hyperlink" Target="http://pbs.twimg.com/profile_images/3594708117/1559938b26add5de9d0f376b7649ccb6_normal.jpeg" TargetMode="External" /><Relationship Id="rId255" Type="http://schemas.openxmlformats.org/officeDocument/2006/relationships/hyperlink" Target="http://pbs.twimg.com/profile_images/3594708117/1559938b26add5de9d0f376b7649ccb6_normal.jpeg" TargetMode="External" /><Relationship Id="rId256" Type="http://schemas.openxmlformats.org/officeDocument/2006/relationships/hyperlink" Target="http://pbs.twimg.com/profile_images/3594708117/1559938b26add5de9d0f376b7649ccb6_normal.jpeg" TargetMode="External" /><Relationship Id="rId257" Type="http://schemas.openxmlformats.org/officeDocument/2006/relationships/hyperlink" Target="http://pbs.twimg.com/profile_images/3594708117/1559938b26add5de9d0f376b7649ccb6_normal.jpeg" TargetMode="External" /><Relationship Id="rId258" Type="http://schemas.openxmlformats.org/officeDocument/2006/relationships/hyperlink" Target="http://pbs.twimg.com/profile_images/3594708117/1559938b26add5de9d0f376b7649ccb6_normal.jpeg" TargetMode="External" /><Relationship Id="rId259" Type="http://schemas.openxmlformats.org/officeDocument/2006/relationships/hyperlink" Target="http://pbs.twimg.com/profile_images/3594708117/1559938b26add5de9d0f376b7649ccb6_normal.jpeg" TargetMode="External" /><Relationship Id="rId260" Type="http://schemas.openxmlformats.org/officeDocument/2006/relationships/hyperlink" Target="http://pbs.twimg.com/profile_images/3594708117/1559938b26add5de9d0f376b7649ccb6_normal.jpeg" TargetMode="External" /><Relationship Id="rId261" Type="http://schemas.openxmlformats.org/officeDocument/2006/relationships/hyperlink" Target="http://pbs.twimg.com/profile_images/3594708117/1559938b26add5de9d0f376b7649ccb6_normal.jpeg" TargetMode="External" /><Relationship Id="rId262" Type="http://schemas.openxmlformats.org/officeDocument/2006/relationships/hyperlink" Target="http://pbs.twimg.com/profile_images/3594708117/1559938b26add5de9d0f376b7649ccb6_normal.jpeg" TargetMode="External" /><Relationship Id="rId263" Type="http://schemas.openxmlformats.org/officeDocument/2006/relationships/hyperlink" Target="https://pbs.twimg.com/media/D2HsI3GXgAU36bx.jpg" TargetMode="External" /><Relationship Id="rId264" Type="http://schemas.openxmlformats.org/officeDocument/2006/relationships/hyperlink" Target="http://pbs.twimg.com/profile_images/3594708117/1559938b26add5de9d0f376b7649ccb6_normal.jpeg" TargetMode="External" /><Relationship Id="rId265" Type="http://schemas.openxmlformats.org/officeDocument/2006/relationships/hyperlink" Target="http://pbs.twimg.com/profile_images/3594708117/1559938b26add5de9d0f376b7649ccb6_normal.jpeg" TargetMode="External" /><Relationship Id="rId266" Type="http://schemas.openxmlformats.org/officeDocument/2006/relationships/hyperlink" Target="http://pbs.twimg.com/profile_images/3594708117/1559938b26add5de9d0f376b7649ccb6_normal.jpeg" TargetMode="External" /><Relationship Id="rId267" Type="http://schemas.openxmlformats.org/officeDocument/2006/relationships/hyperlink" Target="http://pbs.twimg.com/profile_images/3594708117/1559938b26add5de9d0f376b7649ccb6_normal.jpeg" TargetMode="External" /><Relationship Id="rId268" Type="http://schemas.openxmlformats.org/officeDocument/2006/relationships/hyperlink" Target="http://pbs.twimg.com/profile_images/3594708117/1559938b26add5de9d0f376b7649ccb6_normal.jpeg" TargetMode="External" /><Relationship Id="rId269" Type="http://schemas.openxmlformats.org/officeDocument/2006/relationships/hyperlink" Target="http://pbs.twimg.com/profile_images/3594708117/1559938b26add5de9d0f376b7649ccb6_normal.jpeg" TargetMode="External" /><Relationship Id="rId270" Type="http://schemas.openxmlformats.org/officeDocument/2006/relationships/hyperlink" Target="http://pbs.twimg.com/profile_images/3594708117/1559938b26add5de9d0f376b7649ccb6_normal.jpeg" TargetMode="External" /><Relationship Id="rId271" Type="http://schemas.openxmlformats.org/officeDocument/2006/relationships/hyperlink" Target="http://pbs.twimg.com/profile_images/3594708117/1559938b26add5de9d0f376b7649ccb6_normal.jpeg" TargetMode="External" /><Relationship Id="rId272" Type="http://schemas.openxmlformats.org/officeDocument/2006/relationships/hyperlink" Target="http://pbs.twimg.com/profile_images/3594708117/1559938b26add5de9d0f376b7649ccb6_normal.jpeg" TargetMode="External" /><Relationship Id="rId273" Type="http://schemas.openxmlformats.org/officeDocument/2006/relationships/hyperlink" Target="http://pbs.twimg.com/profile_images/3594708117/1559938b26add5de9d0f376b7649ccb6_normal.jpeg" TargetMode="External" /><Relationship Id="rId274" Type="http://schemas.openxmlformats.org/officeDocument/2006/relationships/hyperlink" Target="http://pbs.twimg.com/profile_images/3594708117/1559938b26add5de9d0f376b7649ccb6_normal.jpeg" TargetMode="External" /><Relationship Id="rId275" Type="http://schemas.openxmlformats.org/officeDocument/2006/relationships/hyperlink" Target="http://pbs.twimg.com/profile_images/3594708117/1559938b26add5de9d0f376b7649ccb6_normal.jpeg" TargetMode="External" /><Relationship Id="rId276" Type="http://schemas.openxmlformats.org/officeDocument/2006/relationships/hyperlink" Target="http://pbs.twimg.com/profile_images/3594708117/1559938b26add5de9d0f376b7649ccb6_normal.jpeg" TargetMode="External" /><Relationship Id="rId277" Type="http://schemas.openxmlformats.org/officeDocument/2006/relationships/hyperlink" Target="https://twitter.com/johnvidos2000/status/1106227376520945664" TargetMode="External" /><Relationship Id="rId278" Type="http://schemas.openxmlformats.org/officeDocument/2006/relationships/hyperlink" Target="https://twitter.com/johnvidos2000/status/1106227376520945664" TargetMode="External" /><Relationship Id="rId279" Type="http://schemas.openxmlformats.org/officeDocument/2006/relationships/hyperlink" Target="https://twitter.com/goodavey/status/1106282323694243846" TargetMode="External" /><Relationship Id="rId280" Type="http://schemas.openxmlformats.org/officeDocument/2006/relationships/hyperlink" Target="https://twitter.com/goodavey/status/1106282323694243846" TargetMode="External" /><Relationship Id="rId281" Type="http://schemas.openxmlformats.org/officeDocument/2006/relationships/hyperlink" Target="https://twitter.com/xlsalvador/status/1108427999542685697" TargetMode="External" /><Relationship Id="rId282" Type="http://schemas.openxmlformats.org/officeDocument/2006/relationships/hyperlink" Target="https://twitter.com/xlsalvador/status/1108428000863965185" TargetMode="External" /><Relationship Id="rId283" Type="http://schemas.openxmlformats.org/officeDocument/2006/relationships/hyperlink" Target="https://twitter.com/xlsalvador/status/1108428000863965185" TargetMode="External" /><Relationship Id="rId284" Type="http://schemas.openxmlformats.org/officeDocument/2006/relationships/hyperlink" Target="https://twitter.com/mayamin/status/1108338359603286016" TargetMode="External" /><Relationship Id="rId285" Type="http://schemas.openxmlformats.org/officeDocument/2006/relationships/hyperlink" Target="https://twitter.com/mayamin/status/1108435582605238273" TargetMode="External" /><Relationship Id="rId286" Type="http://schemas.openxmlformats.org/officeDocument/2006/relationships/hyperlink" Target="https://twitter.com/mayamin/status/1108435582605238273" TargetMode="External" /><Relationship Id="rId287" Type="http://schemas.openxmlformats.org/officeDocument/2006/relationships/hyperlink" Target="https://twitter.com/mayamin/status/1108438022108991489" TargetMode="External" /><Relationship Id="rId288" Type="http://schemas.openxmlformats.org/officeDocument/2006/relationships/hyperlink" Target="https://twitter.com/mayamin/status/1108438022108991489" TargetMode="External" /><Relationship Id="rId289" Type="http://schemas.openxmlformats.org/officeDocument/2006/relationships/hyperlink" Target="https://twitter.com/eden25_official/status/1105863475102969856" TargetMode="External" /><Relationship Id="rId290" Type="http://schemas.openxmlformats.org/officeDocument/2006/relationships/hyperlink" Target="https://twitter.com/eden25_official/status/1108399981088702465" TargetMode="External" /><Relationship Id="rId291" Type="http://schemas.openxmlformats.org/officeDocument/2006/relationships/hyperlink" Target="https://twitter.com/eden25_official/status/1108417855794675719" TargetMode="External" /><Relationship Id="rId292" Type="http://schemas.openxmlformats.org/officeDocument/2006/relationships/hyperlink" Target="https://twitter.com/eden25_official/status/1108418218882940929" TargetMode="External" /><Relationship Id="rId293" Type="http://schemas.openxmlformats.org/officeDocument/2006/relationships/hyperlink" Target="https://twitter.com/eden25_official/status/1108421254648905729" TargetMode="External" /><Relationship Id="rId294" Type="http://schemas.openxmlformats.org/officeDocument/2006/relationships/hyperlink" Target="https://twitter.com/dinadina2kon/status/1108402764651118594" TargetMode="External" /><Relationship Id="rId295" Type="http://schemas.openxmlformats.org/officeDocument/2006/relationships/hyperlink" Target="https://twitter.com/antonellapoce/status/1107178662187749376" TargetMode="External" /><Relationship Id="rId296" Type="http://schemas.openxmlformats.org/officeDocument/2006/relationships/hyperlink" Target="https://twitter.com/antonellapoce/status/1108405900828655616" TargetMode="External" /><Relationship Id="rId297" Type="http://schemas.openxmlformats.org/officeDocument/2006/relationships/hyperlink" Target="https://twitter.com/amendoonia/status/1108422897410945029" TargetMode="External" /><Relationship Id="rId298" Type="http://schemas.openxmlformats.org/officeDocument/2006/relationships/hyperlink" Target="https://twitter.com/palithaed/status/1108425479709691904" TargetMode="External" /><Relationship Id="rId299" Type="http://schemas.openxmlformats.org/officeDocument/2006/relationships/hyperlink" Target="https://twitter.com/antonellapoce/status/1108423020987772929" TargetMode="External" /><Relationship Id="rId300" Type="http://schemas.openxmlformats.org/officeDocument/2006/relationships/hyperlink" Target="https://twitter.com/amendoonia/status/1108422897410945029" TargetMode="External" /><Relationship Id="rId301" Type="http://schemas.openxmlformats.org/officeDocument/2006/relationships/hyperlink" Target="https://twitter.com/palithaed/status/1108425479709691904" TargetMode="External" /><Relationship Id="rId302" Type="http://schemas.openxmlformats.org/officeDocument/2006/relationships/hyperlink" Target="https://twitter.com/antonellapoce/status/1108423020987772929" TargetMode="External" /><Relationship Id="rId303" Type="http://schemas.openxmlformats.org/officeDocument/2006/relationships/hyperlink" Target="https://twitter.com/amendoonia/status/1108422897410945029" TargetMode="External" /><Relationship Id="rId304" Type="http://schemas.openxmlformats.org/officeDocument/2006/relationships/hyperlink" Target="https://twitter.com/palithaed/status/1108425479709691904" TargetMode="External" /><Relationship Id="rId305" Type="http://schemas.openxmlformats.org/officeDocument/2006/relationships/hyperlink" Target="https://twitter.com/antonellapoce/status/1108423020987772929" TargetMode="External" /><Relationship Id="rId306" Type="http://schemas.openxmlformats.org/officeDocument/2006/relationships/hyperlink" Target="https://twitter.com/amendoonia/status/1108422897410945029" TargetMode="External" /><Relationship Id="rId307" Type="http://schemas.openxmlformats.org/officeDocument/2006/relationships/hyperlink" Target="https://twitter.com/amendoonia/status/1108422897410945029" TargetMode="External" /><Relationship Id="rId308" Type="http://schemas.openxmlformats.org/officeDocument/2006/relationships/hyperlink" Target="https://twitter.com/amendoonia/status/1108422897410945029" TargetMode="External" /><Relationship Id="rId309" Type="http://schemas.openxmlformats.org/officeDocument/2006/relationships/hyperlink" Target="https://twitter.com/amendoonia/status/1108425301078536198" TargetMode="External" /><Relationship Id="rId310" Type="http://schemas.openxmlformats.org/officeDocument/2006/relationships/hyperlink" Target="https://twitter.com/tbirdcymru/status/1108427748249358337" TargetMode="External" /><Relationship Id="rId311" Type="http://schemas.openxmlformats.org/officeDocument/2006/relationships/hyperlink" Target="https://twitter.com/tbirdcymru/status/1108428576100139008" TargetMode="External" /><Relationship Id="rId312" Type="http://schemas.openxmlformats.org/officeDocument/2006/relationships/hyperlink" Target="https://twitter.com/tbirdcymru/status/1108429362397892609" TargetMode="External" /><Relationship Id="rId313" Type="http://schemas.openxmlformats.org/officeDocument/2006/relationships/hyperlink" Target="https://twitter.com/m_aldash/status/1108426547277508608" TargetMode="External" /><Relationship Id="rId314" Type="http://schemas.openxmlformats.org/officeDocument/2006/relationships/hyperlink" Target="https://twitter.com/palithaed/status/1108425479709691904" TargetMode="External" /><Relationship Id="rId315" Type="http://schemas.openxmlformats.org/officeDocument/2006/relationships/hyperlink" Target="https://twitter.com/palithaed/status/1108429192260210690" TargetMode="External" /><Relationship Id="rId316" Type="http://schemas.openxmlformats.org/officeDocument/2006/relationships/hyperlink" Target="https://twitter.com/antonellapoce/status/1108423020987772929" TargetMode="External" /><Relationship Id="rId317" Type="http://schemas.openxmlformats.org/officeDocument/2006/relationships/hyperlink" Target="https://twitter.com/antonellapoce/status/1108426505271607297" TargetMode="External" /><Relationship Id="rId318" Type="http://schemas.openxmlformats.org/officeDocument/2006/relationships/hyperlink" Target="https://twitter.com/shuhanchen5/status/1108428415378620419" TargetMode="External" /><Relationship Id="rId319" Type="http://schemas.openxmlformats.org/officeDocument/2006/relationships/hyperlink" Target="https://twitter.com/palithaed/status/1108427140209565697" TargetMode="External" /><Relationship Id="rId320" Type="http://schemas.openxmlformats.org/officeDocument/2006/relationships/hyperlink" Target="https://twitter.com/antonellapoce/status/1108429992751452162" TargetMode="External" /><Relationship Id="rId321" Type="http://schemas.openxmlformats.org/officeDocument/2006/relationships/hyperlink" Target="https://twitter.com/tbirdcymru/status/1108430466594598912" TargetMode="External" /><Relationship Id="rId322" Type="http://schemas.openxmlformats.org/officeDocument/2006/relationships/hyperlink" Target="https://twitter.com/antonellapoce/status/1108431777922715651" TargetMode="External" /><Relationship Id="rId323" Type="http://schemas.openxmlformats.org/officeDocument/2006/relationships/hyperlink" Target="https://twitter.com/tbirdcymru/status/1108427247529218048" TargetMode="External" /><Relationship Id="rId324" Type="http://schemas.openxmlformats.org/officeDocument/2006/relationships/hyperlink" Target="https://twitter.com/dinadina2kon/status/1108402764651118594" TargetMode="External" /><Relationship Id="rId325" Type="http://schemas.openxmlformats.org/officeDocument/2006/relationships/hyperlink" Target="https://twitter.com/dinadina2kon/status/1108421444806033414" TargetMode="External" /><Relationship Id="rId326" Type="http://schemas.openxmlformats.org/officeDocument/2006/relationships/hyperlink" Target="https://twitter.com/dinadina2kon/status/1108426727624183808" TargetMode="External" /><Relationship Id="rId327" Type="http://schemas.openxmlformats.org/officeDocument/2006/relationships/hyperlink" Target="https://twitter.com/dinadina2kon/status/1108430854664175618" TargetMode="External" /><Relationship Id="rId328" Type="http://schemas.openxmlformats.org/officeDocument/2006/relationships/hyperlink" Target="https://twitter.com/palithaed/status/1108419811242057733" TargetMode="External" /><Relationship Id="rId329" Type="http://schemas.openxmlformats.org/officeDocument/2006/relationships/hyperlink" Target="https://twitter.com/antonellapoce/status/1108431790241472512" TargetMode="External" /><Relationship Id="rId330" Type="http://schemas.openxmlformats.org/officeDocument/2006/relationships/hyperlink" Target="https://twitter.com/ibukilebut/status/1108415546389876737" TargetMode="External" /><Relationship Id="rId331" Type="http://schemas.openxmlformats.org/officeDocument/2006/relationships/hyperlink" Target="https://twitter.com/ibukilebut/status/1108419989571362817" TargetMode="External" /><Relationship Id="rId332" Type="http://schemas.openxmlformats.org/officeDocument/2006/relationships/hyperlink" Target="https://twitter.com/ibukilebut/status/1108423729619628032" TargetMode="External" /><Relationship Id="rId333" Type="http://schemas.openxmlformats.org/officeDocument/2006/relationships/hyperlink" Target="https://twitter.com/ibukilebut/status/1108425599683624960" TargetMode="External" /><Relationship Id="rId334" Type="http://schemas.openxmlformats.org/officeDocument/2006/relationships/hyperlink" Target="https://twitter.com/ibukilebut/status/1108430427558158336" TargetMode="External" /><Relationship Id="rId335" Type="http://schemas.openxmlformats.org/officeDocument/2006/relationships/hyperlink" Target="https://twitter.com/tbirdcymru/status/1108421208045965312" TargetMode="External" /><Relationship Id="rId336" Type="http://schemas.openxmlformats.org/officeDocument/2006/relationships/hyperlink" Target="https://twitter.com/tbirdcymru/status/1108424139512205314" TargetMode="External" /><Relationship Id="rId337" Type="http://schemas.openxmlformats.org/officeDocument/2006/relationships/hyperlink" Target="https://twitter.com/antonellapoce/status/1108419515178721280" TargetMode="External" /><Relationship Id="rId338" Type="http://schemas.openxmlformats.org/officeDocument/2006/relationships/hyperlink" Target="https://twitter.com/antonellapoce/status/1108431545797353472" TargetMode="External" /><Relationship Id="rId339" Type="http://schemas.openxmlformats.org/officeDocument/2006/relationships/hyperlink" Target="https://twitter.com/antonellapoce/status/1108431807542902784" TargetMode="External" /><Relationship Id="rId340" Type="http://schemas.openxmlformats.org/officeDocument/2006/relationships/hyperlink" Target="https://twitter.com/mariarosaria_re/status/1108420891812204546" TargetMode="External" /><Relationship Id="rId341" Type="http://schemas.openxmlformats.org/officeDocument/2006/relationships/hyperlink" Target="https://twitter.com/mariarosaria_re/status/1108421121672728577" TargetMode="External" /><Relationship Id="rId342" Type="http://schemas.openxmlformats.org/officeDocument/2006/relationships/hyperlink" Target="https://twitter.com/shuhanchen5/status/1108408470657748994" TargetMode="External" /><Relationship Id="rId343" Type="http://schemas.openxmlformats.org/officeDocument/2006/relationships/hyperlink" Target="https://twitter.com/shuhanchen5/status/1108415955783294977" TargetMode="External" /><Relationship Id="rId344" Type="http://schemas.openxmlformats.org/officeDocument/2006/relationships/hyperlink" Target="https://twitter.com/shuhanchen5/status/1108417861960302592" TargetMode="External" /><Relationship Id="rId345" Type="http://schemas.openxmlformats.org/officeDocument/2006/relationships/hyperlink" Target="https://twitter.com/shuhanchen5/status/1108418471677841408" TargetMode="External" /><Relationship Id="rId346" Type="http://schemas.openxmlformats.org/officeDocument/2006/relationships/hyperlink" Target="https://twitter.com/shuhanchen5/status/1108419340821585920" TargetMode="External" /><Relationship Id="rId347" Type="http://schemas.openxmlformats.org/officeDocument/2006/relationships/hyperlink" Target="https://twitter.com/shuhanchen5/status/1108420492992659457" TargetMode="External" /><Relationship Id="rId348" Type="http://schemas.openxmlformats.org/officeDocument/2006/relationships/hyperlink" Target="https://twitter.com/shuhanchen5/status/1108421859975012352" TargetMode="External" /><Relationship Id="rId349" Type="http://schemas.openxmlformats.org/officeDocument/2006/relationships/hyperlink" Target="https://twitter.com/shuhanchen5/status/1108424347193102336" TargetMode="External" /><Relationship Id="rId350" Type="http://schemas.openxmlformats.org/officeDocument/2006/relationships/hyperlink" Target="https://twitter.com/shuhanchen5/status/1108425603340996610" TargetMode="External" /><Relationship Id="rId351" Type="http://schemas.openxmlformats.org/officeDocument/2006/relationships/hyperlink" Target="https://twitter.com/shuhanchen5/status/1108426346781396995" TargetMode="External" /><Relationship Id="rId352" Type="http://schemas.openxmlformats.org/officeDocument/2006/relationships/hyperlink" Target="https://twitter.com/shuhanchen5/status/1108428415378620419" TargetMode="External" /><Relationship Id="rId353" Type="http://schemas.openxmlformats.org/officeDocument/2006/relationships/hyperlink" Target="https://twitter.com/shuhanchen5/status/1108429117630877696" TargetMode="External" /><Relationship Id="rId354" Type="http://schemas.openxmlformats.org/officeDocument/2006/relationships/hyperlink" Target="https://twitter.com/tbirdcymru/status/1108421719923048453" TargetMode="External" /><Relationship Id="rId355" Type="http://schemas.openxmlformats.org/officeDocument/2006/relationships/hyperlink" Target="https://twitter.com/tbirdcymru/status/1108425308351401984" TargetMode="External" /><Relationship Id="rId356" Type="http://schemas.openxmlformats.org/officeDocument/2006/relationships/hyperlink" Target="https://twitter.com/palithaed/status/1108418641404612608" TargetMode="External" /><Relationship Id="rId357" Type="http://schemas.openxmlformats.org/officeDocument/2006/relationships/hyperlink" Target="https://twitter.com/palithaed/status/1108419560678526979" TargetMode="External" /><Relationship Id="rId358" Type="http://schemas.openxmlformats.org/officeDocument/2006/relationships/hyperlink" Target="https://twitter.com/palithaed/status/1108419583067725825" TargetMode="External" /><Relationship Id="rId359" Type="http://schemas.openxmlformats.org/officeDocument/2006/relationships/hyperlink" Target="https://twitter.com/antonellapoce/status/1108419568811368449" TargetMode="External" /><Relationship Id="rId360" Type="http://schemas.openxmlformats.org/officeDocument/2006/relationships/hyperlink" Target="https://twitter.com/antonellapoce/status/1108419705675620352" TargetMode="External" /><Relationship Id="rId361" Type="http://schemas.openxmlformats.org/officeDocument/2006/relationships/hyperlink" Target="https://twitter.com/antonellapoce/status/1108419739171336194" TargetMode="External" /><Relationship Id="rId362" Type="http://schemas.openxmlformats.org/officeDocument/2006/relationships/hyperlink" Target="https://twitter.com/antonellapoce/status/1108419761921245184" TargetMode="External" /><Relationship Id="rId363" Type="http://schemas.openxmlformats.org/officeDocument/2006/relationships/hyperlink" Target="https://twitter.com/antonellapoce/status/1108419791285600257" TargetMode="External" /><Relationship Id="rId364" Type="http://schemas.openxmlformats.org/officeDocument/2006/relationships/hyperlink" Target="https://twitter.com/antonellapoce/status/1108419815209877504" TargetMode="External" /><Relationship Id="rId365" Type="http://schemas.openxmlformats.org/officeDocument/2006/relationships/hyperlink" Target="https://twitter.com/antonellapoce/status/1108419891525234688" TargetMode="External" /><Relationship Id="rId366" Type="http://schemas.openxmlformats.org/officeDocument/2006/relationships/hyperlink" Target="https://twitter.com/antonellapoce/status/1108431818557214720" TargetMode="External" /><Relationship Id="rId367" Type="http://schemas.openxmlformats.org/officeDocument/2006/relationships/hyperlink" Target="https://twitter.com/antonellapoce/status/1108431836500381702" TargetMode="External" /><Relationship Id="rId368" Type="http://schemas.openxmlformats.org/officeDocument/2006/relationships/hyperlink" Target="https://twitter.com/mariarosaria_re/status/1108414889436024833" TargetMode="External" /><Relationship Id="rId369" Type="http://schemas.openxmlformats.org/officeDocument/2006/relationships/hyperlink" Target="https://twitter.com/mariarosaria_re/status/1108418279331299329" TargetMode="External" /><Relationship Id="rId370" Type="http://schemas.openxmlformats.org/officeDocument/2006/relationships/hyperlink" Target="https://twitter.com/mariarosaria_re/status/1108420171725791237" TargetMode="External" /><Relationship Id="rId371" Type="http://schemas.openxmlformats.org/officeDocument/2006/relationships/hyperlink" Target="https://twitter.com/mariarosaria_re/status/1108420171725791237" TargetMode="External" /><Relationship Id="rId372" Type="http://schemas.openxmlformats.org/officeDocument/2006/relationships/hyperlink" Target="https://twitter.com/mariarosaria_re/status/1108420891812204546" TargetMode="External" /><Relationship Id="rId373" Type="http://schemas.openxmlformats.org/officeDocument/2006/relationships/hyperlink" Target="https://twitter.com/mariarosaria_re/status/1108421121672728577" TargetMode="External" /><Relationship Id="rId374" Type="http://schemas.openxmlformats.org/officeDocument/2006/relationships/hyperlink" Target="https://twitter.com/mariarosaria_re/status/1108421925414543360" TargetMode="External" /><Relationship Id="rId375" Type="http://schemas.openxmlformats.org/officeDocument/2006/relationships/hyperlink" Target="https://twitter.com/tbirdcymru/status/1108421719923048453" TargetMode="External" /><Relationship Id="rId376" Type="http://schemas.openxmlformats.org/officeDocument/2006/relationships/hyperlink" Target="https://twitter.com/palithaed/status/1108415740389089280" TargetMode="External" /><Relationship Id="rId377" Type="http://schemas.openxmlformats.org/officeDocument/2006/relationships/hyperlink" Target="https://twitter.com/palithaed/status/1108425479709691904" TargetMode="External" /><Relationship Id="rId378" Type="http://schemas.openxmlformats.org/officeDocument/2006/relationships/hyperlink" Target="https://twitter.com/antonellapoce/status/1108417321519988743" TargetMode="External" /><Relationship Id="rId379" Type="http://schemas.openxmlformats.org/officeDocument/2006/relationships/hyperlink" Target="https://twitter.com/antonellapoce/status/1108419676189659137" TargetMode="External" /><Relationship Id="rId380" Type="http://schemas.openxmlformats.org/officeDocument/2006/relationships/hyperlink" Target="https://twitter.com/antonellapoce/status/1108423020987772929" TargetMode="External" /><Relationship Id="rId381" Type="http://schemas.openxmlformats.org/officeDocument/2006/relationships/hyperlink" Target="https://twitter.com/antonellapoce/status/1108431818557214720" TargetMode="External" /><Relationship Id="rId382" Type="http://schemas.openxmlformats.org/officeDocument/2006/relationships/hyperlink" Target="https://twitter.com/antonellapoce/status/1108431836500381702" TargetMode="External" /><Relationship Id="rId383" Type="http://schemas.openxmlformats.org/officeDocument/2006/relationships/hyperlink" Target="https://twitter.com/awalmutairi2004/status/1108427183071117312" TargetMode="External" /><Relationship Id="rId384" Type="http://schemas.openxmlformats.org/officeDocument/2006/relationships/hyperlink" Target="https://twitter.com/antonellapoce/status/1108431867433357314" TargetMode="External" /><Relationship Id="rId385" Type="http://schemas.openxmlformats.org/officeDocument/2006/relationships/hyperlink" Target="https://twitter.com/tbirdcymru/status/1108417978616475648" TargetMode="External" /><Relationship Id="rId386" Type="http://schemas.openxmlformats.org/officeDocument/2006/relationships/hyperlink" Target="https://twitter.com/tbirdcymru/status/1108420387656880128" TargetMode="External" /><Relationship Id="rId387" Type="http://schemas.openxmlformats.org/officeDocument/2006/relationships/hyperlink" Target="https://twitter.com/palithaed/status/1108420755061202944" TargetMode="External" /><Relationship Id="rId388" Type="http://schemas.openxmlformats.org/officeDocument/2006/relationships/hyperlink" Target="https://twitter.com/palithaed/status/1108420842843791360" TargetMode="External" /><Relationship Id="rId389" Type="http://schemas.openxmlformats.org/officeDocument/2006/relationships/hyperlink" Target="https://twitter.com/antonellapoce/status/1108419750244298752" TargetMode="External" /><Relationship Id="rId390" Type="http://schemas.openxmlformats.org/officeDocument/2006/relationships/hyperlink" Target="https://twitter.com/antonellapoce/status/1108431897183571971" TargetMode="External" /><Relationship Id="rId391" Type="http://schemas.openxmlformats.org/officeDocument/2006/relationships/hyperlink" Target="https://twitter.com/tbirdcymru/status/1108412532425965569" TargetMode="External" /><Relationship Id="rId392" Type="http://schemas.openxmlformats.org/officeDocument/2006/relationships/hyperlink" Target="https://twitter.com/tbirdcymru/status/1108412779109777408" TargetMode="External" /><Relationship Id="rId393" Type="http://schemas.openxmlformats.org/officeDocument/2006/relationships/hyperlink" Target="https://twitter.com/tbirdcymru/status/1108413803480387584" TargetMode="External" /><Relationship Id="rId394" Type="http://schemas.openxmlformats.org/officeDocument/2006/relationships/hyperlink" Target="https://twitter.com/tbirdcymru/status/1108415724714889218" TargetMode="External" /><Relationship Id="rId395" Type="http://schemas.openxmlformats.org/officeDocument/2006/relationships/hyperlink" Target="https://twitter.com/tbirdcymru/status/1108416465621917696" TargetMode="External" /><Relationship Id="rId396" Type="http://schemas.openxmlformats.org/officeDocument/2006/relationships/hyperlink" Target="https://twitter.com/tbirdcymru/status/1108417437609979910" TargetMode="External" /><Relationship Id="rId397" Type="http://schemas.openxmlformats.org/officeDocument/2006/relationships/hyperlink" Target="https://twitter.com/tbirdcymru/status/1108419402842734592" TargetMode="External" /><Relationship Id="rId398" Type="http://schemas.openxmlformats.org/officeDocument/2006/relationships/hyperlink" Target="https://twitter.com/tbirdcymru/status/1108421719923048453" TargetMode="External" /><Relationship Id="rId399" Type="http://schemas.openxmlformats.org/officeDocument/2006/relationships/hyperlink" Target="https://twitter.com/tbirdcymru/status/1108422453209034752" TargetMode="External" /><Relationship Id="rId400" Type="http://schemas.openxmlformats.org/officeDocument/2006/relationships/hyperlink" Target="https://twitter.com/tbirdcymru/status/1108423716428484608" TargetMode="External" /><Relationship Id="rId401" Type="http://schemas.openxmlformats.org/officeDocument/2006/relationships/hyperlink" Target="https://twitter.com/tbirdcymru/status/1108424139512205314" TargetMode="External" /><Relationship Id="rId402" Type="http://schemas.openxmlformats.org/officeDocument/2006/relationships/hyperlink" Target="https://twitter.com/tbirdcymru/status/1108424963185430528" TargetMode="External" /><Relationship Id="rId403" Type="http://schemas.openxmlformats.org/officeDocument/2006/relationships/hyperlink" Target="https://twitter.com/tbirdcymru/status/1108425308351401984" TargetMode="External" /><Relationship Id="rId404" Type="http://schemas.openxmlformats.org/officeDocument/2006/relationships/hyperlink" Target="https://twitter.com/tbirdcymru/status/1108426799699116032" TargetMode="External" /><Relationship Id="rId405" Type="http://schemas.openxmlformats.org/officeDocument/2006/relationships/hyperlink" Target="https://twitter.com/tbirdcymru/status/1108427748249358337" TargetMode="External" /><Relationship Id="rId406" Type="http://schemas.openxmlformats.org/officeDocument/2006/relationships/hyperlink" Target="https://twitter.com/tbirdcymru/status/1108428576100139008" TargetMode="External" /><Relationship Id="rId407" Type="http://schemas.openxmlformats.org/officeDocument/2006/relationships/hyperlink" Target="https://twitter.com/tbirdcymru/status/1108429362397892609" TargetMode="External" /><Relationship Id="rId408" Type="http://schemas.openxmlformats.org/officeDocument/2006/relationships/hyperlink" Target="https://twitter.com/tbirdcymru/status/1108430466594598912" TargetMode="External" /><Relationship Id="rId409" Type="http://schemas.openxmlformats.org/officeDocument/2006/relationships/hyperlink" Target="https://twitter.com/tbirdcymru/status/1108430604033511430" TargetMode="External" /><Relationship Id="rId410" Type="http://schemas.openxmlformats.org/officeDocument/2006/relationships/hyperlink" Target="https://twitter.com/palithaed/status/1108416512124170240" TargetMode="External" /><Relationship Id="rId411" Type="http://schemas.openxmlformats.org/officeDocument/2006/relationships/hyperlink" Target="https://twitter.com/palithaed/status/1108420755061202944" TargetMode="External" /><Relationship Id="rId412" Type="http://schemas.openxmlformats.org/officeDocument/2006/relationships/hyperlink" Target="https://twitter.com/palithaed/status/1108420842843791360" TargetMode="External" /><Relationship Id="rId413" Type="http://schemas.openxmlformats.org/officeDocument/2006/relationships/hyperlink" Target="https://twitter.com/palithaed/status/1108429192260210690" TargetMode="External" /><Relationship Id="rId414" Type="http://schemas.openxmlformats.org/officeDocument/2006/relationships/hyperlink" Target="https://twitter.com/antonellapoce/status/1108419547391016961" TargetMode="External" /><Relationship Id="rId415" Type="http://schemas.openxmlformats.org/officeDocument/2006/relationships/hyperlink" Target="https://twitter.com/antonellapoce/status/1108419648683413505" TargetMode="External" /><Relationship Id="rId416" Type="http://schemas.openxmlformats.org/officeDocument/2006/relationships/hyperlink" Target="https://twitter.com/antonellapoce/status/1108419750244298752" TargetMode="External" /><Relationship Id="rId417" Type="http://schemas.openxmlformats.org/officeDocument/2006/relationships/hyperlink" Target="https://twitter.com/antonellapoce/status/1108419805365850115" TargetMode="External" /><Relationship Id="rId418" Type="http://schemas.openxmlformats.org/officeDocument/2006/relationships/hyperlink" Target="https://twitter.com/antonellapoce/status/1108419863624773633" TargetMode="External" /><Relationship Id="rId419" Type="http://schemas.openxmlformats.org/officeDocument/2006/relationships/hyperlink" Target="https://twitter.com/antonellapoce/status/1108419875754688512" TargetMode="External" /><Relationship Id="rId420" Type="http://schemas.openxmlformats.org/officeDocument/2006/relationships/hyperlink" Target="https://twitter.com/antonellapoce/status/1108431777922715651" TargetMode="External" /><Relationship Id="rId421" Type="http://schemas.openxmlformats.org/officeDocument/2006/relationships/hyperlink" Target="https://twitter.com/antonellapoce/status/1108431807542902784" TargetMode="External" /><Relationship Id="rId422" Type="http://schemas.openxmlformats.org/officeDocument/2006/relationships/hyperlink" Target="https://twitter.com/antonellapoce/status/1108431836500381702" TargetMode="External" /><Relationship Id="rId423" Type="http://schemas.openxmlformats.org/officeDocument/2006/relationships/hyperlink" Target="https://twitter.com/antonellapoce/status/1108431897183571971" TargetMode="External" /><Relationship Id="rId424" Type="http://schemas.openxmlformats.org/officeDocument/2006/relationships/hyperlink" Target="https://twitter.com/antonellapoce/status/1108446132886257665" TargetMode="External" /><Relationship Id="rId425" Type="http://schemas.openxmlformats.org/officeDocument/2006/relationships/hyperlink" Target="https://twitter.com/m_aldash/status/1108418473062027264" TargetMode="External" /><Relationship Id="rId426" Type="http://schemas.openxmlformats.org/officeDocument/2006/relationships/hyperlink" Target="https://twitter.com/m_aldash/status/1108421822595375104" TargetMode="External" /><Relationship Id="rId427" Type="http://schemas.openxmlformats.org/officeDocument/2006/relationships/hyperlink" Target="https://twitter.com/m_aldash/status/1108422666292264961" TargetMode="External" /><Relationship Id="rId428" Type="http://schemas.openxmlformats.org/officeDocument/2006/relationships/hyperlink" Target="https://twitter.com/m_aldash/status/1108426547277508608" TargetMode="External" /><Relationship Id="rId429" Type="http://schemas.openxmlformats.org/officeDocument/2006/relationships/hyperlink" Target="https://twitter.com/m_aldash/status/1108430316467904513" TargetMode="External" /><Relationship Id="rId430" Type="http://schemas.openxmlformats.org/officeDocument/2006/relationships/hyperlink" Target="https://twitter.com/m_aldash/status/1108430427075854336" TargetMode="External" /><Relationship Id="rId431" Type="http://schemas.openxmlformats.org/officeDocument/2006/relationships/hyperlink" Target="https://twitter.com/m_aldash/status/1108431756762497024" TargetMode="External" /><Relationship Id="rId432" Type="http://schemas.openxmlformats.org/officeDocument/2006/relationships/hyperlink" Target="https://twitter.com/palithaed/status/1108429710051155969" TargetMode="External" /><Relationship Id="rId433" Type="http://schemas.openxmlformats.org/officeDocument/2006/relationships/hyperlink" Target="https://twitter.com/antonellapoce/status/1108419727439917063" TargetMode="External" /><Relationship Id="rId434" Type="http://schemas.openxmlformats.org/officeDocument/2006/relationships/hyperlink" Target="https://twitter.com/antonellapoce/status/1108431848789684224" TargetMode="External" /><Relationship Id="rId435" Type="http://schemas.openxmlformats.org/officeDocument/2006/relationships/hyperlink" Target="https://twitter.com/antonellapoce/status/1108446168659492864" TargetMode="External" /><Relationship Id="rId436" Type="http://schemas.openxmlformats.org/officeDocument/2006/relationships/hyperlink" Target="https://twitter.com/palithaed/status/1106250693931925505" TargetMode="External" /><Relationship Id="rId437" Type="http://schemas.openxmlformats.org/officeDocument/2006/relationships/hyperlink" Target="https://twitter.com/palithaed/status/1108407425969938438" TargetMode="External" /><Relationship Id="rId438" Type="http://schemas.openxmlformats.org/officeDocument/2006/relationships/hyperlink" Target="https://twitter.com/palithaed/status/1108410129609867264" TargetMode="External" /><Relationship Id="rId439" Type="http://schemas.openxmlformats.org/officeDocument/2006/relationships/hyperlink" Target="https://twitter.com/palithaed/status/1108412332865216512" TargetMode="External" /><Relationship Id="rId440" Type="http://schemas.openxmlformats.org/officeDocument/2006/relationships/hyperlink" Target="https://twitter.com/palithaed/status/1108413289153863680" TargetMode="External" /><Relationship Id="rId441" Type="http://schemas.openxmlformats.org/officeDocument/2006/relationships/hyperlink" Target="https://twitter.com/palithaed/status/1108413528971636737" TargetMode="External" /><Relationship Id="rId442" Type="http://schemas.openxmlformats.org/officeDocument/2006/relationships/hyperlink" Target="https://twitter.com/palithaed/status/1108414992750129152" TargetMode="External" /><Relationship Id="rId443" Type="http://schemas.openxmlformats.org/officeDocument/2006/relationships/hyperlink" Target="https://twitter.com/palithaed/status/1108415305003528192" TargetMode="External" /><Relationship Id="rId444" Type="http://schemas.openxmlformats.org/officeDocument/2006/relationships/hyperlink" Target="https://twitter.com/palithaed/status/1108415891610443777" TargetMode="External" /><Relationship Id="rId445" Type="http://schemas.openxmlformats.org/officeDocument/2006/relationships/hyperlink" Target="https://twitter.com/palithaed/status/1108415963572129792" TargetMode="External" /><Relationship Id="rId446" Type="http://schemas.openxmlformats.org/officeDocument/2006/relationships/hyperlink" Target="https://twitter.com/palithaed/status/1108416547490541569" TargetMode="External" /><Relationship Id="rId447" Type="http://schemas.openxmlformats.org/officeDocument/2006/relationships/hyperlink" Target="https://twitter.com/palithaed/status/1108417086458609664" TargetMode="External" /><Relationship Id="rId448" Type="http://schemas.openxmlformats.org/officeDocument/2006/relationships/hyperlink" Target="https://twitter.com/palithaed/status/1108417379187519488" TargetMode="External" /><Relationship Id="rId449" Type="http://schemas.openxmlformats.org/officeDocument/2006/relationships/hyperlink" Target="https://twitter.com/palithaed/status/1108420201702453251" TargetMode="External" /><Relationship Id="rId450" Type="http://schemas.openxmlformats.org/officeDocument/2006/relationships/hyperlink" Target="https://twitter.com/palithaed/status/1108420307046535169" TargetMode="External" /><Relationship Id="rId451" Type="http://schemas.openxmlformats.org/officeDocument/2006/relationships/hyperlink" Target="https://twitter.com/palithaed/status/1108420419877588994" TargetMode="External" /><Relationship Id="rId452" Type="http://schemas.openxmlformats.org/officeDocument/2006/relationships/hyperlink" Target="https://twitter.com/palithaed/status/1108421004982996992" TargetMode="External" /><Relationship Id="rId453" Type="http://schemas.openxmlformats.org/officeDocument/2006/relationships/hyperlink" Target="https://twitter.com/palithaed/status/1108421732719828999" TargetMode="External" /><Relationship Id="rId454" Type="http://schemas.openxmlformats.org/officeDocument/2006/relationships/hyperlink" Target="https://twitter.com/palithaed/status/1108422590832566276" TargetMode="External" /><Relationship Id="rId455" Type="http://schemas.openxmlformats.org/officeDocument/2006/relationships/hyperlink" Target="https://twitter.com/palithaed/status/1108424103470473217" TargetMode="External" /><Relationship Id="rId456" Type="http://schemas.openxmlformats.org/officeDocument/2006/relationships/hyperlink" Target="https://twitter.com/palithaed/status/1108425200427778048" TargetMode="External" /><Relationship Id="rId457" Type="http://schemas.openxmlformats.org/officeDocument/2006/relationships/hyperlink" Target="https://twitter.com/palithaed/status/1108425479709691904" TargetMode="External" /><Relationship Id="rId458" Type="http://schemas.openxmlformats.org/officeDocument/2006/relationships/hyperlink" Target="https://twitter.com/palithaed/status/1108426635852812288" TargetMode="External" /><Relationship Id="rId459" Type="http://schemas.openxmlformats.org/officeDocument/2006/relationships/hyperlink" Target="https://twitter.com/palithaed/status/1108427427171233793" TargetMode="External" /><Relationship Id="rId460" Type="http://schemas.openxmlformats.org/officeDocument/2006/relationships/hyperlink" Target="https://twitter.com/palithaed/status/1108427771703889920" TargetMode="External" /><Relationship Id="rId461" Type="http://schemas.openxmlformats.org/officeDocument/2006/relationships/hyperlink" Target="https://twitter.com/palithaed/status/1108429543566643200" TargetMode="External" /><Relationship Id="rId462" Type="http://schemas.openxmlformats.org/officeDocument/2006/relationships/hyperlink" Target="https://twitter.com/palithaed/status/1108429932668112897" TargetMode="External" /><Relationship Id="rId463" Type="http://schemas.openxmlformats.org/officeDocument/2006/relationships/hyperlink" Target="https://twitter.com/palithaed/status/1108430352392044544" TargetMode="External" /><Relationship Id="rId464" Type="http://schemas.openxmlformats.org/officeDocument/2006/relationships/hyperlink" Target="https://twitter.com/palithaed/status/1108445308118335489" TargetMode="External" /><Relationship Id="rId465" Type="http://schemas.openxmlformats.org/officeDocument/2006/relationships/hyperlink" Target="https://twitter.com/antonellapoce/status/1107178662187749376" TargetMode="External" /><Relationship Id="rId466" Type="http://schemas.openxmlformats.org/officeDocument/2006/relationships/hyperlink" Target="https://twitter.com/antonellapoce/status/1108405900828655616" TargetMode="External" /><Relationship Id="rId467" Type="http://schemas.openxmlformats.org/officeDocument/2006/relationships/hyperlink" Target="https://twitter.com/antonellapoce/status/1108407874059993088" TargetMode="External" /><Relationship Id="rId468" Type="http://schemas.openxmlformats.org/officeDocument/2006/relationships/hyperlink" Target="https://twitter.com/antonellapoce/status/1108408012585271296" TargetMode="External" /><Relationship Id="rId469" Type="http://schemas.openxmlformats.org/officeDocument/2006/relationships/hyperlink" Target="https://twitter.com/antonellapoce/status/1108413481315954688" TargetMode="External" /><Relationship Id="rId470" Type="http://schemas.openxmlformats.org/officeDocument/2006/relationships/hyperlink" Target="https://twitter.com/antonellapoce/status/1108413567194333184" TargetMode="External" /><Relationship Id="rId471" Type="http://schemas.openxmlformats.org/officeDocument/2006/relationships/hyperlink" Target="https://twitter.com/antonellapoce/status/1108413707858653185" TargetMode="External" /><Relationship Id="rId472" Type="http://schemas.openxmlformats.org/officeDocument/2006/relationships/hyperlink" Target="https://twitter.com/antonellapoce/status/1108417251164766214" TargetMode="External" /><Relationship Id="rId473" Type="http://schemas.openxmlformats.org/officeDocument/2006/relationships/hyperlink" Target="https://twitter.com/antonellapoce/status/1108417321519988743" TargetMode="External" /><Relationship Id="rId474" Type="http://schemas.openxmlformats.org/officeDocument/2006/relationships/hyperlink" Target="https://twitter.com/antonellapoce/status/1108419466113830913" TargetMode="External" /><Relationship Id="rId475" Type="http://schemas.openxmlformats.org/officeDocument/2006/relationships/hyperlink" Target="https://twitter.com/antonellapoce/status/1108419532027322368" TargetMode="External" /><Relationship Id="rId476" Type="http://schemas.openxmlformats.org/officeDocument/2006/relationships/hyperlink" Target="https://twitter.com/antonellapoce/status/1108419547391016961" TargetMode="External" /><Relationship Id="rId477" Type="http://schemas.openxmlformats.org/officeDocument/2006/relationships/hyperlink" Target="https://twitter.com/antonellapoce/status/1108419568811368449" TargetMode="External" /><Relationship Id="rId478" Type="http://schemas.openxmlformats.org/officeDocument/2006/relationships/hyperlink" Target="https://twitter.com/antonellapoce/status/1108419676189659137" TargetMode="External" /><Relationship Id="rId479" Type="http://schemas.openxmlformats.org/officeDocument/2006/relationships/hyperlink" Target="https://twitter.com/antonellapoce/status/1108419705675620352" TargetMode="External" /><Relationship Id="rId480" Type="http://schemas.openxmlformats.org/officeDocument/2006/relationships/hyperlink" Target="https://twitter.com/antonellapoce/status/1108419727439917063" TargetMode="External" /><Relationship Id="rId481" Type="http://schemas.openxmlformats.org/officeDocument/2006/relationships/hyperlink" Target="https://twitter.com/antonellapoce/status/1108419739171336194" TargetMode="External" /><Relationship Id="rId482" Type="http://schemas.openxmlformats.org/officeDocument/2006/relationships/hyperlink" Target="https://twitter.com/antonellapoce/status/1108419761921245184" TargetMode="External" /><Relationship Id="rId483" Type="http://schemas.openxmlformats.org/officeDocument/2006/relationships/hyperlink" Target="https://twitter.com/antonellapoce/status/1108419778081943552" TargetMode="External" /><Relationship Id="rId484" Type="http://schemas.openxmlformats.org/officeDocument/2006/relationships/hyperlink" Target="https://twitter.com/antonellapoce/status/1108419791285600257" TargetMode="External" /><Relationship Id="rId485" Type="http://schemas.openxmlformats.org/officeDocument/2006/relationships/hyperlink" Target="https://twitter.com/antonellapoce/status/1108419815209877504" TargetMode="External" /><Relationship Id="rId486" Type="http://schemas.openxmlformats.org/officeDocument/2006/relationships/hyperlink" Target="https://twitter.com/antonellapoce/status/1108419836189855746" TargetMode="External" /><Relationship Id="rId487" Type="http://schemas.openxmlformats.org/officeDocument/2006/relationships/hyperlink" Target="https://twitter.com/antonellapoce/status/1108419875754688512" TargetMode="External" /><Relationship Id="rId488" Type="http://schemas.openxmlformats.org/officeDocument/2006/relationships/hyperlink" Target="https://twitter.com/antonellapoce/status/1108419891525234688" TargetMode="External" /><Relationship Id="rId489" Type="http://schemas.openxmlformats.org/officeDocument/2006/relationships/hyperlink" Target="https://twitter.com/antonellapoce/status/1108423020987772929" TargetMode="External" /><Relationship Id="rId490" Type="http://schemas.openxmlformats.org/officeDocument/2006/relationships/hyperlink" Target="https://twitter.com/antonellapoce/status/1108426496828473344" TargetMode="External" /><Relationship Id="rId491" Type="http://schemas.openxmlformats.org/officeDocument/2006/relationships/hyperlink" Target="https://twitter.com/antonellapoce/status/1108426505271607297" TargetMode="External" /><Relationship Id="rId492" Type="http://schemas.openxmlformats.org/officeDocument/2006/relationships/hyperlink" Target="https://twitter.com/antonellapoce/status/1108429947041996800" TargetMode="External" /><Relationship Id="rId493" Type="http://schemas.openxmlformats.org/officeDocument/2006/relationships/hyperlink" Target="https://twitter.com/antonellapoce/status/1108429973495472128" TargetMode="External" /><Relationship Id="rId494" Type="http://schemas.openxmlformats.org/officeDocument/2006/relationships/hyperlink" Target="https://twitter.com/antonellapoce/status/1108429981556850689" TargetMode="External" /><Relationship Id="rId495" Type="http://schemas.openxmlformats.org/officeDocument/2006/relationships/hyperlink" Target="https://twitter.com/antonellapoce/status/1108429992751452162" TargetMode="External" /><Relationship Id="rId496" Type="http://schemas.openxmlformats.org/officeDocument/2006/relationships/hyperlink" Target="https://twitter.com/antonellapoce/status/1108430004306743296" TargetMode="External" /><Relationship Id="rId497" Type="http://schemas.openxmlformats.org/officeDocument/2006/relationships/hyperlink" Target="https://twitter.com/antonellapoce/status/1108431545797353472" TargetMode="External" /><Relationship Id="rId498" Type="http://schemas.openxmlformats.org/officeDocument/2006/relationships/hyperlink" Target="https://twitter.com/antonellapoce/status/1108431557587546112" TargetMode="External" /><Relationship Id="rId499" Type="http://schemas.openxmlformats.org/officeDocument/2006/relationships/hyperlink" Target="https://twitter.com/antonellapoce/status/1108431745953730560" TargetMode="External" /><Relationship Id="rId500" Type="http://schemas.openxmlformats.org/officeDocument/2006/relationships/hyperlink" Target="https://twitter.com/antonellapoce/status/1108431777922715651" TargetMode="External" /><Relationship Id="rId501" Type="http://schemas.openxmlformats.org/officeDocument/2006/relationships/hyperlink" Target="https://twitter.com/antonellapoce/status/1108431790241472512" TargetMode="External" /><Relationship Id="rId502" Type="http://schemas.openxmlformats.org/officeDocument/2006/relationships/hyperlink" Target="https://twitter.com/antonellapoce/status/1108431807542902784" TargetMode="External" /><Relationship Id="rId503" Type="http://schemas.openxmlformats.org/officeDocument/2006/relationships/hyperlink" Target="https://twitter.com/antonellapoce/status/1108431818557214720" TargetMode="External" /><Relationship Id="rId504" Type="http://schemas.openxmlformats.org/officeDocument/2006/relationships/hyperlink" Target="https://twitter.com/antonellapoce/status/1108431836500381702" TargetMode="External" /><Relationship Id="rId505" Type="http://schemas.openxmlformats.org/officeDocument/2006/relationships/hyperlink" Target="https://twitter.com/antonellapoce/status/1108431848789684224" TargetMode="External" /><Relationship Id="rId506" Type="http://schemas.openxmlformats.org/officeDocument/2006/relationships/hyperlink" Target="https://twitter.com/antonellapoce/status/1108431867433357314" TargetMode="External" /><Relationship Id="rId507" Type="http://schemas.openxmlformats.org/officeDocument/2006/relationships/hyperlink" Target="https://twitter.com/antonellapoce/status/1108431897183571971" TargetMode="External" /><Relationship Id="rId508" Type="http://schemas.openxmlformats.org/officeDocument/2006/relationships/hyperlink" Target="https://twitter.com/antonellapoce/status/1108446132886257665" TargetMode="External" /><Relationship Id="rId509" Type="http://schemas.openxmlformats.org/officeDocument/2006/relationships/hyperlink" Target="https://twitter.com/antonellapoce/status/1108446168659492864" TargetMode="External" /><Relationship Id="rId510" Type="http://schemas.openxmlformats.org/officeDocument/2006/relationships/hyperlink" Target="https://api.twitter.com/1.1/geo/id/38d67cacb385e69d.json" TargetMode="External" /><Relationship Id="rId511" Type="http://schemas.openxmlformats.org/officeDocument/2006/relationships/hyperlink" Target="https://api.twitter.com/1.1/geo/id/38d67cacb385e69d.json" TargetMode="External" /><Relationship Id="rId512" Type="http://schemas.openxmlformats.org/officeDocument/2006/relationships/hyperlink" Target="https://api.twitter.com/1.1/geo/id/38d67cacb385e69d.json" TargetMode="External" /><Relationship Id="rId513" Type="http://schemas.openxmlformats.org/officeDocument/2006/relationships/hyperlink" Target="https://api.twitter.com/1.1/geo/id/38d67cacb385e69d.json" TargetMode="External" /><Relationship Id="rId514" Type="http://schemas.openxmlformats.org/officeDocument/2006/relationships/hyperlink" Target="https://api.twitter.com/1.1/geo/id/7d588036fe12e124.json" TargetMode="External" /><Relationship Id="rId515" Type="http://schemas.openxmlformats.org/officeDocument/2006/relationships/hyperlink" Target="https://api.twitter.com/1.1/geo/id/7d588036fe12e124.json" TargetMode="External" /><Relationship Id="rId516" Type="http://schemas.openxmlformats.org/officeDocument/2006/relationships/comments" Target="../comments1.xml" /><Relationship Id="rId517" Type="http://schemas.openxmlformats.org/officeDocument/2006/relationships/vmlDrawing" Target="../drawings/vmlDrawing1.vml" /><Relationship Id="rId518" Type="http://schemas.openxmlformats.org/officeDocument/2006/relationships/table" Target="../tables/table1.xml" /><Relationship Id="rId5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co/JSFfXvEE5s" TargetMode="External" /><Relationship Id="rId2" Type="http://schemas.openxmlformats.org/officeDocument/2006/relationships/hyperlink" Target="http://t.co/ej5VLOy1I7" TargetMode="External" /><Relationship Id="rId3" Type="http://schemas.openxmlformats.org/officeDocument/2006/relationships/hyperlink" Target="https://t.co/Y1Eo8oM0j8" TargetMode="External" /><Relationship Id="rId4" Type="http://schemas.openxmlformats.org/officeDocument/2006/relationships/hyperlink" Target="https://t.co/wI7LyXeg1Z" TargetMode="External" /><Relationship Id="rId5" Type="http://schemas.openxmlformats.org/officeDocument/2006/relationships/hyperlink" Target="https://t.co/okdPo0UEZU" TargetMode="External" /><Relationship Id="rId6" Type="http://schemas.openxmlformats.org/officeDocument/2006/relationships/hyperlink" Target="https://t.co/gGb7JBA67R" TargetMode="External" /><Relationship Id="rId7" Type="http://schemas.openxmlformats.org/officeDocument/2006/relationships/hyperlink" Target="http://t.co/7ir0ntL5HG" TargetMode="External" /><Relationship Id="rId8" Type="http://schemas.openxmlformats.org/officeDocument/2006/relationships/hyperlink" Target="https://t.co/rXB8W7lg82" TargetMode="External" /><Relationship Id="rId9" Type="http://schemas.openxmlformats.org/officeDocument/2006/relationships/hyperlink" Target="https://t.co/twxHxOtlG0" TargetMode="External" /><Relationship Id="rId10" Type="http://schemas.openxmlformats.org/officeDocument/2006/relationships/hyperlink" Target="https://t.co/wbe4ENuuCx" TargetMode="External" /><Relationship Id="rId11" Type="http://schemas.openxmlformats.org/officeDocument/2006/relationships/hyperlink" Target="https://pbs.twimg.com/profile_banners/246785103/1543490232" TargetMode="External" /><Relationship Id="rId12" Type="http://schemas.openxmlformats.org/officeDocument/2006/relationships/hyperlink" Target="https://pbs.twimg.com/profile_banners/1724553624/1541246063" TargetMode="External" /><Relationship Id="rId13" Type="http://schemas.openxmlformats.org/officeDocument/2006/relationships/hyperlink" Target="https://pbs.twimg.com/profile_banners/4587771/1445269617" TargetMode="External" /><Relationship Id="rId14" Type="http://schemas.openxmlformats.org/officeDocument/2006/relationships/hyperlink" Target="https://pbs.twimg.com/profile_banners/21243607/1533636078" TargetMode="External" /><Relationship Id="rId15" Type="http://schemas.openxmlformats.org/officeDocument/2006/relationships/hyperlink" Target="https://pbs.twimg.com/profile_banners/1053698680400871425/1540062757" TargetMode="External" /><Relationship Id="rId16" Type="http://schemas.openxmlformats.org/officeDocument/2006/relationships/hyperlink" Target="https://pbs.twimg.com/profile_banners/626824259/1367570989" TargetMode="External" /><Relationship Id="rId17" Type="http://schemas.openxmlformats.org/officeDocument/2006/relationships/hyperlink" Target="https://pbs.twimg.com/profile_banners/367145682/1430317178" TargetMode="External" /><Relationship Id="rId18" Type="http://schemas.openxmlformats.org/officeDocument/2006/relationships/hyperlink" Target="https://pbs.twimg.com/profile_banners/379161305/1378221432" TargetMode="External" /><Relationship Id="rId19" Type="http://schemas.openxmlformats.org/officeDocument/2006/relationships/hyperlink" Target="https://pbs.twimg.com/profile_banners/3071189506/1481056872" TargetMode="External" /><Relationship Id="rId20" Type="http://schemas.openxmlformats.org/officeDocument/2006/relationships/hyperlink" Target="https://pbs.twimg.com/profile_banners/15922122/1427199656" TargetMode="External" /><Relationship Id="rId21" Type="http://schemas.openxmlformats.org/officeDocument/2006/relationships/hyperlink" Target="https://pbs.twimg.com/profile_banners/927933754550767616/1520597471" TargetMode="External" /><Relationship Id="rId22" Type="http://schemas.openxmlformats.org/officeDocument/2006/relationships/hyperlink" Target="https://pbs.twimg.com/profile_banners/2900385971/1417431167" TargetMode="External" /><Relationship Id="rId23" Type="http://schemas.openxmlformats.org/officeDocument/2006/relationships/hyperlink" Target="https://pbs.twimg.com/profile_banners/1056328818607177728/1540684019" TargetMode="External" /><Relationship Id="rId24" Type="http://schemas.openxmlformats.org/officeDocument/2006/relationships/hyperlink" Target="https://pbs.twimg.com/profile_banners/485231526/1553102721" TargetMode="External" /><Relationship Id="rId25" Type="http://schemas.openxmlformats.org/officeDocument/2006/relationships/hyperlink" Target="https://pbs.twimg.com/profile_banners/81089247/1551352847"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0/bg.gif"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8/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sticky/default_profile_images/default_profile_normal.png" TargetMode="External" /><Relationship Id="rId47" Type="http://schemas.openxmlformats.org/officeDocument/2006/relationships/hyperlink" Target="http://pbs.twimg.com/profile_images/631230022217379841/dMVBZTiA_normal.png" TargetMode="External" /><Relationship Id="rId48" Type="http://schemas.openxmlformats.org/officeDocument/2006/relationships/hyperlink" Target="http://pbs.twimg.com/profile_images/1039791065572749313/vlsekdQN_normal.jpg" TargetMode="External" /><Relationship Id="rId49" Type="http://schemas.openxmlformats.org/officeDocument/2006/relationships/hyperlink" Target="http://pbs.twimg.com/profile_images/2305106904/image_normal.jpg" TargetMode="External" /><Relationship Id="rId50" Type="http://schemas.openxmlformats.org/officeDocument/2006/relationships/hyperlink" Target="http://pbs.twimg.com/profile_images/1106296451955679232/mn6hYiL3_normal.png" TargetMode="External" /><Relationship Id="rId51" Type="http://schemas.openxmlformats.org/officeDocument/2006/relationships/hyperlink" Target="http://pbs.twimg.com/profile_images/861997394963165184/GMqvYEu8_normal.jpg" TargetMode="External" /><Relationship Id="rId52" Type="http://schemas.openxmlformats.org/officeDocument/2006/relationships/hyperlink" Target="http://pbs.twimg.com/profile_images/59858400/CNV00013_normal.JPG" TargetMode="External" /><Relationship Id="rId53" Type="http://schemas.openxmlformats.org/officeDocument/2006/relationships/hyperlink" Target="http://pbs.twimg.com/profile_images/1098197306149617664/iT0vgeXS_normal.jpg" TargetMode="External" /><Relationship Id="rId54" Type="http://schemas.openxmlformats.org/officeDocument/2006/relationships/hyperlink" Target="http://pbs.twimg.com/profile_images/1053700730333421568/Y3SsKKPt_normal.jpg" TargetMode="External" /><Relationship Id="rId55" Type="http://schemas.openxmlformats.org/officeDocument/2006/relationships/hyperlink" Target="http://pbs.twimg.com/profile_images/780728792549584897/w7bguS-y_normal.jpg" TargetMode="External" /><Relationship Id="rId56" Type="http://schemas.openxmlformats.org/officeDocument/2006/relationships/hyperlink" Target="http://pbs.twimg.com/profile_images/617109936615456768/QYQWkKnO_normal.jpg" TargetMode="External" /><Relationship Id="rId57" Type="http://schemas.openxmlformats.org/officeDocument/2006/relationships/hyperlink" Target="http://pbs.twimg.com/profile_images/3594708117/1559938b26add5de9d0f376b7649ccb6_normal.jpeg" TargetMode="External" /><Relationship Id="rId58" Type="http://schemas.openxmlformats.org/officeDocument/2006/relationships/hyperlink" Target="http://pbs.twimg.com/profile_images/806236558391214081/QzcNvXXr_normal.jpg" TargetMode="External" /><Relationship Id="rId59" Type="http://schemas.openxmlformats.org/officeDocument/2006/relationships/hyperlink" Target="http://pbs.twimg.com/profile_images/580344194675400704/QduShu4J_normal.jpg" TargetMode="External" /><Relationship Id="rId60" Type="http://schemas.openxmlformats.org/officeDocument/2006/relationships/hyperlink" Target="http://pbs.twimg.com/profile_images/530400819271581696/l-3szc03_normal.png" TargetMode="External" /><Relationship Id="rId61" Type="http://schemas.openxmlformats.org/officeDocument/2006/relationships/hyperlink" Target="http://pbs.twimg.com/profile_images/972075845710958592/PRYUI9Au_normal.jpg" TargetMode="External" /><Relationship Id="rId62" Type="http://schemas.openxmlformats.org/officeDocument/2006/relationships/hyperlink" Target="http://pbs.twimg.com/profile_images/550281014967144448/c5cEQmvb_normal.jpeg" TargetMode="External" /><Relationship Id="rId63" Type="http://schemas.openxmlformats.org/officeDocument/2006/relationships/hyperlink" Target="http://pbs.twimg.com/profile_images/1056330973133094913/9PCOEbeY_normal.jpg" TargetMode="External" /><Relationship Id="rId64" Type="http://schemas.openxmlformats.org/officeDocument/2006/relationships/hyperlink" Target="http://pbs.twimg.com/profile_images/801173041585803264/f7z2m1fL_normal.jpg" TargetMode="External" /><Relationship Id="rId65" Type="http://schemas.openxmlformats.org/officeDocument/2006/relationships/hyperlink" Target="http://pbs.twimg.com/profile_images/908233259712204800/UBsrJoQz_normal.jpg" TargetMode="External" /><Relationship Id="rId66" Type="http://schemas.openxmlformats.org/officeDocument/2006/relationships/hyperlink" Target="http://pbs.twimg.com/profile_images/1108411958276116481/vAYV31Ti_normal.jpg" TargetMode="External" /><Relationship Id="rId67" Type="http://schemas.openxmlformats.org/officeDocument/2006/relationships/hyperlink" Target="http://pbs.twimg.com/profile_images/1064633661591564289/hclP_m5d_normal.jpg" TargetMode="External" /><Relationship Id="rId68" Type="http://schemas.openxmlformats.org/officeDocument/2006/relationships/hyperlink" Target="https://twitter.com/johnvidos2000" TargetMode="External" /><Relationship Id="rId69" Type="http://schemas.openxmlformats.org/officeDocument/2006/relationships/hyperlink" Target="https://twitter.com/academia" TargetMode="External" /><Relationship Id="rId70" Type="http://schemas.openxmlformats.org/officeDocument/2006/relationships/hyperlink" Target="https://twitter.com/eden25_official" TargetMode="External" /><Relationship Id="rId71" Type="http://schemas.openxmlformats.org/officeDocument/2006/relationships/hyperlink" Target="https://twitter.com/goodavey" TargetMode="External" /><Relationship Id="rId72" Type="http://schemas.openxmlformats.org/officeDocument/2006/relationships/hyperlink" Target="https://twitter.com/palithaed" TargetMode="External" /><Relationship Id="rId73" Type="http://schemas.openxmlformats.org/officeDocument/2006/relationships/hyperlink" Target="https://twitter.com/xlsalvador" TargetMode="External" /><Relationship Id="rId74" Type="http://schemas.openxmlformats.org/officeDocument/2006/relationships/hyperlink" Target="https://twitter.com/tbirdcymru" TargetMode="External" /><Relationship Id="rId75" Type="http://schemas.openxmlformats.org/officeDocument/2006/relationships/hyperlink" Target="https://twitter.com/mayamin" TargetMode="External" /><Relationship Id="rId76" Type="http://schemas.openxmlformats.org/officeDocument/2006/relationships/hyperlink" Target="https://twitter.com/shuhanchen5" TargetMode="External" /><Relationship Id="rId77" Type="http://schemas.openxmlformats.org/officeDocument/2006/relationships/hyperlink" Target="https://twitter.com/awalmutairi2004" TargetMode="External" /><Relationship Id="rId78" Type="http://schemas.openxmlformats.org/officeDocument/2006/relationships/hyperlink" Target="https://twitter.com/dinadina2kon" TargetMode="External" /><Relationship Id="rId79" Type="http://schemas.openxmlformats.org/officeDocument/2006/relationships/hyperlink" Target="https://twitter.com/antonellapoce" TargetMode="External" /><Relationship Id="rId80" Type="http://schemas.openxmlformats.org/officeDocument/2006/relationships/hyperlink" Target="https://twitter.com/amendoonia" TargetMode="External" /><Relationship Id="rId81" Type="http://schemas.openxmlformats.org/officeDocument/2006/relationships/hyperlink" Target="https://twitter.com/diando70" TargetMode="External" /><Relationship Id="rId82" Type="http://schemas.openxmlformats.org/officeDocument/2006/relationships/hyperlink" Target="https://twitter.com/mediendidaktik" TargetMode="External" /><Relationship Id="rId83" Type="http://schemas.openxmlformats.org/officeDocument/2006/relationships/hyperlink" Target="https://twitter.com/openvm_erasmus" TargetMode="External" /><Relationship Id="rId84" Type="http://schemas.openxmlformats.org/officeDocument/2006/relationships/hyperlink" Target="https://twitter.com/mariarosaria_re" TargetMode="External" /><Relationship Id="rId85" Type="http://schemas.openxmlformats.org/officeDocument/2006/relationships/hyperlink" Target="https://twitter.com/m_aldash" TargetMode="External" /><Relationship Id="rId86" Type="http://schemas.openxmlformats.org/officeDocument/2006/relationships/hyperlink" Target="https://twitter.com/gracejiang_" TargetMode="External" /><Relationship Id="rId87" Type="http://schemas.openxmlformats.org/officeDocument/2006/relationships/hyperlink" Target="https://twitter.com/alison_cambs" TargetMode="External" /><Relationship Id="rId88" Type="http://schemas.openxmlformats.org/officeDocument/2006/relationships/hyperlink" Target="https://twitter.com/ibukilebut" TargetMode="External" /><Relationship Id="rId89" Type="http://schemas.openxmlformats.org/officeDocument/2006/relationships/hyperlink" Target="https://twitter.com/uniofleicester" TargetMode="External" /><Relationship Id="rId90" Type="http://schemas.openxmlformats.org/officeDocument/2006/relationships/comments" Target="../comments2.xml" /><Relationship Id="rId91" Type="http://schemas.openxmlformats.org/officeDocument/2006/relationships/vmlDrawing" Target="../drawings/vmlDrawing2.vml" /><Relationship Id="rId92" Type="http://schemas.openxmlformats.org/officeDocument/2006/relationships/table" Target="../tables/table2.xml" /><Relationship Id="rId9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ethos.bl.uk/OrderDetails.do?did=1&amp;uin=uk.bl.ethos.755366" TargetMode="External" /><Relationship Id="rId2" Type="http://schemas.openxmlformats.org/officeDocument/2006/relationships/hyperlink" Target="https://twitter.com/EDEN25_Official/status/1105863475102969856" TargetMode="External" /><Relationship Id="rId3" Type="http://schemas.openxmlformats.org/officeDocument/2006/relationships/hyperlink" Target="https://digitalcapability.jisc.ac.uk/our-service/discovery-tool/" TargetMode="External" /><Relationship Id="rId4" Type="http://schemas.openxmlformats.org/officeDocument/2006/relationships/hyperlink" Target="http://daveowhite.com/vandr/" TargetMode="External" /><Relationship Id="rId5" Type="http://schemas.openxmlformats.org/officeDocument/2006/relationships/hyperlink" Target="https://twitter.com/ShuhanChen5/status/1108413384171704321" TargetMode="External" /><Relationship Id="rId6" Type="http://schemas.openxmlformats.org/officeDocument/2006/relationships/hyperlink" Target="https://twitter.com/tbirdcymru/status/1108412779109777408" TargetMode="External" /><Relationship Id="rId7" Type="http://schemas.openxmlformats.org/officeDocument/2006/relationships/hyperlink" Target="https://twitter.com/EDEN25_Official/status/1108399981088702465" TargetMode="External" /><Relationship Id="rId8" Type="http://schemas.openxmlformats.org/officeDocument/2006/relationships/hyperlink" Target="https://www.slideshare.net/tbirdcymru/t-birditunesuoerposter?qid=233f7e2e-f88f-44e1-8663-f5f316f4f5e6&amp;v=&amp;b=&amp;from_search=1" TargetMode="External" /><Relationship Id="rId9" Type="http://schemas.openxmlformats.org/officeDocument/2006/relationships/hyperlink" Target="http://www.eden-online.org/edenchat-the-use-if-digital-literacy-by-chinese-students-in-the-uk/" TargetMode="External" /><Relationship Id="rId10" Type="http://schemas.openxmlformats.org/officeDocument/2006/relationships/hyperlink" Target="https://www2.le.ac.uk/institution/digital-campus/strategic-priorities/dsc/digital-literacy-framework" TargetMode="External" /><Relationship Id="rId11" Type="http://schemas.openxmlformats.org/officeDocument/2006/relationships/hyperlink" Target="https://ethos.bl.uk/OrderDetails.do?did=1&amp;uin=uk.bl.ethos.755366" TargetMode="External" /><Relationship Id="rId12" Type="http://schemas.openxmlformats.org/officeDocument/2006/relationships/hyperlink" Target="https://twitter.com/EDEN25_Official/status/1105863475102969856" TargetMode="External" /><Relationship Id="rId13" Type="http://schemas.openxmlformats.org/officeDocument/2006/relationships/hyperlink" Target="https://digitalcapability.jisc.ac.uk/our-service/discovery-tool/" TargetMode="External" /><Relationship Id="rId14" Type="http://schemas.openxmlformats.org/officeDocument/2006/relationships/hyperlink" Target="https://www.slideshare.net/tbirdcymru/t-birditunesuoerposter?qid=233f7e2e-f88f-44e1-8663-f5f316f4f5e6&amp;v=&amp;b=&amp;from_search=1" TargetMode="External" /><Relationship Id="rId15" Type="http://schemas.openxmlformats.org/officeDocument/2006/relationships/hyperlink" Target="http://daveowhite.com/vandr/" TargetMode="External" /><Relationship Id="rId16" Type="http://schemas.openxmlformats.org/officeDocument/2006/relationships/hyperlink" Target="https://twitter.com/tbirdcymru/status/1108412532425965569" TargetMode="External" /><Relationship Id="rId17" Type="http://schemas.openxmlformats.org/officeDocument/2006/relationships/hyperlink" Target="https://twitter.com/MariaRosaria_Re/status/1108414889436024833" TargetMode="External" /><Relationship Id="rId18" Type="http://schemas.openxmlformats.org/officeDocument/2006/relationships/hyperlink" Target="https://twitter.com/ShuhanChen5/status/1108413384171704321" TargetMode="External" /><Relationship Id="rId19" Type="http://schemas.openxmlformats.org/officeDocument/2006/relationships/hyperlink" Target="https://twitter.com/tbirdcymru/status/1108412779109777408" TargetMode="External" /><Relationship Id="rId20" Type="http://schemas.openxmlformats.org/officeDocument/2006/relationships/hyperlink" Target="https://twitter.com/tbirdcymru/status/1108415724714889218" TargetMode="External" /><Relationship Id="rId21" Type="http://schemas.openxmlformats.org/officeDocument/2006/relationships/hyperlink" Target="https://twitter.com/EDEN25_Official/status/1108399981088702465" TargetMode="External" /><Relationship Id="rId22" Type="http://schemas.openxmlformats.org/officeDocument/2006/relationships/hyperlink" Target="https://twitter.com/EDEN25_Official/status/1105863475102969856" TargetMode="External" /><Relationship Id="rId23" Type="http://schemas.openxmlformats.org/officeDocument/2006/relationships/hyperlink" Target="https://twitter.com/tbirdcymru/status/1108412779109777408" TargetMode="External" /><Relationship Id="rId24" Type="http://schemas.openxmlformats.org/officeDocument/2006/relationships/hyperlink" Target="https://twitter.com/ShuhanChen5/status/1108413384171704321" TargetMode="External" /><Relationship Id="rId25" Type="http://schemas.openxmlformats.org/officeDocument/2006/relationships/hyperlink" Target="http://www.eden-online.org/edenchat-the-use-if-digital-literacy-by-chinese-students-in-the-uk/" TargetMode="External" /><Relationship Id="rId26" Type="http://schemas.openxmlformats.org/officeDocument/2006/relationships/hyperlink" Target="https://www.academia.edu/38315396/5._HERODOTUS_COURSE_2019_ATHENS_GREECE_5.docx?source=swp_share" TargetMode="Externa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 Id="rId3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235"/>
  <sheetViews>
    <sheetView tabSelected="1" workbookViewId="0" topLeftCell="A1">
      <pane xSplit="2" ySplit="2" topLeftCell="L3" activePane="bottomRight" state="frozen"/>
      <selection pane="topRight" activeCell="C1" sqref="C1"/>
      <selection pane="bottomLeft" activeCell="A3" sqref="A3"/>
      <selection pane="bottomRight" activeCell="A2" sqref="A2:BB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4" width="11.140625" style="0" bestFit="1" customWidth="1"/>
  </cols>
  <sheetData>
    <row r="1" spans="3:14" ht="15">
      <c r="C1" s="16" t="s">
        <v>39</v>
      </c>
      <c r="D1" s="17"/>
      <c r="E1" s="17"/>
      <c r="F1" s="17"/>
      <c r="G1" s="16"/>
      <c r="H1" s="14" t="s">
        <v>43</v>
      </c>
      <c r="I1" s="50"/>
      <c r="J1" s="50"/>
      <c r="K1" s="33" t="s">
        <v>42</v>
      </c>
      <c r="L1" s="18" t="s">
        <v>40</v>
      </c>
      <c r="M1" s="18"/>
      <c r="N1" s="15" t="s">
        <v>41</v>
      </c>
    </row>
    <row r="2" spans="1:5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903</v>
      </c>
      <c r="BB2" s="13" t="s">
        <v>904</v>
      </c>
    </row>
    <row r="3" spans="1:54" ht="15" customHeight="1">
      <c r="A3" s="65" t="s">
        <v>214</v>
      </c>
      <c r="B3" s="65" t="s">
        <v>229</v>
      </c>
      <c r="C3" s="66"/>
      <c r="D3" s="67"/>
      <c r="E3" s="68"/>
      <c r="F3" s="69"/>
      <c r="G3" s="66"/>
      <c r="H3" s="70"/>
      <c r="I3" s="71"/>
      <c r="J3" s="71"/>
      <c r="K3" s="34" t="s">
        <v>65</v>
      </c>
      <c r="L3" s="72">
        <v>3</v>
      </c>
      <c r="M3" s="72"/>
      <c r="N3" s="73"/>
      <c r="O3" s="79" t="s">
        <v>236</v>
      </c>
      <c r="P3" s="81">
        <v>43538.677465277775</v>
      </c>
      <c r="Q3" s="79" t="s">
        <v>239</v>
      </c>
      <c r="R3" s="83" t="s">
        <v>337</v>
      </c>
      <c r="S3" s="79" t="s">
        <v>360</v>
      </c>
      <c r="T3" s="79" t="s">
        <v>367</v>
      </c>
      <c r="U3" s="79"/>
      <c r="V3" s="83" t="s">
        <v>383</v>
      </c>
      <c r="W3" s="81">
        <v>43538.677465277775</v>
      </c>
      <c r="X3" s="83" t="s">
        <v>398</v>
      </c>
      <c r="Y3" s="79"/>
      <c r="Z3" s="79"/>
      <c r="AA3" s="85" t="s">
        <v>554</v>
      </c>
      <c r="AB3" s="79"/>
      <c r="AC3" s="79" t="b">
        <v>0</v>
      </c>
      <c r="AD3" s="79">
        <v>0</v>
      </c>
      <c r="AE3" s="85" t="s">
        <v>718</v>
      </c>
      <c r="AF3" s="79" t="b">
        <v>0</v>
      </c>
      <c r="AG3" s="79" t="s">
        <v>728</v>
      </c>
      <c r="AH3" s="79"/>
      <c r="AI3" s="85" t="s">
        <v>718</v>
      </c>
      <c r="AJ3" s="79" t="b">
        <v>0</v>
      </c>
      <c r="AK3" s="79">
        <v>0</v>
      </c>
      <c r="AL3" s="85" t="s">
        <v>718</v>
      </c>
      <c r="AM3" s="79" t="s">
        <v>733</v>
      </c>
      <c r="AN3" s="79" t="b">
        <v>0</v>
      </c>
      <c r="AO3" s="85" t="s">
        <v>554</v>
      </c>
      <c r="AP3" s="79" t="s">
        <v>178</v>
      </c>
      <c r="AQ3" s="79">
        <v>0</v>
      </c>
      <c r="AR3" s="79">
        <v>0</v>
      </c>
      <c r="AS3" s="79"/>
      <c r="AT3" s="79"/>
      <c r="AU3" s="79"/>
      <c r="AV3" s="79"/>
      <c r="AW3" s="79"/>
      <c r="AX3" s="79"/>
      <c r="AY3" s="79"/>
      <c r="AZ3" s="79"/>
      <c r="BA3" s="79" t="str">
        <f>REPLACE(INDEX(GroupVertices[Group],MATCH(Edges[[#This Row],[Vertex 1]],GroupVertices[Vertex],0)),1,1,"")</f>
        <v>3</v>
      </c>
      <c r="BB3" s="79" t="str">
        <f>REPLACE(INDEX(GroupVertices[Group],MATCH(Edges[[#This Row],[Vertex 2]],GroupVertices[Vertex],0)),1,1,"")</f>
        <v>3</v>
      </c>
    </row>
    <row r="4" spans="1:54" ht="15" customHeight="1">
      <c r="A4" s="65" t="s">
        <v>220</v>
      </c>
      <c r="B4" s="65" t="s">
        <v>234</v>
      </c>
      <c r="C4" s="66"/>
      <c r="D4" s="67"/>
      <c r="E4" s="68"/>
      <c r="F4" s="69"/>
      <c r="G4" s="66"/>
      <c r="H4" s="70"/>
      <c r="I4" s="71"/>
      <c r="J4" s="71"/>
      <c r="K4" s="34" t="s">
        <v>65</v>
      </c>
      <c r="L4" s="78">
        <v>4</v>
      </c>
      <c r="M4" s="78"/>
      <c r="N4" s="73"/>
      <c r="O4" s="80" t="s">
        <v>236</v>
      </c>
      <c r="P4" s="82">
        <v>43544.760462962964</v>
      </c>
      <c r="Q4" s="80" t="s">
        <v>258</v>
      </c>
      <c r="R4" s="80"/>
      <c r="S4" s="80"/>
      <c r="T4" s="80" t="s">
        <v>367</v>
      </c>
      <c r="U4" s="80"/>
      <c r="V4" s="84" t="s">
        <v>389</v>
      </c>
      <c r="W4" s="82">
        <v>43544.760462962964</v>
      </c>
      <c r="X4" s="84" t="s">
        <v>425</v>
      </c>
      <c r="Y4" s="80"/>
      <c r="Z4" s="80"/>
      <c r="AA4" s="86" t="s">
        <v>583</v>
      </c>
      <c r="AB4" s="80"/>
      <c r="AC4" s="80" t="b">
        <v>0</v>
      </c>
      <c r="AD4" s="80">
        <v>0</v>
      </c>
      <c r="AE4" s="86" t="s">
        <v>718</v>
      </c>
      <c r="AF4" s="80" t="b">
        <v>0</v>
      </c>
      <c r="AG4" s="80" t="s">
        <v>729</v>
      </c>
      <c r="AH4" s="80"/>
      <c r="AI4" s="86" t="s">
        <v>718</v>
      </c>
      <c r="AJ4" s="80" t="b">
        <v>0</v>
      </c>
      <c r="AK4" s="80">
        <v>1</v>
      </c>
      <c r="AL4" s="86" t="s">
        <v>582</v>
      </c>
      <c r="AM4" s="80" t="s">
        <v>736</v>
      </c>
      <c r="AN4" s="80" t="b">
        <v>0</v>
      </c>
      <c r="AO4" s="86" t="s">
        <v>582</v>
      </c>
      <c r="AP4" s="80" t="s">
        <v>178</v>
      </c>
      <c r="AQ4" s="80">
        <v>0</v>
      </c>
      <c r="AR4" s="80">
        <v>0</v>
      </c>
      <c r="AS4" s="80"/>
      <c r="AT4" s="80"/>
      <c r="AU4" s="80"/>
      <c r="AV4" s="80"/>
      <c r="AW4" s="80"/>
      <c r="AX4" s="80"/>
      <c r="AY4" s="80"/>
      <c r="AZ4" s="80"/>
      <c r="BA4" s="79" t="str">
        <f>REPLACE(INDEX(GroupVertices[Group],MATCH(Edges[[#This Row],[Vertex 1]],GroupVertices[Vertex],0)),1,1,"")</f>
        <v>2</v>
      </c>
      <c r="BB4" s="79" t="str">
        <f>REPLACE(INDEX(GroupVertices[Group],MATCH(Edges[[#This Row],[Vertex 2]],GroupVertices[Vertex],0)),1,1,"")</f>
        <v>2</v>
      </c>
    </row>
    <row r="5" spans="1:54" ht="15">
      <c r="A5" s="65" t="s">
        <v>223</v>
      </c>
      <c r="B5" s="65" t="s">
        <v>234</v>
      </c>
      <c r="C5" s="66"/>
      <c r="D5" s="67"/>
      <c r="E5" s="68"/>
      <c r="F5" s="69"/>
      <c r="G5" s="66"/>
      <c r="H5" s="70"/>
      <c r="I5" s="71"/>
      <c r="J5" s="71"/>
      <c r="K5" s="34" t="s">
        <v>65</v>
      </c>
      <c r="L5" s="78">
        <v>5</v>
      </c>
      <c r="M5" s="78"/>
      <c r="N5" s="73"/>
      <c r="O5" s="80" t="s">
        <v>236</v>
      </c>
      <c r="P5" s="82">
        <v>43544.756840277776</v>
      </c>
      <c r="Q5" s="80" t="s">
        <v>258</v>
      </c>
      <c r="R5" s="80"/>
      <c r="S5" s="80"/>
      <c r="T5" s="80" t="s">
        <v>367</v>
      </c>
      <c r="U5" s="80"/>
      <c r="V5" s="84" t="s">
        <v>392</v>
      </c>
      <c r="W5" s="82">
        <v>43544.756840277776</v>
      </c>
      <c r="X5" s="84" t="s">
        <v>424</v>
      </c>
      <c r="Y5" s="80"/>
      <c r="Z5" s="80"/>
      <c r="AA5" s="86" t="s">
        <v>582</v>
      </c>
      <c r="AB5" s="86" t="s">
        <v>696</v>
      </c>
      <c r="AC5" s="80" t="b">
        <v>0</v>
      </c>
      <c r="AD5" s="80">
        <v>1</v>
      </c>
      <c r="AE5" s="86" t="s">
        <v>721</v>
      </c>
      <c r="AF5" s="80" t="b">
        <v>0</v>
      </c>
      <c r="AG5" s="80" t="s">
        <v>729</v>
      </c>
      <c r="AH5" s="80"/>
      <c r="AI5" s="86" t="s">
        <v>718</v>
      </c>
      <c r="AJ5" s="80" t="b">
        <v>0</v>
      </c>
      <c r="AK5" s="80">
        <v>1</v>
      </c>
      <c r="AL5" s="86" t="s">
        <v>718</v>
      </c>
      <c r="AM5" s="80" t="s">
        <v>733</v>
      </c>
      <c r="AN5" s="80" t="b">
        <v>0</v>
      </c>
      <c r="AO5" s="86" t="s">
        <v>696</v>
      </c>
      <c r="AP5" s="80" t="s">
        <v>178</v>
      </c>
      <c r="AQ5" s="80">
        <v>0</v>
      </c>
      <c r="AR5" s="80">
        <v>0</v>
      </c>
      <c r="AS5" s="80"/>
      <c r="AT5" s="80"/>
      <c r="AU5" s="80"/>
      <c r="AV5" s="80"/>
      <c r="AW5" s="80"/>
      <c r="AX5" s="80"/>
      <c r="AY5" s="80"/>
      <c r="AZ5" s="80"/>
      <c r="BA5" s="79" t="str">
        <f>REPLACE(INDEX(GroupVertices[Group],MATCH(Edges[[#This Row],[Vertex 1]],GroupVertices[Vertex],0)),1,1,"")</f>
        <v>1</v>
      </c>
      <c r="BB5" s="79" t="str">
        <f>REPLACE(INDEX(GroupVertices[Group],MATCH(Edges[[#This Row],[Vertex 2]],GroupVertices[Vertex],0)),1,1,"")</f>
        <v>2</v>
      </c>
    </row>
    <row r="6" spans="1:54" ht="15">
      <c r="A6" s="65" t="s">
        <v>220</v>
      </c>
      <c r="B6" s="65" t="s">
        <v>221</v>
      </c>
      <c r="C6" s="66"/>
      <c r="D6" s="67"/>
      <c r="E6" s="68"/>
      <c r="F6" s="69"/>
      <c r="G6" s="66"/>
      <c r="H6" s="70"/>
      <c r="I6" s="71"/>
      <c r="J6" s="71"/>
      <c r="K6" s="34" t="s">
        <v>66</v>
      </c>
      <c r="L6" s="78">
        <v>6</v>
      </c>
      <c r="M6" s="78"/>
      <c r="N6" s="73"/>
      <c r="O6" s="80" t="s">
        <v>237</v>
      </c>
      <c r="P6" s="82">
        <v>43544.736296296294</v>
      </c>
      <c r="Q6" s="80" t="s">
        <v>250</v>
      </c>
      <c r="R6" s="80"/>
      <c r="S6" s="80"/>
      <c r="T6" s="80"/>
      <c r="U6" s="80"/>
      <c r="V6" s="84" t="s">
        <v>389</v>
      </c>
      <c r="W6" s="82">
        <v>43544.736296296294</v>
      </c>
      <c r="X6" s="84" t="s">
        <v>414</v>
      </c>
      <c r="Y6" s="80"/>
      <c r="Z6" s="80"/>
      <c r="AA6" s="86" t="s">
        <v>571</v>
      </c>
      <c r="AB6" s="80"/>
      <c r="AC6" s="80" t="b">
        <v>0</v>
      </c>
      <c r="AD6" s="80">
        <v>0</v>
      </c>
      <c r="AE6" s="86" t="s">
        <v>718</v>
      </c>
      <c r="AF6" s="80" t="b">
        <v>0</v>
      </c>
      <c r="AG6" s="80" t="s">
        <v>729</v>
      </c>
      <c r="AH6" s="80"/>
      <c r="AI6" s="86" t="s">
        <v>718</v>
      </c>
      <c r="AJ6" s="80" t="b">
        <v>0</v>
      </c>
      <c r="AK6" s="80">
        <v>2</v>
      </c>
      <c r="AL6" s="86" t="s">
        <v>569</v>
      </c>
      <c r="AM6" s="80" t="s">
        <v>736</v>
      </c>
      <c r="AN6" s="80" t="b">
        <v>0</v>
      </c>
      <c r="AO6" s="86" t="s">
        <v>569</v>
      </c>
      <c r="AP6" s="80" t="s">
        <v>178</v>
      </c>
      <c r="AQ6" s="80">
        <v>0</v>
      </c>
      <c r="AR6" s="80">
        <v>0</v>
      </c>
      <c r="AS6" s="80"/>
      <c r="AT6" s="80"/>
      <c r="AU6" s="80"/>
      <c r="AV6" s="80"/>
      <c r="AW6" s="80"/>
      <c r="AX6" s="80"/>
      <c r="AY6" s="80"/>
      <c r="AZ6" s="80"/>
      <c r="BA6" s="79" t="str">
        <f>REPLACE(INDEX(GroupVertices[Group],MATCH(Edges[[#This Row],[Vertex 1]],GroupVertices[Vertex],0)),1,1,"")</f>
        <v>2</v>
      </c>
      <c r="BB6" s="79" t="str">
        <f>REPLACE(INDEX(GroupVertices[Group],MATCH(Edges[[#This Row],[Vertex 2]],GroupVertices[Vertex],0)),1,1,"")</f>
        <v>2</v>
      </c>
    </row>
    <row r="7" spans="1:54" ht="15">
      <c r="A7" s="65" t="s">
        <v>220</v>
      </c>
      <c r="B7" s="65" t="s">
        <v>221</v>
      </c>
      <c r="C7" s="66"/>
      <c r="D7" s="67"/>
      <c r="E7" s="68"/>
      <c r="F7" s="69"/>
      <c r="G7" s="66"/>
      <c r="H7" s="70"/>
      <c r="I7" s="71"/>
      <c r="J7" s="71"/>
      <c r="K7" s="34" t="s">
        <v>66</v>
      </c>
      <c r="L7" s="78">
        <v>7</v>
      </c>
      <c r="M7" s="78"/>
      <c r="N7" s="73"/>
      <c r="O7" s="80" t="s">
        <v>237</v>
      </c>
      <c r="P7" s="82">
        <v>43544.74591435185</v>
      </c>
      <c r="Q7" s="80" t="s">
        <v>251</v>
      </c>
      <c r="R7" s="80"/>
      <c r="S7" s="80"/>
      <c r="T7" s="80"/>
      <c r="U7" s="80"/>
      <c r="V7" s="84" t="s">
        <v>389</v>
      </c>
      <c r="W7" s="82">
        <v>43544.74591435185</v>
      </c>
      <c r="X7" s="84" t="s">
        <v>420</v>
      </c>
      <c r="Y7" s="80"/>
      <c r="Z7" s="80"/>
      <c r="AA7" s="86" t="s">
        <v>578</v>
      </c>
      <c r="AB7" s="80"/>
      <c r="AC7" s="80" t="b">
        <v>0</v>
      </c>
      <c r="AD7" s="80">
        <v>0</v>
      </c>
      <c r="AE7" s="86" t="s">
        <v>718</v>
      </c>
      <c r="AF7" s="80" t="b">
        <v>0</v>
      </c>
      <c r="AG7" s="80" t="s">
        <v>729</v>
      </c>
      <c r="AH7" s="80"/>
      <c r="AI7" s="86" t="s">
        <v>718</v>
      </c>
      <c r="AJ7" s="80" t="b">
        <v>0</v>
      </c>
      <c r="AK7" s="80">
        <v>2</v>
      </c>
      <c r="AL7" s="86" t="s">
        <v>572</v>
      </c>
      <c r="AM7" s="80" t="s">
        <v>736</v>
      </c>
      <c r="AN7" s="80" t="b">
        <v>0</v>
      </c>
      <c r="AO7" s="86" t="s">
        <v>572</v>
      </c>
      <c r="AP7" s="80" t="s">
        <v>178</v>
      </c>
      <c r="AQ7" s="80">
        <v>0</v>
      </c>
      <c r="AR7" s="80">
        <v>0</v>
      </c>
      <c r="AS7" s="80"/>
      <c r="AT7" s="80"/>
      <c r="AU7" s="80"/>
      <c r="AV7" s="80"/>
      <c r="AW7" s="80"/>
      <c r="AX7" s="80"/>
      <c r="AY7" s="80"/>
      <c r="AZ7" s="80"/>
      <c r="BA7" s="79" t="str">
        <f>REPLACE(INDEX(GroupVertices[Group],MATCH(Edges[[#This Row],[Vertex 1]],GroupVertices[Vertex],0)),1,1,"")</f>
        <v>2</v>
      </c>
      <c r="BB7" s="79" t="str">
        <f>REPLACE(INDEX(GroupVertices[Group],MATCH(Edges[[#This Row],[Vertex 2]],GroupVertices[Vertex],0)),1,1,"")</f>
        <v>2</v>
      </c>
    </row>
    <row r="8" spans="1:54" ht="15">
      <c r="A8" s="65" t="s">
        <v>224</v>
      </c>
      <c r="B8" s="65" t="s">
        <v>221</v>
      </c>
      <c r="C8" s="66"/>
      <c r="D8" s="67"/>
      <c r="E8" s="68"/>
      <c r="F8" s="69"/>
      <c r="G8" s="66"/>
      <c r="H8" s="70"/>
      <c r="I8" s="71"/>
      <c r="J8" s="71"/>
      <c r="K8" s="34" t="s">
        <v>65</v>
      </c>
      <c r="L8" s="78">
        <v>8</v>
      </c>
      <c r="M8" s="78"/>
      <c r="N8" s="73"/>
      <c r="O8" s="80" t="s">
        <v>237</v>
      </c>
      <c r="P8" s="82">
        <v>43544.746030092596</v>
      </c>
      <c r="Q8" s="80" t="s">
        <v>251</v>
      </c>
      <c r="R8" s="80"/>
      <c r="S8" s="80"/>
      <c r="T8" s="80"/>
      <c r="U8" s="80"/>
      <c r="V8" s="84" t="s">
        <v>393</v>
      </c>
      <c r="W8" s="82">
        <v>43544.746030092596</v>
      </c>
      <c r="X8" s="84" t="s">
        <v>418</v>
      </c>
      <c r="Y8" s="80"/>
      <c r="Z8" s="80"/>
      <c r="AA8" s="86" t="s">
        <v>576</v>
      </c>
      <c r="AB8" s="80"/>
      <c r="AC8" s="80" t="b">
        <v>0</v>
      </c>
      <c r="AD8" s="80">
        <v>0</v>
      </c>
      <c r="AE8" s="86" t="s">
        <v>718</v>
      </c>
      <c r="AF8" s="80" t="b">
        <v>0</v>
      </c>
      <c r="AG8" s="80" t="s">
        <v>729</v>
      </c>
      <c r="AH8" s="80"/>
      <c r="AI8" s="86" t="s">
        <v>718</v>
      </c>
      <c r="AJ8" s="80" t="b">
        <v>0</v>
      </c>
      <c r="AK8" s="80">
        <v>2</v>
      </c>
      <c r="AL8" s="86" t="s">
        <v>572</v>
      </c>
      <c r="AM8" s="80" t="s">
        <v>736</v>
      </c>
      <c r="AN8" s="80" t="b">
        <v>0</v>
      </c>
      <c r="AO8" s="86" t="s">
        <v>572</v>
      </c>
      <c r="AP8" s="80" t="s">
        <v>178</v>
      </c>
      <c r="AQ8" s="80">
        <v>0</v>
      </c>
      <c r="AR8" s="80">
        <v>0</v>
      </c>
      <c r="AS8" s="80"/>
      <c r="AT8" s="80"/>
      <c r="AU8" s="80"/>
      <c r="AV8" s="80"/>
      <c r="AW8" s="80"/>
      <c r="AX8" s="80"/>
      <c r="AY8" s="80"/>
      <c r="AZ8" s="80"/>
      <c r="BA8" s="79" t="str">
        <f>REPLACE(INDEX(GroupVertices[Group],MATCH(Edges[[#This Row],[Vertex 1]],GroupVertices[Vertex],0)),1,1,"")</f>
        <v>2</v>
      </c>
      <c r="BB8" s="79" t="str">
        <f>REPLACE(INDEX(GroupVertices[Group],MATCH(Edges[[#This Row],[Vertex 2]],GroupVertices[Vertex],0)),1,1,"")</f>
        <v>2</v>
      </c>
    </row>
    <row r="9" spans="1:54" ht="15">
      <c r="A9" s="65" t="s">
        <v>222</v>
      </c>
      <c r="B9" s="65" t="s">
        <v>221</v>
      </c>
      <c r="C9" s="66"/>
      <c r="D9" s="67"/>
      <c r="E9" s="68"/>
      <c r="F9" s="69"/>
      <c r="G9" s="66"/>
      <c r="H9" s="70"/>
      <c r="I9" s="71"/>
      <c r="J9" s="71"/>
      <c r="K9" s="34" t="s">
        <v>66</v>
      </c>
      <c r="L9" s="78">
        <v>9</v>
      </c>
      <c r="M9" s="78"/>
      <c r="N9" s="73"/>
      <c r="O9" s="80" t="s">
        <v>237</v>
      </c>
      <c r="P9" s="82">
        <v>43544.7430787037</v>
      </c>
      <c r="Q9" s="80" t="s">
        <v>250</v>
      </c>
      <c r="R9" s="80"/>
      <c r="S9" s="80"/>
      <c r="T9" s="80"/>
      <c r="U9" s="80"/>
      <c r="V9" s="84" t="s">
        <v>391</v>
      </c>
      <c r="W9" s="82">
        <v>43544.7430787037</v>
      </c>
      <c r="X9" s="84" t="s">
        <v>413</v>
      </c>
      <c r="Y9" s="80"/>
      <c r="Z9" s="80"/>
      <c r="AA9" s="86" t="s">
        <v>570</v>
      </c>
      <c r="AB9" s="80"/>
      <c r="AC9" s="80" t="b">
        <v>0</v>
      </c>
      <c r="AD9" s="80">
        <v>0</v>
      </c>
      <c r="AE9" s="86" t="s">
        <v>718</v>
      </c>
      <c r="AF9" s="80" t="b">
        <v>0</v>
      </c>
      <c r="AG9" s="80" t="s">
        <v>729</v>
      </c>
      <c r="AH9" s="80"/>
      <c r="AI9" s="86" t="s">
        <v>718</v>
      </c>
      <c r="AJ9" s="80" t="b">
        <v>0</v>
      </c>
      <c r="AK9" s="80">
        <v>2</v>
      </c>
      <c r="AL9" s="86" t="s">
        <v>569</v>
      </c>
      <c r="AM9" s="80" t="s">
        <v>733</v>
      </c>
      <c r="AN9" s="80" t="b">
        <v>0</v>
      </c>
      <c r="AO9" s="86" t="s">
        <v>569</v>
      </c>
      <c r="AP9" s="80" t="s">
        <v>178</v>
      </c>
      <c r="AQ9" s="80">
        <v>0</v>
      </c>
      <c r="AR9" s="80">
        <v>0</v>
      </c>
      <c r="AS9" s="80"/>
      <c r="AT9" s="80"/>
      <c r="AU9" s="80"/>
      <c r="AV9" s="80"/>
      <c r="AW9" s="80"/>
      <c r="AX9" s="80"/>
      <c r="AY9" s="80"/>
      <c r="AZ9" s="80"/>
      <c r="BA9" s="79" t="str">
        <f>REPLACE(INDEX(GroupVertices[Group],MATCH(Edges[[#This Row],[Vertex 1]],GroupVertices[Vertex],0)),1,1,"")</f>
        <v>1</v>
      </c>
      <c r="BB9" s="79" t="str">
        <f>REPLACE(INDEX(GroupVertices[Group],MATCH(Edges[[#This Row],[Vertex 2]],GroupVertices[Vertex],0)),1,1,"")</f>
        <v>2</v>
      </c>
    </row>
    <row r="10" spans="1:54" ht="15">
      <c r="A10" s="65" t="s">
        <v>222</v>
      </c>
      <c r="B10" s="65" t="s">
        <v>221</v>
      </c>
      <c r="C10" s="66"/>
      <c r="D10" s="67"/>
      <c r="E10" s="68"/>
      <c r="F10" s="69"/>
      <c r="G10" s="66"/>
      <c r="H10" s="70"/>
      <c r="I10" s="71"/>
      <c r="J10" s="71"/>
      <c r="K10" s="34" t="s">
        <v>66</v>
      </c>
      <c r="L10" s="78">
        <v>10</v>
      </c>
      <c r="M10" s="78"/>
      <c r="N10" s="73"/>
      <c r="O10" s="80" t="s">
        <v>236</v>
      </c>
      <c r="P10" s="82">
        <v>43544.75332175926</v>
      </c>
      <c r="Q10" s="80" t="s">
        <v>255</v>
      </c>
      <c r="R10" s="80"/>
      <c r="S10" s="80"/>
      <c r="T10" s="80" t="s">
        <v>367</v>
      </c>
      <c r="U10" s="80"/>
      <c r="V10" s="84" t="s">
        <v>391</v>
      </c>
      <c r="W10" s="82">
        <v>43544.75332175926</v>
      </c>
      <c r="X10" s="84" t="s">
        <v>419</v>
      </c>
      <c r="Y10" s="80"/>
      <c r="Z10" s="80"/>
      <c r="AA10" s="86" t="s">
        <v>577</v>
      </c>
      <c r="AB10" s="86" t="s">
        <v>574</v>
      </c>
      <c r="AC10" s="80" t="b">
        <v>0</v>
      </c>
      <c r="AD10" s="80">
        <v>3</v>
      </c>
      <c r="AE10" s="86" t="s">
        <v>723</v>
      </c>
      <c r="AF10" s="80" t="b">
        <v>0</v>
      </c>
      <c r="AG10" s="80" t="s">
        <v>729</v>
      </c>
      <c r="AH10" s="80"/>
      <c r="AI10" s="86" t="s">
        <v>718</v>
      </c>
      <c r="AJ10" s="80" t="b">
        <v>0</v>
      </c>
      <c r="AK10" s="80">
        <v>0</v>
      </c>
      <c r="AL10" s="86" t="s">
        <v>718</v>
      </c>
      <c r="AM10" s="80" t="s">
        <v>733</v>
      </c>
      <c r="AN10" s="80" t="b">
        <v>0</v>
      </c>
      <c r="AO10" s="86" t="s">
        <v>574</v>
      </c>
      <c r="AP10" s="80" t="s">
        <v>178</v>
      </c>
      <c r="AQ10" s="80">
        <v>0</v>
      </c>
      <c r="AR10" s="80">
        <v>0</v>
      </c>
      <c r="AS10" s="80"/>
      <c r="AT10" s="80"/>
      <c r="AU10" s="80"/>
      <c r="AV10" s="80"/>
      <c r="AW10" s="80"/>
      <c r="AX10" s="80"/>
      <c r="AY10" s="80"/>
      <c r="AZ10" s="80"/>
      <c r="BA10" s="79" t="str">
        <f>REPLACE(INDEX(GroupVertices[Group],MATCH(Edges[[#This Row],[Vertex 1]],GroupVertices[Vertex],0)),1,1,"")</f>
        <v>1</v>
      </c>
      <c r="BB10" s="79" t="str">
        <f>REPLACE(INDEX(GroupVertices[Group],MATCH(Edges[[#This Row],[Vertex 2]],GroupVertices[Vertex],0)),1,1,"")</f>
        <v>2</v>
      </c>
    </row>
    <row r="11" spans="1:54" ht="15">
      <c r="A11" s="65" t="s">
        <v>223</v>
      </c>
      <c r="B11" s="65" t="s">
        <v>221</v>
      </c>
      <c r="C11" s="66"/>
      <c r="D11" s="67"/>
      <c r="E11" s="68"/>
      <c r="F11" s="69"/>
      <c r="G11" s="66"/>
      <c r="H11" s="70"/>
      <c r="I11" s="71"/>
      <c r="J11" s="71"/>
      <c r="K11" s="34" t="s">
        <v>65</v>
      </c>
      <c r="L11" s="78">
        <v>11</v>
      </c>
      <c r="M11" s="78"/>
      <c r="N11" s="73"/>
      <c r="O11" s="80" t="s">
        <v>238</v>
      </c>
      <c r="P11" s="82">
        <v>43544.749340277776</v>
      </c>
      <c r="Q11" s="80" t="s">
        <v>252</v>
      </c>
      <c r="R11" s="80"/>
      <c r="S11" s="80"/>
      <c r="T11" s="80" t="s">
        <v>368</v>
      </c>
      <c r="U11" s="80"/>
      <c r="V11" s="84" t="s">
        <v>392</v>
      </c>
      <c r="W11" s="82">
        <v>43544.749340277776</v>
      </c>
      <c r="X11" s="84" t="s">
        <v>416</v>
      </c>
      <c r="Y11" s="80"/>
      <c r="Z11" s="80"/>
      <c r="AA11" s="86" t="s">
        <v>573</v>
      </c>
      <c r="AB11" s="86" t="s">
        <v>572</v>
      </c>
      <c r="AC11" s="80" t="b">
        <v>0</v>
      </c>
      <c r="AD11" s="80">
        <v>2</v>
      </c>
      <c r="AE11" s="86" t="s">
        <v>722</v>
      </c>
      <c r="AF11" s="80" t="b">
        <v>0</v>
      </c>
      <c r="AG11" s="80" t="s">
        <v>729</v>
      </c>
      <c r="AH11" s="80"/>
      <c r="AI11" s="86" t="s">
        <v>718</v>
      </c>
      <c r="AJ11" s="80" t="b">
        <v>0</v>
      </c>
      <c r="AK11" s="80">
        <v>0</v>
      </c>
      <c r="AL11" s="86" t="s">
        <v>718</v>
      </c>
      <c r="AM11" s="80" t="s">
        <v>733</v>
      </c>
      <c r="AN11" s="80" t="b">
        <v>0</v>
      </c>
      <c r="AO11" s="86" t="s">
        <v>572</v>
      </c>
      <c r="AP11" s="80" t="s">
        <v>178</v>
      </c>
      <c r="AQ11" s="80">
        <v>0</v>
      </c>
      <c r="AR11" s="80">
        <v>0</v>
      </c>
      <c r="AS11" s="80"/>
      <c r="AT11" s="80"/>
      <c r="AU11" s="80"/>
      <c r="AV11" s="80"/>
      <c r="AW11" s="80"/>
      <c r="AX11" s="80"/>
      <c r="AY11" s="80"/>
      <c r="AZ11" s="80"/>
      <c r="BA11" s="79" t="str">
        <f>REPLACE(INDEX(GroupVertices[Group],MATCH(Edges[[#This Row],[Vertex 1]],GroupVertices[Vertex],0)),1,1,"")</f>
        <v>1</v>
      </c>
      <c r="BB11" s="79" t="str">
        <f>REPLACE(INDEX(GroupVertices[Group],MATCH(Edges[[#This Row],[Vertex 2]],GroupVertices[Vertex],0)),1,1,"")</f>
        <v>2</v>
      </c>
    </row>
    <row r="12" spans="1:54" ht="15">
      <c r="A12" s="65" t="s">
        <v>223</v>
      </c>
      <c r="B12" s="65" t="s">
        <v>221</v>
      </c>
      <c r="C12" s="66"/>
      <c r="D12" s="67"/>
      <c r="E12" s="68"/>
      <c r="F12" s="69"/>
      <c r="G12" s="66"/>
      <c r="H12" s="70"/>
      <c r="I12" s="71"/>
      <c r="J12" s="71"/>
      <c r="K12" s="34" t="s">
        <v>65</v>
      </c>
      <c r="L12" s="78">
        <v>12</v>
      </c>
      <c r="M12" s="78"/>
      <c r="N12" s="73"/>
      <c r="O12" s="80" t="s">
        <v>236</v>
      </c>
      <c r="P12" s="82">
        <v>43544.75162037037</v>
      </c>
      <c r="Q12" s="80" t="s">
        <v>253</v>
      </c>
      <c r="R12" s="80"/>
      <c r="S12" s="80"/>
      <c r="T12" s="80" t="s">
        <v>369</v>
      </c>
      <c r="U12" s="80"/>
      <c r="V12" s="84" t="s">
        <v>392</v>
      </c>
      <c r="W12" s="82">
        <v>43544.75162037037</v>
      </c>
      <c r="X12" s="84" t="s">
        <v>358</v>
      </c>
      <c r="Y12" s="80"/>
      <c r="Z12" s="80"/>
      <c r="AA12" s="86" t="s">
        <v>574</v>
      </c>
      <c r="AB12" s="86" t="s">
        <v>693</v>
      </c>
      <c r="AC12" s="80" t="b">
        <v>0</v>
      </c>
      <c r="AD12" s="80">
        <v>2</v>
      </c>
      <c r="AE12" s="86" t="s">
        <v>721</v>
      </c>
      <c r="AF12" s="80" t="b">
        <v>0</v>
      </c>
      <c r="AG12" s="80" t="s">
        <v>729</v>
      </c>
      <c r="AH12" s="80"/>
      <c r="AI12" s="86" t="s">
        <v>718</v>
      </c>
      <c r="AJ12" s="80" t="b">
        <v>0</v>
      </c>
      <c r="AK12" s="80">
        <v>0</v>
      </c>
      <c r="AL12" s="86" t="s">
        <v>718</v>
      </c>
      <c r="AM12" s="80" t="s">
        <v>733</v>
      </c>
      <c r="AN12" s="80" t="b">
        <v>0</v>
      </c>
      <c r="AO12" s="86" t="s">
        <v>693</v>
      </c>
      <c r="AP12" s="80" t="s">
        <v>178</v>
      </c>
      <c r="AQ12" s="80">
        <v>0</v>
      </c>
      <c r="AR12" s="80">
        <v>0</v>
      </c>
      <c r="AS12" s="80"/>
      <c r="AT12" s="80"/>
      <c r="AU12" s="80"/>
      <c r="AV12" s="80"/>
      <c r="AW12" s="80"/>
      <c r="AX12" s="80"/>
      <c r="AY12" s="80"/>
      <c r="AZ12" s="80"/>
      <c r="BA12" s="79" t="str">
        <f>REPLACE(INDEX(GroupVertices[Group],MATCH(Edges[[#This Row],[Vertex 1]],GroupVertices[Vertex],0)),1,1,"")</f>
        <v>1</v>
      </c>
      <c r="BB12" s="79" t="str">
        <f>REPLACE(INDEX(GroupVertices[Group],MATCH(Edges[[#This Row],[Vertex 2]],GroupVertices[Vertex],0)),1,1,"")</f>
        <v>2</v>
      </c>
    </row>
    <row r="13" spans="1:54" ht="15">
      <c r="A13" s="65" t="s">
        <v>223</v>
      </c>
      <c r="B13" s="65" t="s">
        <v>221</v>
      </c>
      <c r="C13" s="66"/>
      <c r="D13" s="67"/>
      <c r="E13" s="68"/>
      <c r="F13" s="69"/>
      <c r="G13" s="66"/>
      <c r="H13" s="70"/>
      <c r="I13" s="71"/>
      <c r="J13" s="71"/>
      <c r="K13" s="34" t="s">
        <v>65</v>
      </c>
      <c r="L13" s="78">
        <v>13</v>
      </c>
      <c r="M13" s="78"/>
      <c r="N13" s="73"/>
      <c r="O13" s="80" t="s">
        <v>236</v>
      </c>
      <c r="P13" s="82">
        <v>43544.753796296296</v>
      </c>
      <c r="Q13" s="80" t="s">
        <v>254</v>
      </c>
      <c r="R13" s="80"/>
      <c r="S13" s="80"/>
      <c r="T13" s="80" t="s">
        <v>370</v>
      </c>
      <c r="U13" s="80"/>
      <c r="V13" s="84" t="s">
        <v>392</v>
      </c>
      <c r="W13" s="82">
        <v>43544.753796296296</v>
      </c>
      <c r="X13" s="84" t="s">
        <v>417</v>
      </c>
      <c r="Y13" s="80"/>
      <c r="Z13" s="80"/>
      <c r="AA13" s="86" t="s">
        <v>575</v>
      </c>
      <c r="AB13" s="86" t="s">
        <v>574</v>
      </c>
      <c r="AC13" s="80" t="b">
        <v>0</v>
      </c>
      <c r="AD13" s="80">
        <v>1</v>
      </c>
      <c r="AE13" s="86" t="s">
        <v>723</v>
      </c>
      <c r="AF13" s="80" t="b">
        <v>0</v>
      </c>
      <c r="AG13" s="80" t="s">
        <v>729</v>
      </c>
      <c r="AH13" s="80"/>
      <c r="AI13" s="86" t="s">
        <v>718</v>
      </c>
      <c r="AJ13" s="80" t="b">
        <v>0</v>
      </c>
      <c r="AK13" s="80">
        <v>0</v>
      </c>
      <c r="AL13" s="86" t="s">
        <v>718</v>
      </c>
      <c r="AM13" s="80" t="s">
        <v>733</v>
      </c>
      <c r="AN13" s="80" t="b">
        <v>0</v>
      </c>
      <c r="AO13" s="86" t="s">
        <v>574</v>
      </c>
      <c r="AP13" s="80" t="s">
        <v>178</v>
      </c>
      <c r="AQ13" s="80">
        <v>0</v>
      </c>
      <c r="AR13" s="80">
        <v>0</v>
      </c>
      <c r="AS13" s="80"/>
      <c r="AT13" s="80"/>
      <c r="AU13" s="80"/>
      <c r="AV13" s="80"/>
      <c r="AW13" s="80"/>
      <c r="AX13" s="80"/>
      <c r="AY13" s="80"/>
      <c r="AZ13" s="80"/>
      <c r="BA13" s="79" t="str">
        <f>REPLACE(INDEX(GroupVertices[Group],MATCH(Edges[[#This Row],[Vertex 1]],GroupVertices[Vertex],0)),1,1,"")</f>
        <v>1</v>
      </c>
      <c r="BB13" s="79" t="str">
        <f>REPLACE(INDEX(GroupVertices[Group],MATCH(Edges[[#This Row],[Vertex 2]],GroupVertices[Vertex],0)),1,1,"")</f>
        <v>2</v>
      </c>
    </row>
    <row r="14" spans="1:54" ht="15">
      <c r="A14" s="65" t="s">
        <v>221</v>
      </c>
      <c r="B14" s="65" t="s">
        <v>220</v>
      </c>
      <c r="C14" s="66"/>
      <c r="D14" s="67"/>
      <c r="E14" s="68"/>
      <c r="F14" s="69"/>
      <c r="G14" s="66"/>
      <c r="H14" s="70"/>
      <c r="I14" s="71"/>
      <c r="J14" s="71"/>
      <c r="K14" s="34" t="s">
        <v>66</v>
      </c>
      <c r="L14" s="78">
        <v>14</v>
      </c>
      <c r="M14" s="78"/>
      <c r="N14" s="73"/>
      <c r="O14" s="80" t="s">
        <v>236</v>
      </c>
      <c r="P14" s="82">
        <v>43544.73594907407</v>
      </c>
      <c r="Q14" s="80" t="s">
        <v>250</v>
      </c>
      <c r="R14" s="80"/>
      <c r="S14" s="80"/>
      <c r="T14" s="80" t="s">
        <v>367</v>
      </c>
      <c r="U14" s="80"/>
      <c r="V14" s="84" t="s">
        <v>390</v>
      </c>
      <c r="W14" s="82">
        <v>43544.73594907407</v>
      </c>
      <c r="X14" s="84" t="s">
        <v>412</v>
      </c>
      <c r="Y14" s="80"/>
      <c r="Z14" s="80"/>
      <c r="AA14" s="86" t="s">
        <v>569</v>
      </c>
      <c r="AB14" s="86" t="s">
        <v>676</v>
      </c>
      <c r="AC14" s="80" t="b">
        <v>0</v>
      </c>
      <c r="AD14" s="80">
        <v>3</v>
      </c>
      <c r="AE14" s="86" t="s">
        <v>721</v>
      </c>
      <c r="AF14" s="80" t="b">
        <v>0</v>
      </c>
      <c r="AG14" s="80" t="s">
        <v>729</v>
      </c>
      <c r="AH14" s="80"/>
      <c r="AI14" s="86" t="s">
        <v>718</v>
      </c>
      <c r="AJ14" s="80" t="b">
        <v>0</v>
      </c>
      <c r="AK14" s="80">
        <v>2</v>
      </c>
      <c r="AL14" s="86" t="s">
        <v>718</v>
      </c>
      <c r="AM14" s="80" t="s">
        <v>733</v>
      </c>
      <c r="AN14" s="80" t="b">
        <v>0</v>
      </c>
      <c r="AO14" s="86" t="s">
        <v>676</v>
      </c>
      <c r="AP14" s="80" t="s">
        <v>178</v>
      </c>
      <c r="AQ14" s="80">
        <v>0</v>
      </c>
      <c r="AR14" s="80">
        <v>0</v>
      </c>
      <c r="AS14" s="80"/>
      <c r="AT14" s="80"/>
      <c r="AU14" s="80"/>
      <c r="AV14" s="80"/>
      <c r="AW14" s="80"/>
      <c r="AX14" s="80"/>
      <c r="AY14" s="80"/>
      <c r="AZ14" s="80"/>
      <c r="BA14" s="79" t="str">
        <f>REPLACE(INDEX(GroupVertices[Group],MATCH(Edges[[#This Row],[Vertex 1]],GroupVertices[Vertex],0)),1,1,"")</f>
        <v>2</v>
      </c>
      <c r="BB14" s="79" t="str">
        <f>REPLACE(INDEX(GroupVertices[Group],MATCH(Edges[[#This Row],[Vertex 2]],GroupVertices[Vertex],0)),1,1,"")</f>
        <v>2</v>
      </c>
    </row>
    <row r="15" spans="1:54" ht="15">
      <c r="A15" s="65" t="s">
        <v>222</v>
      </c>
      <c r="B15" s="65" t="s">
        <v>220</v>
      </c>
      <c r="C15" s="66"/>
      <c r="D15" s="67"/>
      <c r="E15" s="68"/>
      <c r="F15" s="69"/>
      <c r="G15" s="66"/>
      <c r="H15" s="70"/>
      <c r="I15" s="71"/>
      <c r="J15" s="71"/>
      <c r="K15" s="34" t="s">
        <v>66</v>
      </c>
      <c r="L15" s="78">
        <v>15</v>
      </c>
      <c r="M15" s="78"/>
      <c r="N15" s="73"/>
      <c r="O15" s="80" t="s">
        <v>236</v>
      </c>
      <c r="P15" s="82">
        <v>43544.7430787037</v>
      </c>
      <c r="Q15" s="80" t="s">
        <v>250</v>
      </c>
      <c r="R15" s="80"/>
      <c r="S15" s="80"/>
      <c r="T15" s="80"/>
      <c r="U15" s="80"/>
      <c r="V15" s="84" t="s">
        <v>391</v>
      </c>
      <c r="W15" s="82">
        <v>43544.7430787037</v>
      </c>
      <c r="X15" s="84" t="s">
        <v>413</v>
      </c>
      <c r="Y15" s="80"/>
      <c r="Z15" s="80"/>
      <c r="AA15" s="86" t="s">
        <v>570</v>
      </c>
      <c r="AB15" s="80"/>
      <c r="AC15" s="80" t="b">
        <v>0</v>
      </c>
      <c r="AD15" s="80">
        <v>0</v>
      </c>
      <c r="AE15" s="86" t="s">
        <v>718</v>
      </c>
      <c r="AF15" s="80" t="b">
        <v>0</v>
      </c>
      <c r="AG15" s="80" t="s">
        <v>729</v>
      </c>
      <c r="AH15" s="80"/>
      <c r="AI15" s="86" t="s">
        <v>718</v>
      </c>
      <c r="AJ15" s="80" t="b">
        <v>0</v>
      </c>
      <c r="AK15" s="80">
        <v>2</v>
      </c>
      <c r="AL15" s="86" t="s">
        <v>569</v>
      </c>
      <c r="AM15" s="80" t="s">
        <v>733</v>
      </c>
      <c r="AN15" s="80" t="b">
        <v>0</v>
      </c>
      <c r="AO15" s="86" t="s">
        <v>569</v>
      </c>
      <c r="AP15" s="80" t="s">
        <v>178</v>
      </c>
      <c r="AQ15" s="80">
        <v>0</v>
      </c>
      <c r="AR15" s="80">
        <v>0</v>
      </c>
      <c r="AS15" s="80"/>
      <c r="AT15" s="80"/>
      <c r="AU15" s="80"/>
      <c r="AV15" s="80"/>
      <c r="AW15" s="80"/>
      <c r="AX15" s="80"/>
      <c r="AY15" s="80"/>
      <c r="AZ15" s="80"/>
      <c r="BA15" s="79" t="str">
        <f>REPLACE(INDEX(GroupVertices[Group],MATCH(Edges[[#This Row],[Vertex 1]],GroupVertices[Vertex],0)),1,1,"")</f>
        <v>1</v>
      </c>
      <c r="BB15" s="79" t="str">
        <f>REPLACE(INDEX(GroupVertices[Group],MATCH(Edges[[#This Row],[Vertex 2]],GroupVertices[Vertex],0)),1,1,"")</f>
        <v>2</v>
      </c>
    </row>
    <row r="16" spans="1:54" ht="15">
      <c r="A16" s="65" t="s">
        <v>220</v>
      </c>
      <c r="B16" s="65" t="s">
        <v>228</v>
      </c>
      <c r="C16" s="66"/>
      <c r="D16" s="67"/>
      <c r="E16" s="68"/>
      <c r="F16" s="69"/>
      <c r="G16" s="66"/>
      <c r="H16" s="70"/>
      <c r="I16" s="71"/>
      <c r="J16" s="71"/>
      <c r="K16" s="34" t="s">
        <v>65</v>
      </c>
      <c r="L16" s="78">
        <v>16</v>
      </c>
      <c r="M16" s="78"/>
      <c r="N16" s="73"/>
      <c r="O16" s="80" t="s">
        <v>237</v>
      </c>
      <c r="P16" s="82">
        <v>43544.76070601852</v>
      </c>
      <c r="Q16" s="80" t="s">
        <v>292</v>
      </c>
      <c r="R16" s="80"/>
      <c r="S16" s="80"/>
      <c r="T16" s="80" t="s">
        <v>367</v>
      </c>
      <c r="U16" s="80"/>
      <c r="V16" s="84" t="s">
        <v>389</v>
      </c>
      <c r="W16" s="82">
        <v>43544.76070601852</v>
      </c>
      <c r="X16" s="84" t="s">
        <v>476</v>
      </c>
      <c r="Y16" s="80"/>
      <c r="Z16" s="80"/>
      <c r="AA16" s="86" t="s">
        <v>635</v>
      </c>
      <c r="AB16" s="80"/>
      <c r="AC16" s="80" t="b">
        <v>0</v>
      </c>
      <c r="AD16" s="80">
        <v>0</v>
      </c>
      <c r="AE16" s="86" t="s">
        <v>718</v>
      </c>
      <c r="AF16" s="80" t="b">
        <v>0</v>
      </c>
      <c r="AG16" s="80" t="s">
        <v>729</v>
      </c>
      <c r="AH16" s="80"/>
      <c r="AI16" s="86" t="s">
        <v>718</v>
      </c>
      <c r="AJ16" s="80" t="b">
        <v>0</v>
      </c>
      <c r="AK16" s="80">
        <v>1</v>
      </c>
      <c r="AL16" s="86" t="s">
        <v>634</v>
      </c>
      <c r="AM16" s="80" t="s">
        <v>736</v>
      </c>
      <c r="AN16" s="80" t="b">
        <v>0</v>
      </c>
      <c r="AO16" s="86" t="s">
        <v>634</v>
      </c>
      <c r="AP16" s="80" t="s">
        <v>178</v>
      </c>
      <c r="AQ16" s="80">
        <v>0</v>
      </c>
      <c r="AR16" s="80">
        <v>0</v>
      </c>
      <c r="AS16" s="80"/>
      <c r="AT16" s="80"/>
      <c r="AU16" s="80"/>
      <c r="AV16" s="80"/>
      <c r="AW16" s="80"/>
      <c r="AX16" s="80"/>
      <c r="AY16" s="80"/>
      <c r="AZ16" s="80"/>
      <c r="BA16" s="79" t="str">
        <f>REPLACE(INDEX(GroupVertices[Group],MATCH(Edges[[#This Row],[Vertex 1]],GroupVertices[Vertex],0)),1,1,"")</f>
        <v>2</v>
      </c>
      <c r="BB16" s="79" t="str">
        <f>REPLACE(INDEX(GroupVertices[Group],MATCH(Edges[[#This Row],[Vertex 2]],GroupVertices[Vertex],0)),1,1,"")</f>
        <v>1</v>
      </c>
    </row>
    <row r="17" spans="1:54" ht="15">
      <c r="A17" s="65" t="s">
        <v>217</v>
      </c>
      <c r="B17" s="65" t="s">
        <v>228</v>
      </c>
      <c r="C17" s="66"/>
      <c r="D17" s="67"/>
      <c r="E17" s="68"/>
      <c r="F17" s="69"/>
      <c r="G17" s="66"/>
      <c r="H17" s="70"/>
      <c r="I17" s="71"/>
      <c r="J17" s="71"/>
      <c r="K17" s="34" t="s">
        <v>65</v>
      </c>
      <c r="L17" s="78">
        <v>17</v>
      </c>
      <c r="M17" s="78"/>
      <c r="N17" s="73"/>
      <c r="O17" s="80" t="s">
        <v>238</v>
      </c>
      <c r="P17" s="82">
        <v>43544.77768518519</v>
      </c>
      <c r="Q17" s="80" t="s">
        <v>245</v>
      </c>
      <c r="R17" s="80"/>
      <c r="S17" s="80"/>
      <c r="T17" s="80" t="s">
        <v>367</v>
      </c>
      <c r="U17" s="80"/>
      <c r="V17" s="84" t="s">
        <v>386</v>
      </c>
      <c r="W17" s="82">
        <v>43544.77768518519</v>
      </c>
      <c r="X17" s="84" t="s">
        <v>359</v>
      </c>
      <c r="Y17" s="80"/>
      <c r="Z17" s="80"/>
      <c r="AA17" s="86" t="s">
        <v>560</v>
      </c>
      <c r="AB17" s="86" t="s">
        <v>634</v>
      </c>
      <c r="AC17" s="80" t="b">
        <v>0</v>
      </c>
      <c r="AD17" s="80">
        <v>0</v>
      </c>
      <c r="AE17" s="86" t="s">
        <v>720</v>
      </c>
      <c r="AF17" s="80" t="b">
        <v>0</v>
      </c>
      <c r="AG17" s="80" t="s">
        <v>729</v>
      </c>
      <c r="AH17" s="80"/>
      <c r="AI17" s="86" t="s">
        <v>718</v>
      </c>
      <c r="AJ17" s="80" t="b">
        <v>0</v>
      </c>
      <c r="AK17" s="80">
        <v>0</v>
      </c>
      <c r="AL17" s="86" t="s">
        <v>718</v>
      </c>
      <c r="AM17" s="80" t="s">
        <v>736</v>
      </c>
      <c r="AN17" s="80" t="b">
        <v>0</v>
      </c>
      <c r="AO17" s="86" t="s">
        <v>634</v>
      </c>
      <c r="AP17" s="80" t="s">
        <v>178</v>
      </c>
      <c r="AQ17" s="80">
        <v>0</v>
      </c>
      <c r="AR17" s="80">
        <v>0</v>
      </c>
      <c r="AS17" s="80" t="s">
        <v>740</v>
      </c>
      <c r="AT17" s="80" t="s">
        <v>742</v>
      </c>
      <c r="AU17" s="80" t="s">
        <v>744</v>
      </c>
      <c r="AV17" s="80" t="s">
        <v>746</v>
      </c>
      <c r="AW17" s="80" t="s">
        <v>748</v>
      </c>
      <c r="AX17" s="80" t="s">
        <v>750</v>
      </c>
      <c r="AY17" s="80" t="s">
        <v>752</v>
      </c>
      <c r="AZ17" s="84" t="s">
        <v>753</v>
      </c>
      <c r="BA17" s="79" t="str">
        <f>REPLACE(INDEX(GroupVertices[Group],MATCH(Edges[[#This Row],[Vertex 1]],GroupVertices[Vertex],0)),1,1,"")</f>
        <v>1</v>
      </c>
      <c r="BB17" s="79" t="str">
        <f>REPLACE(INDEX(GroupVertices[Group],MATCH(Edges[[#This Row],[Vertex 2]],GroupVertices[Vertex],0)),1,1,"")</f>
        <v>1</v>
      </c>
    </row>
    <row r="18" spans="1:54" ht="15">
      <c r="A18" s="65" t="s">
        <v>221</v>
      </c>
      <c r="B18" s="65" t="s">
        <v>230</v>
      </c>
      <c r="C18" s="66"/>
      <c r="D18" s="67"/>
      <c r="E18" s="68"/>
      <c r="F18" s="69"/>
      <c r="G18" s="66"/>
      <c r="H18" s="70"/>
      <c r="I18" s="71"/>
      <c r="J18" s="71"/>
      <c r="K18" s="34" t="s">
        <v>65</v>
      </c>
      <c r="L18" s="78">
        <v>18</v>
      </c>
      <c r="M18" s="78"/>
      <c r="N18" s="73"/>
      <c r="O18" s="80" t="s">
        <v>236</v>
      </c>
      <c r="P18" s="82">
        <v>43544.73594907407</v>
      </c>
      <c r="Q18" s="80" t="s">
        <v>250</v>
      </c>
      <c r="R18" s="80"/>
      <c r="S18" s="80"/>
      <c r="T18" s="80" t="s">
        <v>367</v>
      </c>
      <c r="U18" s="80"/>
      <c r="V18" s="84" t="s">
        <v>390</v>
      </c>
      <c r="W18" s="82">
        <v>43544.73594907407</v>
      </c>
      <c r="X18" s="84" t="s">
        <v>412</v>
      </c>
      <c r="Y18" s="80"/>
      <c r="Z18" s="80"/>
      <c r="AA18" s="86" t="s">
        <v>569</v>
      </c>
      <c r="AB18" s="86" t="s">
        <v>676</v>
      </c>
      <c r="AC18" s="80" t="b">
        <v>0</v>
      </c>
      <c r="AD18" s="80">
        <v>3</v>
      </c>
      <c r="AE18" s="86" t="s">
        <v>721</v>
      </c>
      <c r="AF18" s="80" t="b">
        <v>0</v>
      </c>
      <c r="AG18" s="80" t="s">
        <v>729</v>
      </c>
      <c r="AH18" s="80"/>
      <c r="AI18" s="86" t="s">
        <v>718</v>
      </c>
      <c r="AJ18" s="80" t="b">
        <v>0</v>
      </c>
      <c r="AK18" s="80">
        <v>2</v>
      </c>
      <c r="AL18" s="86" t="s">
        <v>718</v>
      </c>
      <c r="AM18" s="80" t="s">
        <v>733</v>
      </c>
      <c r="AN18" s="80" t="b">
        <v>0</v>
      </c>
      <c r="AO18" s="86" t="s">
        <v>676</v>
      </c>
      <c r="AP18" s="80" t="s">
        <v>178</v>
      </c>
      <c r="AQ18" s="80">
        <v>0</v>
      </c>
      <c r="AR18" s="80">
        <v>0</v>
      </c>
      <c r="AS18" s="80"/>
      <c r="AT18" s="80"/>
      <c r="AU18" s="80"/>
      <c r="AV18" s="80"/>
      <c r="AW18" s="80"/>
      <c r="AX18" s="80"/>
      <c r="AY18" s="80"/>
      <c r="AZ18" s="80"/>
      <c r="BA18" s="79" t="str">
        <f>REPLACE(INDEX(GroupVertices[Group],MATCH(Edges[[#This Row],[Vertex 1]],GroupVertices[Vertex],0)),1,1,"")</f>
        <v>2</v>
      </c>
      <c r="BB18" s="79" t="str">
        <f>REPLACE(INDEX(GroupVertices[Group],MATCH(Edges[[#This Row],[Vertex 2]],GroupVertices[Vertex],0)),1,1,"")</f>
        <v>2</v>
      </c>
    </row>
    <row r="19" spans="1:54" ht="15">
      <c r="A19" s="65" t="s">
        <v>220</v>
      </c>
      <c r="B19" s="65" t="s">
        <v>230</v>
      </c>
      <c r="C19" s="66"/>
      <c r="D19" s="67"/>
      <c r="E19" s="68"/>
      <c r="F19" s="69"/>
      <c r="G19" s="66"/>
      <c r="H19" s="70"/>
      <c r="I19" s="71"/>
      <c r="J19" s="71"/>
      <c r="K19" s="34" t="s">
        <v>65</v>
      </c>
      <c r="L19" s="78">
        <v>19</v>
      </c>
      <c r="M19" s="78"/>
      <c r="N19" s="73"/>
      <c r="O19" s="80" t="s">
        <v>236</v>
      </c>
      <c r="P19" s="82">
        <v>43544.736296296294</v>
      </c>
      <c r="Q19" s="80" t="s">
        <v>250</v>
      </c>
      <c r="R19" s="80"/>
      <c r="S19" s="80"/>
      <c r="T19" s="80"/>
      <c r="U19" s="80"/>
      <c r="V19" s="84" t="s">
        <v>389</v>
      </c>
      <c r="W19" s="82">
        <v>43544.736296296294</v>
      </c>
      <c r="X19" s="84" t="s">
        <v>414</v>
      </c>
      <c r="Y19" s="80"/>
      <c r="Z19" s="80"/>
      <c r="AA19" s="86" t="s">
        <v>571</v>
      </c>
      <c r="AB19" s="80"/>
      <c r="AC19" s="80" t="b">
        <v>0</v>
      </c>
      <c r="AD19" s="80">
        <v>0</v>
      </c>
      <c r="AE19" s="86" t="s">
        <v>718</v>
      </c>
      <c r="AF19" s="80" t="b">
        <v>0</v>
      </c>
      <c r="AG19" s="80" t="s">
        <v>729</v>
      </c>
      <c r="AH19" s="80"/>
      <c r="AI19" s="86" t="s">
        <v>718</v>
      </c>
      <c r="AJ19" s="80" t="b">
        <v>0</v>
      </c>
      <c r="AK19" s="80">
        <v>2</v>
      </c>
      <c r="AL19" s="86" t="s">
        <v>569</v>
      </c>
      <c r="AM19" s="80" t="s">
        <v>736</v>
      </c>
      <c r="AN19" s="80" t="b">
        <v>0</v>
      </c>
      <c r="AO19" s="86" t="s">
        <v>569</v>
      </c>
      <c r="AP19" s="80" t="s">
        <v>178</v>
      </c>
      <c r="AQ19" s="80">
        <v>0</v>
      </c>
      <c r="AR19" s="80">
        <v>0</v>
      </c>
      <c r="AS19" s="80"/>
      <c r="AT19" s="80"/>
      <c r="AU19" s="80"/>
      <c r="AV19" s="80"/>
      <c r="AW19" s="80"/>
      <c r="AX19" s="80"/>
      <c r="AY19" s="80"/>
      <c r="AZ19" s="80"/>
      <c r="BA19" s="79" t="str">
        <f>REPLACE(INDEX(GroupVertices[Group],MATCH(Edges[[#This Row],[Vertex 1]],GroupVertices[Vertex],0)),1,1,"")</f>
        <v>2</v>
      </c>
      <c r="BB19" s="79" t="str">
        <f>REPLACE(INDEX(GroupVertices[Group],MATCH(Edges[[#This Row],[Vertex 2]],GroupVertices[Vertex],0)),1,1,"")</f>
        <v>2</v>
      </c>
    </row>
    <row r="20" spans="1:54" ht="15">
      <c r="A20" s="65" t="s">
        <v>222</v>
      </c>
      <c r="B20" s="65" t="s">
        <v>230</v>
      </c>
      <c r="C20" s="66"/>
      <c r="D20" s="67"/>
      <c r="E20" s="68"/>
      <c r="F20" s="69"/>
      <c r="G20" s="66"/>
      <c r="H20" s="70"/>
      <c r="I20" s="71"/>
      <c r="J20" s="71"/>
      <c r="K20" s="34" t="s">
        <v>65</v>
      </c>
      <c r="L20" s="78">
        <v>20</v>
      </c>
      <c r="M20" s="78"/>
      <c r="N20" s="73"/>
      <c r="O20" s="80" t="s">
        <v>236</v>
      </c>
      <c r="P20" s="82">
        <v>43544.7430787037</v>
      </c>
      <c r="Q20" s="80" t="s">
        <v>250</v>
      </c>
      <c r="R20" s="80"/>
      <c r="S20" s="80"/>
      <c r="T20" s="80"/>
      <c r="U20" s="80"/>
      <c r="V20" s="84" t="s">
        <v>391</v>
      </c>
      <c r="W20" s="82">
        <v>43544.7430787037</v>
      </c>
      <c r="X20" s="84" t="s">
        <v>413</v>
      </c>
      <c r="Y20" s="80"/>
      <c r="Z20" s="80"/>
      <c r="AA20" s="86" t="s">
        <v>570</v>
      </c>
      <c r="AB20" s="80"/>
      <c r="AC20" s="80" t="b">
        <v>0</v>
      </c>
      <c r="AD20" s="80">
        <v>0</v>
      </c>
      <c r="AE20" s="86" t="s">
        <v>718</v>
      </c>
      <c r="AF20" s="80" t="b">
        <v>0</v>
      </c>
      <c r="AG20" s="80" t="s">
        <v>729</v>
      </c>
      <c r="AH20" s="80"/>
      <c r="AI20" s="86" t="s">
        <v>718</v>
      </c>
      <c r="AJ20" s="80" t="b">
        <v>0</v>
      </c>
      <c r="AK20" s="80">
        <v>2</v>
      </c>
      <c r="AL20" s="86" t="s">
        <v>569</v>
      </c>
      <c r="AM20" s="80" t="s">
        <v>733</v>
      </c>
      <c r="AN20" s="80" t="b">
        <v>0</v>
      </c>
      <c r="AO20" s="86" t="s">
        <v>569</v>
      </c>
      <c r="AP20" s="80" t="s">
        <v>178</v>
      </c>
      <c r="AQ20" s="80">
        <v>0</v>
      </c>
      <c r="AR20" s="80">
        <v>0</v>
      </c>
      <c r="AS20" s="80"/>
      <c r="AT20" s="80"/>
      <c r="AU20" s="80"/>
      <c r="AV20" s="80"/>
      <c r="AW20" s="80"/>
      <c r="AX20" s="80"/>
      <c r="AY20" s="80"/>
      <c r="AZ20" s="80"/>
      <c r="BA20" s="79" t="str">
        <f>REPLACE(INDEX(GroupVertices[Group],MATCH(Edges[[#This Row],[Vertex 1]],GroupVertices[Vertex],0)),1,1,"")</f>
        <v>1</v>
      </c>
      <c r="BB20" s="79" t="str">
        <f>REPLACE(INDEX(GroupVertices[Group],MATCH(Edges[[#This Row],[Vertex 2]],GroupVertices[Vertex],0)),1,1,"")</f>
        <v>2</v>
      </c>
    </row>
    <row r="21" spans="1:54" ht="15">
      <c r="A21" s="65" t="s">
        <v>220</v>
      </c>
      <c r="B21" s="65" t="s">
        <v>219</v>
      </c>
      <c r="C21" s="66"/>
      <c r="D21" s="67"/>
      <c r="E21" s="68"/>
      <c r="F21" s="69"/>
      <c r="G21" s="66"/>
      <c r="H21" s="70"/>
      <c r="I21" s="71"/>
      <c r="J21" s="71"/>
      <c r="K21" s="34" t="s">
        <v>65</v>
      </c>
      <c r="L21" s="78">
        <v>21</v>
      </c>
      <c r="M21" s="78"/>
      <c r="N21" s="73"/>
      <c r="O21" s="80" t="s">
        <v>237</v>
      </c>
      <c r="P21" s="82">
        <v>43544.76049768519</v>
      </c>
      <c r="Q21" s="80" t="s">
        <v>262</v>
      </c>
      <c r="R21" s="80"/>
      <c r="S21" s="80"/>
      <c r="T21" s="80" t="s">
        <v>367</v>
      </c>
      <c r="U21" s="80"/>
      <c r="V21" s="84" t="s">
        <v>389</v>
      </c>
      <c r="W21" s="82">
        <v>43544.76049768519</v>
      </c>
      <c r="X21" s="84" t="s">
        <v>431</v>
      </c>
      <c r="Y21" s="80"/>
      <c r="Z21" s="80"/>
      <c r="AA21" s="86" t="s">
        <v>589</v>
      </c>
      <c r="AB21" s="80"/>
      <c r="AC21" s="80" t="b">
        <v>0</v>
      </c>
      <c r="AD21" s="80">
        <v>0</v>
      </c>
      <c r="AE21" s="86" t="s">
        <v>718</v>
      </c>
      <c r="AF21" s="80" t="b">
        <v>0</v>
      </c>
      <c r="AG21" s="80" t="s">
        <v>729</v>
      </c>
      <c r="AH21" s="80"/>
      <c r="AI21" s="86" t="s">
        <v>718</v>
      </c>
      <c r="AJ21" s="80" t="b">
        <v>0</v>
      </c>
      <c r="AK21" s="80">
        <v>1</v>
      </c>
      <c r="AL21" s="86" t="s">
        <v>587</v>
      </c>
      <c r="AM21" s="80" t="s">
        <v>736</v>
      </c>
      <c r="AN21" s="80" t="b">
        <v>0</v>
      </c>
      <c r="AO21" s="86" t="s">
        <v>587</v>
      </c>
      <c r="AP21" s="80" t="s">
        <v>178</v>
      </c>
      <c r="AQ21" s="80">
        <v>0</v>
      </c>
      <c r="AR21" s="80">
        <v>0</v>
      </c>
      <c r="AS21" s="80"/>
      <c r="AT21" s="80"/>
      <c r="AU21" s="80"/>
      <c r="AV21" s="80"/>
      <c r="AW21" s="80"/>
      <c r="AX21" s="80"/>
      <c r="AY21" s="80"/>
      <c r="AZ21" s="80"/>
      <c r="BA21" s="79" t="str">
        <f>REPLACE(INDEX(GroupVertices[Group],MATCH(Edges[[#This Row],[Vertex 1]],GroupVertices[Vertex],0)),1,1,"")</f>
        <v>2</v>
      </c>
      <c r="BB21" s="79" t="str">
        <f>REPLACE(INDEX(GroupVertices[Group],MATCH(Edges[[#This Row],[Vertex 2]],GroupVertices[Vertex],0)),1,1,"")</f>
        <v>3</v>
      </c>
    </row>
    <row r="22" spans="1:54" ht="15">
      <c r="A22" s="65" t="s">
        <v>222</v>
      </c>
      <c r="B22" s="65" t="s">
        <v>219</v>
      </c>
      <c r="C22" s="66"/>
      <c r="D22" s="67"/>
      <c r="E22" s="68"/>
      <c r="F22" s="69"/>
      <c r="G22" s="66"/>
      <c r="H22" s="70"/>
      <c r="I22" s="71"/>
      <c r="J22" s="71"/>
      <c r="K22" s="34" t="s">
        <v>66</v>
      </c>
      <c r="L22" s="78">
        <v>22</v>
      </c>
      <c r="M22" s="78"/>
      <c r="N22" s="73"/>
      <c r="O22" s="80" t="s">
        <v>238</v>
      </c>
      <c r="P22" s="82">
        <v>43544.72744212963</v>
      </c>
      <c r="Q22" s="80" t="s">
        <v>263</v>
      </c>
      <c r="R22" s="80"/>
      <c r="S22" s="80"/>
      <c r="T22" s="80" t="s">
        <v>367</v>
      </c>
      <c r="U22" s="80"/>
      <c r="V22" s="84" t="s">
        <v>391</v>
      </c>
      <c r="W22" s="82">
        <v>43544.72744212963</v>
      </c>
      <c r="X22" s="84" t="s">
        <v>430</v>
      </c>
      <c r="Y22" s="80"/>
      <c r="Z22" s="80"/>
      <c r="AA22" s="86" t="s">
        <v>588</v>
      </c>
      <c r="AB22" s="80"/>
      <c r="AC22" s="80" t="b">
        <v>0</v>
      </c>
      <c r="AD22" s="80">
        <v>1</v>
      </c>
      <c r="AE22" s="86" t="s">
        <v>724</v>
      </c>
      <c r="AF22" s="80" t="b">
        <v>0</v>
      </c>
      <c r="AG22" s="80" t="s">
        <v>729</v>
      </c>
      <c r="AH22" s="80"/>
      <c r="AI22" s="86" t="s">
        <v>718</v>
      </c>
      <c r="AJ22" s="80" t="b">
        <v>0</v>
      </c>
      <c r="AK22" s="80">
        <v>0</v>
      </c>
      <c r="AL22" s="86" t="s">
        <v>718</v>
      </c>
      <c r="AM22" s="80" t="s">
        <v>733</v>
      </c>
      <c r="AN22" s="80" t="b">
        <v>0</v>
      </c>
      <c r="AO22" s="86" t="s">
        <v>588</v>
      </c>
      <c r="AP22" s="80" t="s">
        <v>178</v>
      </c>
      <c r="AQ22" s="80">
        <v>0</v>
      </c>
      <c r="AR22" s="80">
        <v>0</v>
      </c>
      <c r="AS22" s="80"/>
      <c r="AT22" s="80"/>
      <c r="AU22" s="80"/>
      <c r="AV22" s="80"/>
      <c r="AW22" s="80"/>
      <c r="AX22" s="80"/>
      <c r="AY22" s="80"/>
      <c r="AZ22" s="80"/>
      <c r="BA22" s="79" t="str">
        <f>REPLACE(INDEX(GroupVertices[Group],MATCH(Edges[[#This Row],[Vertex 1]],GroupVertices[Vertex],0)),1,1,"")</f>
        <v>1</v>
      </c>
      <c r="BB22" s="79" t="str">
        <f>REPLACE(INDEX(GroupVertices[Group],MATCH(Edges[[#This Row],[Vertex 2]],GroupVertices[Vertex],0)),1,1,"")</f>
        <v>3</v>
      </c>
    </row>
    <row r="23" spans="1:54" ht="15">
      <c r="A23" s="65" t="s">
        <v>223</v>
      </c>
      <c r="B23" s="65" t="s">
        <v>219</v>
      </c>
      <c r="C23" s="66"/>
      <c r="D23" s="67"/>
      <c r="E23" s="68"/>
      <c r="F23" s="69"/>
      <c r="G23" s="66"/>
      <c r="H23" s="70"/>
      <c r="I23" s="71"/>
      <c r="J23" s="71"/>
      <c r="K23" s="34" t="s">
        <v>66</v>
      </c>
      <c r="L23" s="78">
        <v>23</v>
      </c>
      <c r="M23" s="78"/>
      <c r="N23" s="73"/>
      <c r="O23" s="80" t="s">
        <v>238</v>
      </c>
      <c r="P23" s="82">
        <v>43544.74796296296</v>
      </c>
      <c r="Q23" s="80" t="s">
        <v>259</v>
      </c>
      <c r="R23" s="80"/>
      <c r="S23" s="80"/>
      <c r="T23" s="80" t="s">
        <v>371</v>
      </c>
      <c r="U23" s="80"/>
      <c r="V23" s="84" t="s">
        <v>392</v>
      </c>
      <c r="W23" s="82">
        <v>43544.74796296296</v>
      </c>
      <c r="X23" s="84" t="s">
        <v>426</v>
      </c>
      <c r="Y23" s="80"/>
      <c r="Z23" s="80"/>
      <c r="AA23" s="86" t="s">
        <v>584</v>
      </c>
      <c r="AB23" s="86" t="s">
        <v>586</v>
      </c>
      <c r="AC23" s="80" t="b">
        <v>0</v>
      </c>
      <c r="AD23" s="80">
        <v>2</v>
      </c>
      <c r="AE23" s="86" t="s">
        <v>724</v>
      </c>
      <c r="AF23" s="80" t="b">
        <v>0</v>
      </c>
      <c r="AG23" s="80" t="s">
        <v>729</v>
      </c>
      <c r="AH23" s="80"/>
      <c r="AI23" s="86" t="s">
        <v>718</v>
      </c>
      <c r="AJ23" s="80" t="b">
        <v>0</v>
      </c>
      <c r="AK23" s="80">
        <v>0</v>
      </c>
      <c r="AL23" s="86" t="s">
        <v>718</v>
      </c>
      <c r="AM23" s="80" t="s">
        <v>733</v>
      </c>
      <c r="AN23" s="80" t="b">
        <v>0</v>
      </c>
      <c r="AO23" s="86" t="s">
        <v>586</v>
      </c>
      <c r="AP23" s="80" t="s">
        <v>178</v>
      </c>
      <c r="AQ23" s="80">
        <v>0</v>
      </c>
      <c r="AR23" s="80">
        <v>0</v>
      </c>
      <c r="AS23" s="80"/>
      <c r="AT23" s="80"/>
      <c r="AU23" s="80"/>
      <c r="AV23" s="80"/>
      <c r="AW23" s="80"/>
      <c r="AX23" s="80"/>
      <c r="AY23" s="80"/>
      <c r="AZ23" s="80"/>
      <c r="BA23" s="79" t="str">
        <f>REPLACE(INDEX(GroupVertices[Group],MATCH(Edges[[#This Row],[Vertex 1]],GroupVertices[Vertex],0)),1,1,"")</f>
        <v>1</v>
      </c>
      <c r="BB23" s="79" t="str">
        <f>REPLACE(INDEX(GroupVertices[Group],MATCH(Edges[[#This Row],[Vertex 2]],GroupVertices[Vertex],0)),1,1,"")</f>
        <v>3</v>
      </c>
    </row>
    <row r="24" spans="1:54" ht="15">
      <c r="A24" s="65" t="s">
        <v>220</v>
      </c>
      <c r="B24" s="65" t="s">
        <v>218</v>
      </c>
      <c r="C24" s="66"/>
      <c r="D24" s="67"/>
      <c r="E24" s="68"/>
      <c r="F24" s="69"/>
      <c r="G24" s="66"/>
      <c r="H24" s="70"/>
      <c r="I24" s="71"/>
      <c r="J24" s="71"/>
      <c r="K24" s="34" t="s">
        <v>65</v>
      </c>
      <c r="L24" s="78">
        <v>24</v>
      </c>
      <c r="M24" s="78"/>
      <c r="N24" s="73"/>
      <c r="O24" s="80" t="s">
        <v>237</v>
      </c>
      <c r="P24" s="82">
        <v>43541.30252314815</v>
      </c>
      <c r="Q24" s="80" t="s">
        <v>240</v>
      </c>
      <c r="R24" s="80"/>
      <c r="S24" s="80"/>
      <c r="T24" s="80" t="s">
        <v>367</v>
      </c>
      <c r="U24" s="80"/>
      <c r="V24" s="84" t="s">
        <v>389</v>
      </c>
      <c r="W24" s="82">
        <v>43541.30252314815</v>
      </c>
      <c r="X24" s="84" t="s">
        <v>410</v>
      </c>
      <c r="Y24" s="80"/>
      <c r="Z24" s="80"/>
      <c r="AA24" s="86" t="s">
        <v>567</v>
      </c>
      <c r="AB24" s="80"/>
      <c r="AC24" s="80" t="b">
        <v>0</v>
      </c>
      <c r="AD24" s="80">
        <v>0</v>
      </c>
      <c r="AE24" s="86" t="s">
        <v>718</v>
      </c>
      <c r="AF24" s="80" t="b">
        <v>0</v>
      </c>
      <c r="AG24" s="80" t="s">
        <v>729</v>
      </c>
      <c r="AH24" s="80"/>
      <c r="AI24" s="86" t="s">
        <v>718</v>
      </c>
      <c r="AJ24" s="80" t="b">
        <v>0</v>
      </c>
      <c r="AK24" s="80">
        <v>2</v>
      </c>
      <c r="AL24" s="86" t="s">
        <v>561</v>
      </c>
      <c r="AM24" s="80" t="s">
        <v>736</v>
      </c>
      <c r="AN24" s="80" t="b">
        <v>0</v>
      </c>
      <c r="AO24" s="86" t="s">
        <v>561</v>
      </c>
      <c r="AP24" s="80" t="s">
        <v>178</v>
      </c>
      <c r="AQ24" s="80">
        <v>0</v>
      </c>
      <c r="AR24" s="80">
        <v>0</v>
      </c>
      <c r="AS24" s="80"/>
      <c r="AT24" s="80"/>
      <c r="AU24" s="80"/>
      <c r="AV24" s="80"/>
      <c r="AW24" s="80"/>
      <c r="AX24" s="80"/>
      <c r="AY24" s="80"/>
      <c r="AZ24" s="80"/>
      <c r="BA24" s="79" t="str">
        <f>REPLACE(INDEX(GroupVertices[Group],MATCH(Edges[[#This Row],[Vertex 1]],GroupVertices[Vertex],0)),1,1,"")</f>
        <v>2</v>
      </c>
      <c r="BB24" s="79" t="str">
        <f>REPLACE(INDEX(GroupVertices[Group],MATCH(Edges[[#This Row],[Vertex 2]],GroupVertices[Vertex],0)),1,1,"")</f>
        <v>3</v>
      </c>
    </row>
    <row r="25" spans="1:54" ht="15">
      <c r="A25" s="65" t="s">
        <v>220</v>
      </c>
      <c r="B25" s="65" t="s">
        <v>218</v>
      </c>
      <c r="C25" s="66"/>
      <c r="D25" s="67"/>
      <c r="E25" s="68"/>
      <c r="F25" s="69"/>
      <c r="G25" s="66"/>
      <c r="H25" s="70"/>
      <c r="I25" s="71"/>
      <c r="J25" s="71"/>
      <c r="K25" s="34" t="s">
        <v>65</v>
      </c>
      <c r="L25" s="78">
        <v>25</v>
      </c>
      <c r="M25" s="78"/>
      <c r="N25" s="73"/>
      <c r="O25" s="80" t="s">
        <v>237</v>
      </c>
      <c r="P25" s="82">
        <v>43544.689050925925</v>
      </c>
      <c r="Q25" s="80" t="s">
        <v>246</v>
      </c>
      <c r="R25" s="80"/>
      <c r="S25" s="80"/>
      <c r="T25" s="80" t="s">
        <v>367</v>
      </c>
      <c r="U25" s="80"/>
      <c r="V25" s="84" t="s">
        <v>389</v>
      </c>
      <c r="W25" s="82">
        <v>43544.689050925925</v>
      </c>
      <c r="X25" s="84" t="s">
        <v>411</v>
      </c>
      <c r="Y25" s="80"/>
      <c r="Z25" s="80"/>
      <c r="AA25" s="86" t="s">
        <v>568</v>
      </c>
      <c r="AB25" s="80"/>
      <c r="AC25" s="80" t="b">
        <v>0</v>
      </c>
      <c r="AD25" s="80">
        <v>0</v>
      </c>
      <c r="AE25" s="86" t="s">
        <v>718</v>
      </c>
      <c r="AF25" s="80" t="b">
        <v>0</v>
      </c>
      <c r="AG25" s="80" t="s">
        <v>729</v>
      </c>
      <c r="AH25" s="80"/>
      <c r="AI25" s="86" t="s">
        <v>718</v>
      </c>
      <c r="AJ25" s="80" t="b">
        <v>0</v>
      </c>
      <c r="AK25" s="80">
        <v>2</v>
      </c>
      <c r="AL25" s="86" t="s">
        <v>562</v>
      </c>
      <c r="AM25" s="80" t="s">
        <v>736</v>
      </c>
      <c r="AN25" s="80" t="b">
        <v>0</v>
      </c>
      <c r="AO25" s="86" t="s">
        <v>562</v>
      </c>
      <c r="AP25" s="80" t="s">
        <v>178</v>
      </c>
      <c r="AQ25" s="80">
        <v>0</v>
      </c>
      <c r="AR25" s="80">
        <v>0</v>
      </c>
      <c r="AS25" s="80"/>
      <c r="AT25" s="80"/>
      <c r="AU25" s="80"/>
      <c r="AV25" s="80"/>
      <c r="AW25" s="80"/>
      <c r="AX25" s="80"/>
      <c r="AY25" s="80"/>
      <c r="AZ25" s="80"/>
      <c r="BA25" s="79" t="str">
        <f>REPLACE(INDEX(GroupVertices[Group],MATCH(Edges[[#This Row],[Vertex 1]],GroupVertices[Vertex],0)),1,1,"")</f>
        <v>2</v>
      </c>
      <c r="BB25" s="79" t="str">
        <f>REPLACE(INDEX(GroupVertices[Group],MATCH(Edges[[#This Row],[Vertex 2]],GroupVertices[Vertex],0)),1,1,"")</f>
        <v>3</v>
      </c>
    </row>
    <row r="26" spans="1:54" ht="15">
      <c r="A26" s="65" t="s">
        <v>219</v>
      </c>
      <c r="B26" s="65" t="s">
        <v>218</v>
      </c>
      <c r="C26" s="66"/>
      <c r="D26" s="67"/>
      <c r="E26" s="68"/>
      <c r="F26" s="69"/>
      <c r="G26" s="66"/>
      <c r="H26" s="70"/>
      <c r="I26" s="71"/>
      <c r="J26" s="71"/>
      <c r="K26" s="34" t="s">
        <v>65</v>
      </c>
      <c r="L26" s="78">
        <v>26</v>
      </c>
      <c r="M26" s="78"/>
      <c r="N26" s="73"/>
      <c r="O26" s="80" t="s">
        <v>237</v>
      </c>
      <c r="P26" s="82">
        <v>43544.680393518516</v>
      </c>
      <c r="Q26" s="80" t="s">
        <v>246</v>
      </c>
      <c r="R26" s="80"/>
      <c r="S26" s="80"/>
      <c r="T26" s="80" t="s">
        <v>367</v>
      </c>
      <c r="U26" s="80"/>
      <c r="V26" s="84" t="s">
        <v>388</v>
      </c>
      <c r="W26" s="82">
        <v>43544.680393518516</v>
      </c>
      <c r="X26" s="84" t="s">
        <v>409</v>
      </c>
      <c r="Y26" s="80"/>
      <c r="Z26" s="80"/>
      <c r="AA26" s="86" t="s">
        <v>566</v>
      </c>
      <c r="AB26" s="80"/>
      <c r="AC26" s="80" t="b">
        <v>0</v>
      </c>
      <c r="AD26" s="80">
        <v>0</v>
      </c>
      <c r="AE26" s="86" t="s">
        <v>718</v>
      </c>
      <c r="AF26" s="80" t="b">
        <v>0</v>
      </c>
      <c r="AG26" s="80" t="s">
        <v>729</v>
      </c>
      <c r="AH26" s="80"/>
      <c r="AI26" s="86" t="s">
        <v>718</v>
      </c>
      <c r="AJ26" s="80" t="b">
        <v>0</v>
      </c>
      <c r="AK26" s="80">
        <v>2</v>
      </c>
      <c r="AL26" s="86" t="s">
        <v>562</v>
      </c>
      <c r="AM26" s="80" t="s">
        <v>733</v>
      </c>
      <c r="AN26" s="80" t="b">
        <v>0</v>
      </c>
      <c r="AO26" s="86" t="s">
        <v>562</v>
      </c>
      <c r="AP26" s="80" t="s">
        <v>178</v>
      </c>
      <c r="AQ26" s="80">
        <v>0</v>
      </c>
      <c r="AR26" s="80">
        <v>0</v>
      </c>
      <c r="AS26" s="80"/>
      <c r="AT26" s="80"/>
      <c r="AU26" s="80"/>
      <c r="AV26" s="80"/>
      <c r="AW26" s="80"/>
      <c r="AX26" s="80"/>
      <c r="AY26" s="80"/>
      <c r="AZ26" s="80"/>
      <c r="BA26" s="79" t="str">
        <f>REPLACE(INDEX(GroupVertices[Group],MATCH(Edges[[#This Row],[Vertex 1]],GroupVertices[Vertex],0)),1,1,"")</f>
        <v>3</v>
      </c>
      <c r="BB26" s="79" t="str">
        <f>REPLACE(INDEX(GroupVertices[Group],MATCH(Edges[[#This Row],[Vertex 2]],GroupVertices[Vertex],0)),1,1,"")</f>
        <v>3</v>
      </c>
    </row>
    <row r="27" spans="1:54" ht="15">
      <c r="A27" s="65" t="s">
        <v>215</v>
      </c>
      <c r="B27" s="65" t="s">
        <v>218</v>
      </c>
      <c r="C27" s="66"/>
      <c r="D27" s="67"/>
      <c r="E27" s="68"/>
      <c r="F27" s="69"/>
      <c r="G27" s="66"/>
      <c r="H27" s="70"/>
      <c r="I27" s="71"/>
      <c r="J27" s="71"/>
      <c r="K27" s="34" t="s">
        <v>65</v>
      </c>
      <c r="L27" s="78">
        <v>27</v>
      </c>
      <c r="M27" s="78"/>
      <c r="N27" s="73"/>
      <c r="O27" s="80" t="s">
        <v>237</v>
      </c>
      <c r="P27" s="82">
        <v>43538.829097222224</v>
      </c>
      <c r="Q27" s="80" t="s">
        <v>240</v>
      </c>
      <c r="R27" s="80"/>
      <c r="S27" s="80"/>
      <c r="T27" s="80" t="s">
        <v>367</v>
      </c>
      <c r="U27" s="80"/>
      <c r="V27" s="84" t="s">
        <v>384</v>
      </c>
      <c r="W27" s="82">
        <v>43538.829097222224</v>
      </c>
      <c r="X27" s="84" t="s">
        <v>399</v>
      </c>
      <c r="Y27" s="80"/>
      <c r="Z27" s="80"/>
      <c r="AA27" s="86" t="s">
        <v>555</v>
      </c>
      <c r="AB27" s="80"/>
      <c r="AC27" s="80" t="b">
        <v>0</v>
      </c>
      <c r="AD27" s="80">
        <v>0</v>
      </c>
      <c r="AE27" s="86" t="s">
        <v>718</v>
      </c>
      <c r="AF27" s="80" t="b">
        <v>0</v>
      </c>
      <c r="AG27" s="80" t="s">
        <v>729</v>
      </c>
      <c r="AH27" s="80"/>
      <c r="AI27" s="86" t="s">
        <v>718</v>
      </c>
      <c r="AJ27" s="80" t="b">
        <v>0</v>
      </c>
      <c r="AK27" s="80">
        <v>2</v>
      </c>
      <c r="AL27" s="86" t="s">
        <v>561</v>
      </c>
      <c r="AM27" s="80" t="s">
        <v>734</v>
      </c>
      <c r="AN27" s="80" t="b">
        <v>0</v>
      </c>
      <c r="AO27" s="86" t="s">
        <v>561</v>
      </c>
      <c r="AP27" s="80" t="s">
        <v>178</v>
      </c>
      <c r="AQ27" s="80">
        <v>0</v>
      </c>
      <c r="AR27" s="80">
        <v>0</v>
      </c>
      <c r="AS27" s="80"/>
      <c r="AT27" s="80"/>
      <c r="AU27" s="80"/>
      <c r="AV27" s="80"/>
      <c r="AW27" s="80"/>
      <c r="AX27" s="80"/>
      <c r="AY27" s="80"/>
      <c r="AZ27" s="80"/>
      <c r="BA27" s="79" t="str">
        <f>REPLACE(INDEX(GroupVertices[Group],MATCH(Edges[[#This Row],[Vertex 1]],GroupVertices[Vertex],0)),1,1,"")</f>
        <v>3</v>
      </c>
      <c r="BB27" s="79" t="str">
        <f>REPLACE(INDEX(GroupVertices[Group],MATCH(Edges[[#This Row],[Vertex 2]],GroupVertices[Vertex],0)),1,1,"")</f>
        <v>3</v>
      </c>
    </row>
    <row r="28" spans="1:54" ht="15">
      <c r="A28" s="65" t="s">
        <v>214</v>
      </c>
      <c r="B28" s="65" t="s">
        <v>218</v>
      </c>
      <c r="C28" s="66"/>
      <c r="D28" s="67"/>
      <c r="E28" s="68"/>
      <c r="F28" s="69"/>
      <c r="G28" s="66"/>
      <c r="H28" s="70"/>
      <c r="I28" s="71"/>
      <c r="J28" s="71"/>
      <c r="K28" s="34" t="s">
        <v>65</v>
      </c>
      <c r="L28" s="78">
        <v>28</v>
      </c>
      <c r="M28" s="78"/>
      <c r="N28" s="73"/>
      <c r="O28" s="80" t="s">
        <v>236</v>
      </c>
      <c r="P28" s="82">
        <v>43538.677465277775</v>
      </c>
      <c r="Q28" s="80" t="s">
        <v>239</v>
      </c>
      <c r="R28" s="84" t="s">
        <v>337</v>
      </c>
      <c r="S28" s="80" t="s">
        <v>360</v>
      </c>
      <c r="T28" s="80" t="s">
        <v>367</v>
      </c>
      <c r="U28" s="80"/>
      <c r="V28" s="84" t="s">
        <v>383</v>
      </c>
      <c r="W28" s="82">
        <v>43538.677465277775</v>
      </c>
      <c r="X28" s="84" t="s">
        <v>398</v>
      </c>
      <c r="Y28" s="80"/>
      <c r="Z28" s="80"/>
      <c r="AA28" s="86" t="s">
        <v>554</v>
      </c>
      <c r="AB28" s="80"/>
      <c r="AC28" s="80" t="b">
        <v>0</v>
      </c>
      <c r="AD28" s="80">
        <v>0</v>
      </c>
      <c r="AE28" s="86" t="s">
        <v>718</v>
      </c>
      <c r="AF28" s="80" t="b">
        <v>0</v>
      </c>
      <c r="AG28" s="80" t="s">
        <v>728</v>
      </c>
      <c r="AH28" s="80"/>
      <c r="AI28" s="86" t="s">
        <v>718</v>
      </c>
      <c r="AJ28" s="80" t="b">
        <v>0</v>
      </c>
      <c r="AK28" s="80">
        <v>0</v>
      </c>
      <c r="AL28" s="86" t="s">
        <v>718</v>
      </c>
      <c r="AM28" s="80" t="s">
        <v>733</v>
      </c>
      <c r="AN28" s="80" t="b">
        <v>0</v>
      </c>
      <c r="AO28" s="86" t="s">
        <v>554</v>
      </c>
      <c r="AP28" s="80" t="s">
        <v>178</v>
      </c>
      <c r="AQ28" s="80">
        <v>0</v>
      </c>
      <c r="AR28" s="80">
        <v>0</v>
      </c>
      <c r="AS28" s="80"/>
      <c r="AT28" s="80"/>
      <c r="AU28" s="80"/>
      <c r="AV28" s="80"/>
      <c r="AW28" s="80"/>
      <c r="AX28" s="80"/>
      <c r="AY28" s="80"/>
      <c r="AZ28" s="80"/>
      <c r="BA28" s="79" t="str">
        <f>REPLACE(INDEX(GroupVertices[Group],MATCH(Edges[[#This Row],[Vertex 1]],GroupVertices[Vertex],0)),1,1,"")</f>
        <v>3</v>
      </c>
      <c r="BB28" s="79" t="str">
        <f>REPLACE(INDEX(GroupVertices[Group],MATCH(Edges[[#This Row],[Vertex 2]],GroupVertices[Vertex],0)),1,1,"")</f>
        <v>3</v>
      </c>
    </row>
    <row r="29" spans="1:54" ht="15">
      <c r="A29" s="65" t="s">
        <v>220</v>
      </c>
      <c r="B29" s="65" t="s">
        <v>233</v>
      </c>
      <c r="C29" s="66"/>
      <c r="D29" s="67"/>
      <c r="E29" s="68"/>
      <c r="F29" s="69"/>
      <c r="G29" s="66"/>
      <c r="H29" s="70"/>
      <c r="I29" s="71"/>
      <c r="J29" s="71"/>
      <c r="K29" s="34" t="s">
        <v>65</v>
      </c>
      <c r="L29" s="78">
        <v>29</v>
      </c>
      <c r="M29" s="78"/>
      <c r="N29" s="73"/>
      <c r="O29" s="80" t="s">
        <v>236</v>
      </c>
      <c r="P29" s="82">
        <v>43544.755532407406</v>
      </c>
      <c r="Q29" s="80" t="s">
        <v>257</v>
      </c>
      <c r="R29" s="80"/>
      <c r="S29" s="80"/>
      <c r="T29" s="80" t="s">
        <v>367</v>
      </c>
      <c r="U29" s="80"/>
      <c r="V29" s="84" t="s">
        <v>389</v>
      </c>
      <c r="W29" s="82">
        <v>43544.755532407406</v>
      </c>
      <c r="X29" s="84" t="s">
        <v>423</v>
      </c>
      <c r="Y29" s="80"/>
      <c r="Z29" s="80"/>
      <c r="AA29" s="86" t="s">
        <v>581</v>
      </c>
      <c r="AB29" s="80"/>
      <c r="AC29" s="80" t="b">
        <v>0</v>
      </c>
      <c r="AD29" s="80">
        <v>0</v>
      </c>
      <c r="AE29" s="86" t="s">
        <v>718</v>
      </c>
      <c r="AF29" s="80" t="b">
        <v>0</v>
      </c>
      <c r="AG29" s="80" t="s">
        <v>729</v>
      </c>
      <c r="AH29" s="80"/>
      <c r="AI29" s="86" t="s">
        <v>718</v>
      </c>
      <c r="AJ29" s="80" t="b">
        <v>0</v>
      </c>
      <c r="AK29" s="80">
        <v>1</v>
      </c>
      <c r="AL29" s="86" t="s">
        <v>580</v>
      </c>
      <c r="AM29" s="80" t="s">
        <v>736</v>
      </c>
      <c r="AN29" s="80" t="b">
        <v>0</v>
      </c>
      <c r="AO29" s="86" t="s">
        <v>580</v>
      </c>
      <c r="AP29" s="80" t="s">
        <v>178</v>
      </c>
      <c r="AQ29" s="80">
        <v>0</v>
      </c>
      <c r="AR29" s="80">
        <v>0</v>
      </c>
      <c r="AS29" s="80"/>
      <c r="AT29" s="80"/>
      <c r="AU29" s="80"/>
      <c r="AV29" s="80"/>
      <c r="AW29" s="80"/>
      <c r="AX29" s="80"/>
      <c r="AY29" s="80"/>
      <c r="AZ29" s="80"/>
      <c r="BA29" s="79" t="str">
        <f>REPLACE(INDEX(GroupVertices[Group],MATCH(Edges[[#This Row],[Vertex 1]],GroupVertices[Vertex],0)),1,1,"")</f>
        <v>2</v>
      </c>
      <c r="BB29" s="79" t="str">
        <f>REPLACE(INDEX(GroupVertices[Group],MATCH(Edges[[#This Row],[Vertex 2]],GroupVertices[Vertex],0)),1,1,"")</f>
        <v>1</v>
      </c>
    </row>
    <row r="30" spans="1:54" ht="15">
      <c r="A30" s="65" t="s">
        <v>222</v>
      </c>
      <c r="B30" s="65" t="s">
        <v>233</v>
      </c>
      <c r="C30" s="66"/>
      <c r="D30" s="67"/>
      <c r="E30" s="68"/>
      <c r="F30" s="69"/>
      <c r="G30" s="66"/>
      <c r="H30" s="70"/>
      <c r="I30" s="71"/>
      <c r="J30" s="71"/>
      <c r="K30" s="34" t="s">
        <v>65</v>
      </c>
      <c r="L30" s="78">
        <v>30</v>
      </c>
      <c r="M30" s="78"/>
      <c r="N30" s="73"/>
      <c r="O30" s="80" t="s">
        <v>236</v>
      </c>
      <c r="P30" s="82">
        <v>43544.747662037036</v>
      </c>
      <c r="Q30" s="80" t="s">
        <v>257</v>
      </c>
      <c r="R30" s="80"/>
      <c r="S30" s="80"/>
      <c r="T30" s="80" t="s">
        <v>367</v>
      </c>
      <c r="U30" s="84" t="s">
        <v>381</v>
      </c>
      <c r="V30" s="84" t="s">
        <v>381</v>
      </c>
      <c r="W30" s="82">
        <v>43544.747662037036</v>
      </c>
      <c r="X30" s="84" t="s">
        <v>422</v>
      </c>
      <c r="Y30" s="80"/>
      <c r="Z30" s="80"/>
      <c r="AA30" s="86" t="s">
        <v>580</v>
      </c>
      <c r="AB30" s="80"/>
      <c r="AC30" s="80" t="b">
        <v>0</v>
      </c>
      <c r="AD30" s="80">
        <v>2</v>
      </c>
      <c r="AE30" s="86" t="s">
        <v>718</v>
      </c>
      <c r="AF30" s="80" t="b">
        <v>0</v>
      </c>
      <c r="AG30" s="80" t="s">
        <v>729</v>
      </c>
      <c r="AH30" s="80"/>
      <c r="AI30" s="86" t="s">
        <v>718</v>
      </c>
      <c r="AJ30" s="80" t="b">
        <v>0</v>
      </c>
      <c r="AK30" s="80">
        <v>1</v>
      </c>
      <c r="AL30" s="86" t="s">
        <v>718</v>
      </c>
      <c r="AM30" s="80" t="s">
        <v>733</v>
      </c>
      <c r="AN30" s="80" t="b">
        <v>0</v>
      </c>
      <c r="AO30" s="86" t="s">
        <v>580</v>
      </c>
      <c r="AP30" s="80" t="s">
        <v>178</v>
      </c>
      <c r="AQ30" s="80">
        <v>0</v>
      </c>
      <c r="AR30" s="80">
        <v>0</v>
      </c>
      <c r="AS30" s="80"/>
      <c r="AT30" s="80"/>
      <c r="AU30" s="80"/>
      <c r="AV30" s="80"/>
      <c r="AW30" s="80"/>
      <c r="AX30" s="80"/>
      <c r="AY30" s="80"/>
      <c r="AZ30" s="80"/>
      <c r="BA30" s="79" t="str">
        <f>REPLACE(INDEX(GroupVertices[Group],MATCH(Edges[[#This Row],[Vertex 1]],GroupVertices[Vertex],0)),1,1,"")</f>
        <v>1</v>
      </c>
      <c r="BB30" s="79" t="str">
        <f>REPLACE(INDEX(GroupVertices[Group],MATCH(Edges[[#This Row],[Vertex 2]],GroupVertices[Vertex],0)),1,1,"")</f>
        <v>1</v>
      </c>
    </row>
    <row r="31" spans="1:54" ht="15">
      <c r="A31" s="65" t="s">
        <v>225</v>
      </c>
      <c r="B31" s="65" t="s">
        <v>233</v>
      </c>
      <c r="C31" s="66"/>
      <c r="D31" s="67"/>
      <c r="E31" s="68"/>
      <c r="F31" s="69"/>
      <c r="G31" s="66"/>
      <c r="H31" s="70"/>
      <c r="I31" s="71"/>
      <c r="J31" s="71"/>
      <c r="K31" s="34" t="s">
        <v>65</v>
      </c>
      <c r="L31" s="78">
        <v>31</v>
      </c>
      <c r="M31" s="78"/>
      <c r="N31" s="73"/>
      <c r="O31" s="80" t="s">
        <v>236</v>
      </c>
      <c r="P31" s="82">
        <v>43544.751180555555</v>
      </c>
      <c r="Q31" s="80" t="s">
        <v>256</v>
      </c>
      <c r="R31" s="80"/>
      <c r="S31" s="80"/>
      <c r="T31" s="80" t="s">
        <v>367</v>
      </c>
      <c r="U31" s="80"/>
      <c r="V31" s="84" t="s">
        <v>394</v>
      </c>
      <c r="W31" s="82">
        <v>43544.751180555555</v>
      </c>
      <c r="X31" s="84" t="s">
        <v>421</v>
      </c>
      <c r="Y31" s="80"/>
      <c r="Z31" s="80"/>
      <c r="AA31" s="86" t="s">
        <v>579</v>
      </c>
      <c r="AB31" s="86" t="s">
        <v>580</v>
      </c>
      <c r="AC31" s="80" t="b">
        <v>0</v>
      </c>
      <c r="AD31" s="80">
        <v>1</v>
      </c>
      <c r="AE31" s="86" t="s">
        <v>721</v>
      </c>
      <c r="AF31" s="80" t="b">
        <v>0</v>
      </c>
      <c r="AG31" s="80" t="s">
        <v>729</v>
      </c>
      <c r="AH31" s="80"/>
      <c r="AI31" s="86" t="s">
        <v>718</v>
      </c>
      <c r="AJ31" s="80" t="b">
        <v>0</v>
      </c>
      <c r="AK31" s="80">
        <v>0</v>
      </c>
      <c r="AL31" s="86" t="s">
        <v>718</v>
      </c>
      <c r="AM31" s="80" t="s">
        <v>733</v>
      </c>
      <c r="AN31" s="80" t="b">
        <v>0</v>
      </c>
      <c r="AO31" s="86" t="s">
        <v>580</v>
      </c>
      <c r="AP31" s="80" t="s">
        <v>178</v>
      </c>
      <c r="AQ31" s="80">
        <v>0</v>
      </c>
      <c r="AR31" s="80">
        <v>0</v>
      </c>
      <c r="AS31" s="80"/>
      <c r="AT31" s="80"/>
      <c r="AU31" s="80"/>
      <c r="AV31" s="80"/>
      <c r="AW31" s="80"/>
      <c r="AX31" s="80"/>
      <c r="AY31" s="80"/>
      <c r="AZ31" s="80"/>
      <c r="BA31" s="79" t="str">
        <f>REPLACE(INDEX(GroupVertices[Group],MATCH(Edges[[#This Row],[Vertex 1]],GroupVertices[Vertex],0)),1,1,"")</f>
        <v>1</v>
      </c>
      <c r="BB31" s="79" t="str">
        <f>REPLACE(INDEX(GroupVertices[Group],MATCH(Edges[[#This Row],[Vertex 2]],GroupVertices[Vertex],0)),1,1,"")</f>
        <v>1</v>
      </c>
    </row>
    <row r="32" spans="1:54" ht="15">
      <c r="A32" s="65" t="s">
        <v>220</v>
      </c>
      <c r="B32" s="65" t="s">
        <v>226</v>
      </c>
      <c r="C32" s="66"/>
      <c r="D32" s="67"/>
      <c r="E32" s="68"/>
      <c r="F32" s="69"/>
      <c r="G32" s="66"/>
      <c r="H32" s="70"/>
      <c r="I32" s="71"/>
      <c r="J32" s="71"/>
      <c r="K32" s="34" t="s">
        <v>65</v>
      </c>
      <c r="L32" s="78">
        <v>32</v>
      </c>
      <c r="M32" s="78"/>
      <c r="N32" s="73"/>
      <c r="O32" s="80" t="s">
        <v>237</v>
      </c>
      <c r="P32" s="82">
        <v>43544.72662037037</v>
      </c>
      <c r="Q32" s="80" t="s">
        <v>264</v>
      </c>
      <c r="R32" s="80"/>
      <c r="S32" s="80"/>
      <c r="T32" s="80" t="s">
        <v>367</v>
      </c>
      <c r="U32" s="80"/>
      <c r="V32" s="84" t="s">
        <v>389</v>
      </c>
      <c r="W32" s="82">
        <v>43544.72662037037</v>
      </c>
      <c r="X32" s="84" t="s">
        <v>439</v>
      </c>
      <c r="Y32" s="80"/>
      <c r="Z32" s="80"/>
      <c r="AA32" s="86" t="s">
        <v>597</v>
      </c>
      <c r="AB32" s="80"/>
      <c r="AC32" s="80" t="b">
        <v>0</v>
      </c>
      <c r="AD32" s="80">
        <v>0</v>
      </c>
      <c r="AE32" s="86" t="s">
        <v>718</v>
      </c>
      <c r="AF32" s="80" t="b">
        <v>0</v>
      </c>
      <c r="AG32" s="80" t="s">
        <v>729</v>
      </c>
      <c r="AH32" s="80"/>
      <c r="AI32" s="86" t="s">
        <v>718</v>
      </c>
      <c r="AJ32" s="80" t="b">
        <v>0</v>
      </c>
      <c r="AK32" s="80">
        <v>1</v>
      </c>
      <c r="AL32" s="86" t="s">
        <v>590</v>
      </c>
      <c r="AM32" s="80" t="s">
        <v>736</v>
      </c>
      <c r="AN32" s="80" t="b">
        <v>0</v>
      </c>
      <c r="AO32" s="86" t="s">
        <v>590</v>
      </c>
      <c r="AP32" s="80" t="s">
        <v>178</v>
      </c>
      <c r="AQ32" s="80">
        <v>0</v>
      </c>
      <c r="AR32" s="80">
        <v>0</v>
      </c>
      <c r="AS32" s="80"/>
      <c r="AT32" s="80"/>
      <c r="AU32" s="80"/>
      <c r="AV32" s="80"/>
      <c r="AW32" s="80"/>
      <c r="AX32" s="80"/>
      <c r="AY32" s="80"/>
      <c r="AZ32" s="80"/>
      <c r="BA32" s="79" t="str">
        <f>REPLACE(INDEX(GroupVertices[Group],MATCH(Edges[[#This Row],[Vertex 1]],GroupVertices[Vertex],0)),1,1,"")</f>
        <v>2</v>
      </c>
      <c r="BB32" s="79" t="str">
        <f>REPLACE(INDEX(GroupVertices[Group],MATCH(Edges[[#This Row],[Vertex 2]],GroupVertices[Vertex],0)),1,1,"")</f>
        <v>1</v>
      </c>
    </row>
    <row r="33" spans="1:54" ht="15">
      <c r="A33" s="65" t="s">
        <v>220</v>
      </c>
      <c r="B33" s="65" t="s">
        <v>226</v>
      </c>
      <c r="C33" s="66"/>
      <c r="D33" s="67"/>
      <c r="E33" s="68"/>
      <c r="F33" s="69"/>
      <c r="G33" s="66"/>
      <c r="H33" s="70"/>
      <c r="I33" s="71"/>
      <c r="J33" s="71"/>
      <c r="K33" s="34" t="s">
        <v>65</v>
      </c>
      <c r="L33" s="78">
        <v>33</v>
      </c>
      <c r="M33" s="78"/>
      <c r="N33" s="73"/>
      <c r="O33" s="80" t="s">
        <v>237</v>
      </c>
      <c r="P33" s="82">
        <v>43544.75981481482</v>
      </c>
      <c r="Q33" s="80" t="s">
        <v>268</v>
      </c>
      <c r="R33" s="80"/>
      <c r="S33" s="80"/>
      <c r="T33" s="80" t="s">
        <v>367</v>
      </c>
      <c r="U33" s="80"/>
      <c r="V33" s="84" t="s">
        <v>389</v>
      </c>
      <c r="W33" s="82">
        <v>43544.75981481482</v>
      </c>
      <c r="X33" s="84" t="s">
        <v>440</v>
      </c>
      <c r="Y33" s="80"/>
      <c r="Z33" s="80"/>
      <c r="AA33" s="86" t="s">
        <v>598</v>
      </c>
      <c r="AB33" s="80"/>
      <c r="AC33" s="80" t="b">
        <v>0</v>
      </c>
      <c r="AD33" s="80">
        <v>0</v>
      </c>
      <c r="AE33" s="86" t="s">
        <v>718</v>
      </c>
      <c r="AF33" s="80" t="b">
        <v>0</v>
      </c>
      <c r="AG33" s="80" t="s">
        <v>729</v>
      </c>
      <c r="AH33" s="80"/>
      <c r="AI33" s="86" t="s">
        <v>718</v>
      </c>
      <c r="AJ33" s="80" t="b">
        <v>0</v>
      </c>
      <c r="AK33" s="80">
        <v>1</v>
      </c>
      <c r="AL33" s="86" t="s">
        <v>594</v>
      </c>
      <c r="AM33" s="80" t="s">
        <v>736</v>
      </c>
      <c r="AN33" s="80" t="b">
        <v>0</v>
      </c>
      <c r="AO33" s="86" t="s">
        <v>594</v>
      </c>
      <c r="AP33" s="80" t="s">
        <v>178</v>
      </c>
      <c r="AQ33" s="80">
        <v>0</v>
      </c>
      <c r="AR33" s="80">
        <v>0</v>
      </c>
      <c r="AS33" s="80"/>
      <c r="AT33" s="80"/>
      <c r="AU33" s="80"/>
      <c r="AV33" s="80"/>
      <c r="AW33" s="80"/>
      <c r="AX33" s="80"/>
      <c r="AY33" s="80"/>
      <c r="AZ33" s="80"/>
      <c r="BA33" s="79" t="str">
        <f>REPLACE(INDEX(GroupVertices[Group],MATCH(Edges[[#This Row],[Vertex 1]],GroupVertices[Vertex],0)),1,1,"")</f>
        <v>2</v>
      </c>
      <c r="BB33" s="79" t="str">
        <f>REPLACE(INDEX(GroupVertices[Group],MATCH(Edges[[#This Row],[Vertex 2]],GroupVertices[Vertex],0)),1,1,"")</f>
        <v>1</v>
      </c>
    </row>
    <row r="34" spans="1:54" ht="15">
      <c r="A34" s="65" t="s">
        <v>220</v>
      </c>
      <c r="B34" s="65" t="s">
        <v>226</v>
      </c>
      <c r="C34" s="66"/>
      <c r="D34" s="67"/>
      <c r="E34" s="68"/>
      <c r="F34" s="69"/>
      <c r="G34" s="66"/>
      <c r="H34" s="70"/>
      <c r="I34" s="71"/>
      <c r="J34" s="71"/>
      <c r="K34" s="34" t="s">
        <v>65</v>
      </c>
      <c r="L34" s="78">
        <v>34</v>
      </c>
      <c r="M34" s="78"/>
      <c r="N34" s="73"/>
      <c r="O34" s="80" t="s">
        <v>238</v>
      </c>
      <c r="P34" s="82">
        <v>43544.76054398148</v>
      </c>
      <c r="Q34" s="80" t="s">
        <v>270</v>
      </c>
      <c r="R34" s="80"/>
      <c r="S34" s="80"/>
      <c r="T34" s="80" t="s">
        <v>372</v>
      </c>
      <c r="U34" s="80"/>
      <c r="V34" s="84" t="s">
        <v>389</v>
      </c>
      <c r="W34" s="82">
        <v>43544.76054398148</v>
      </c>
      <c r="X34" s="84" t="s">
        <v>441</v>
      </c>
      <c r="Y34" s="80"/>
      <c r="Z34" s="80"/>
      <c r="AA34" s="86" t="s">
        <v>599</v>
      </c>
      <c r="AB34" s="80"/>
      <c r="AC34" s="80" t="b">
        <v>0</v>
      </c>
      <c r="AD34" s="80">
        <v>0</v>
      </c>
      <c r="AE34" s="86" t="s">
        <v>718</v>
      </c>
      <c r="AF34" s="80" t="b">
        <v>0</v>
      </c>
      <c r="AG34" s="80" t="s">
        <v>729</v>
      </c>
      <c r="AH34" s="80"/>
      <c r="AI34" s="86" t="s">
        <v>718</v>
      </c>
      <c r="AJ34" s="80" t="b">
        <v>0</v>
      </c>
      <c r="AK34" s="80">
        <v>1</v>
      </c>
      <c r="AL34" s="86" t="s">
        <v>596</v>
      </c>
      <c r="AM34" s="80" t="s">
        <v>736</v>
      </c>
      <c r="AN34" s="80" t="b">
        <v>0</v>
      </c>
      <c r="AO34" s="86" t="s">
        <v>596</v>
      </c>
      <c r="AP34" s="80" t="s">
        <v>178</v>
      </c>
      <c r="AQ34" s="80">
        <v>0</v>
      </c>
      <c r="AR34" s="80">
        <v>0</v>
      </c>
      <c r="AS34" s="80"/>
      <c r="AT34" s="80"/>
      <c r="AU34" s="80"/>
      <c r="AV34" s="80"/>
      <c r="AW34" s="80"/>
      <c r="AX34" s="80"/>
      <c r="AY34" s="80"/>
      <c r="AZ34" s="80"/>
      <c r="BA34" s="79" t="str">
        <f>REPLACE(INDEX(GroupVertices[Group],MATCH(Edges[[#This Row],[Vertex 1]],GroupVertices[Vertex],0)),1,1,"")</f>
        <v>2</v>
      </c>
      <c r="BB34" s="79" t="str">
        <f>REPLACE(INDEX(GroupVertices[Group],MATCH(Edges[[#This Row],[Vertex 2]],GroupVertices[Vertex],0)),1,1,"")</f>
        <v>1</v>
      </c>
    </row>
    <row r="35" spans="1:54" ht="15">
      <c r="A35" s="65" t="s">
        <v>226</v>
      </c>
      <c r="B35" s="65" t="s">
        <v>226</v>
      </c>
      <c r="C35" s="66"/>
      <c r="D35" s="67"/>
      <c r="E35" s="68"/>
      <c r="F35" s="69"/>
      <c r="G35" s="66"/>
      <c r="H35" s="70"/>
      <c r="I35" s="71"/>
      <c r="J35" s="71"/>
      <c r="K35" s="34" t="s">
        <v>65</v>
      </c>
      <c r="L35" s="78">
        <v>35</v>
      </c>
      <c r="M35" s="78"/>
      <c r="N35" s="73"/>
      <c r="O35" s="80" t="s">
        <v>178</v>
      </c>
      <c r="P35" s="82">
        <v>43544.7156712963</v>
      </c>
      <c r="Q35" s="80" t="s">
        <v>264</v>
      </c>
      <c r="R35" s="80"/>
      <c r="S35" s="80"/>
      <c r="T35" s="80" t="s">
        <v>367</v>
      </c>
      <c r="U35" s="80"/>
      <c r="V35" s="84" t="s">
        <v>395</v>
      </c>
      <c r="W35" s="82">
        <v>43544.7156712963</v>
      </c>
      <c r="X35" s="84" t="s">
        <v>432</v>
      </c>
      <c r="Y35" s="80"/>
      <c r="Z35" s="80"/>
      <c r="AA35" s="86" t="s">
        <v>590</v>
      </c>
      <c r="AB35" s="80"/>
      <c r="AC35" s="80" t="b">
        <v>0</v>
      </c>
      <c r="AD35" s="80">
        <v>2</v>
      </c>
      <c r="AE35" s="86" t="s">
        <v>718</v>
      </c>
      <c r="AF35" s="80" t="b">
        <v>0</v>
      </c>
      <c r="AG35" s="80" t="s">
        <v>729</v>
      </c>
      <c r="AH35" s="80"/>
      <c r="AI35" s="86" t="s">
        <v>718</v>
      </c>
      <c r="AJ35" s="80" t="b">
        <v>0</v>
      </c>
      <c r="AK35" s="80">
        <v>1</v>
      </c>
      <c r="AL35" s="86" t="s">
        <v>718</v>
      </c>
      <c r="AM35" s="80" t="s">
        <v>739</v>
      </c>
      <c r="AN35" s="80" t="b">
        <v>0</v>
      </c>
      <c r="AO35" s="86" t="s">
        <v>590</v>
      </c>
      <c r="AP35" s="80" t="s">
        <v>178</v>
      </c>
      <c r="AQ35" s="80">
        <v>0</v>
      </c>
      <c r="AR35" s="80">
        <v>0</v>
      </c>
      <c r="AS35" s="80"/>
      <c r="AT35" s="80"/>
      <c r="AU35" s="80"/>
      <c r="AV35" s="80"/>
      <c r="AW35" s="80"/>
      <c r="AX35" s="80"/>
      <c r="AY35" s="80"/>
      <c r="AZ35" s="80"/>
      <c r="BA35" s="79" t="str">
        <f>REPLACE(INDEX(GroupVertices[Group],MATCH(Edges[[#This Row],[Vertex 1]],GroupVertices[Vertex],0)),1,1,"")</f>
        <v>1</v>
      </c>
      <c r="BB35" s="79" t="str">
        <f>REPLACE(INDEX(GroupVertices[Group],MATCH(Edges[[#This Row],[Vertex 2]],GroupVertices[Vertex],0)),1,1,"")</f>
        <v>1</v>
      </c>
    </row>
    <row r="36" spans="1:54" ht="15">
      <c r="A36" s="65" t="s">
        <v>223</v>
      </c>
      <c r="B36" s="65" t="s">
        <v>226</v>
      </c>
      <c r="C36" s="66"/>
      <c r="D36" s="67"/>
      <c r="E36" s="68"/>
      <c r="F36" s="69"/>
      <c r="G36" s="66"/>
      <c r="H36" s="70"/>
      <c r="I36" s="71"/>
      <c r="J36" s="71"/>
      <c r="K36" s="34" t="s">
        <v>65</v>
      </c>
      <c r="L36" s="78">
        <v>36</v>
      </c>
      <c r="M36" s="78"/>
      <c r="N36" s="73"/>
      <c r="O36" s="80" t="s">
        <v>238</v>
      </c>
      <c r="P36" s="82">
        <v>43544.7312962963</v>
      </c>
      <c r="Q36" s="80" t="s">
        <v>269</v>
      </c>
      <c r="R36" s="80"/>
      <c r="S36" s="80"/>
      <c r="T36" s="80" t="s">
        <v>371</v>
      </c>
      <c r="U36" s="80"/>
      <c r="V36" s="84" t="s">
        <v>392</v>
      </c>
      <c r="W36" s="82">
        <v>43544.7312962963</v>
      </c>
      <c r="X36" s="84" t="s">
        <v>437</v>
      </c>
      <c r="Y36" s="80"/>
      <c r="Z36" s="80"/>
      <c r="AA36" s="86" t="s">
        <v>595</v>
      </c>
      <c r="AB36" s="86" t="s">
        <v>590</v>
      </c>
      <c r="AC36" s="80" t="b">
        <v>0</v>
      </c>
      <c r="AD36" s="80">
        <v>0</v>
      </c>
      <c r="AE36" s="86" t="s">
        <v>725</v>
      </c>
      <c r="AF36" s="80" t="b">
        <v>0</v>
      </c>
      <c r="AG36" s="80" t="s">
        <v>729</v>
      </c>
      <c r="AH36" s="80"/>
      <c r="AI36" s="86" t="s">
        <v>718</v>
      </c>
      <c r="AJ36" s="80" t="b">
        <v>0</v>
      </c>
      <c r="AK36" s="80">
        <v>0</v>
      </c>
      <c r="AL36" s="86" t="s">
        <v>718</v>
      </c>
      <c r="AM36" s="80" t="s">
        <v>733</v>
      </c>
      <c r="AN36" s="80" t="b">
        <v>0</v>
      </c>
      <c r="AO36" s="86" t="s">
        <v>590</v>
      </c>
      <c r="AP36" s="80" t="s">
        <v>178</v>
      </c>
      <c r="AQ36" s="80">
        <v>0</v>
      </c>
      <c r="AR36" s="80">
        <v>0</v>
      </c>
      <c r="AS36" s="80"/>
      <c r="AT36" s="80"/>
      <c r="AU36" s="80"/>
      <c r="AV36" s="80"/>
      <c r="AW36" s="80"/>
      <c r="AX36" s="80"/>
      <c r="AY36" s="80"/>
      <c r="AZ36" s="80"/>
      <c r="BA36" s="79" t="str">
        <f>REPLACE(INDEX(GroupVertices[Group],MATCH(Edges[[#This Row],[Vertex 1]],GroupVertices[Vertex],0)),1,1,"")</f>
        <v>1</v>
      </c>
      <c r="BB36" s="79" t="str">
        <f>REPLACE(INDEX(GroupVertices[Group],MATCH(Edges[[#This Row],[Vertex 2]],GroupVertices[Vertex],0)),1,1,"")</f>
        <v>1</v>
      </c>
    </row>
    <row r="37" spans="1:54" ht="15">
      <c r="A37" s="65" t="s">
        <v>223</v>
      </c>
      <c r="B37" s="65" t="s">
        <v>226</v>
      </c>
      <c r="C37" s="66"/>
      <c r="D37" s="67"/>
      <c r="E37" s="68"/>
      <c r="F37" s="69"/>
      <c r="G37" s="66"/>
      <c r="H37" s="70"/>
      <c r="I37" s="71"/>
      <c r="J37" s="71"/>
      <c r="K37" s="34" t="s">
        <v>65</v>
      </c>
      <c r="L37" s="78">
        <v>37</v>
      </c>
      <c r="M37" s="78"/>
      <c r="N37" s="73"/>
      <c r="O37" s="80" t="s">
        <v>238</v>
      </c>
      <c r="P37" s="82">
        <v>43544.739386574074</v>
      </c>
      <c r="Q37" s="80" t="s">
        <v>270</v>
      </c>
      <c r="R37" s="80"/>
      <c r="S37" s="80"/>
      <c r="T37" s="80" t="s">
        <v>372</v>
      </c>
      <c r="U37" s="80"/>
      <c r="V37" s="84" t="s">
        <v>392</v>
      </c>
      <c r="W37" s="82">
        <v>43544.739386574074</v>
      </c>
      <c r="X37" s="84" t="s">
        <v>438</v>
      </c>
      <c r="Y37" s="80"/>
      <c r="Z37" s="80"/>
      <c r="AA37" s="86" t="s">
        <v>596</v>
      </c>
      <c r="AB37" s="86" t="s">
        <v>592</v>
      </c>
      <c r="AC37" s="80" t="b">
        <v>0</v>
      </c>
      <c r="AD37" s="80">
        <v>2</v>
      </c>
      <c r="AE37" s="86" t="s">
        <v>725</v>
      </c>
      <c r="AF37" s="80" t="b">
        <v>0</v>
      </c>
      <c r="AG37" s="80" t="s">
        <v>729</v>
      </c>
      <c r="AH37" s="80"/>
      <c r="AI37" s="86" t="s">
        <v>718</v>
      </c>
      <c r="AJ37" s="80" t="b">
        <v>0</v>
      </c>
      <c r="AK37" s="80">
        <v>1</v>
      </c>
      <c r="AL37" s="86" t="s">
        <v>718</v>
      </c>
      <c r="AM37" s="80" t="s">
        <v>733</v>
      </c>
      <c r="AN37" s="80" t="b">
        <v>0</v>
      </c>
      <c r="AO37" s="86" t="s">
        <v>592</v>
      </c>
      <c r="AP37" s="80" t="s">
        <v>178</v>
      </c>
      <c r="AQ37" s="80">
        <v>0</v>
      </c>
      <c r="AR37" s="80">
        <v>0</v>
      </c>
      <c r="AS37" s="80"/>
      <c r="AT37" s="80"/>
      <c r="AU37" s="80"/>
      <c r="AV37" s="80"/>
      <c r="AW37" s="80"/>
      <c r="AX37" s="80"/>
      <c r="AY37" s="80"/>
      <c r="AZ37" s="80"/>
      <c r="BA37" s="79" t="str">
        <f>REPLACE(INDEX(GroupVertices[Group],MATCH(Edges[[#This Row],[Vertex 1]],GroupVertices[Vertex],0)),1,1,"")</f>
        <v>1</v>
      </c>
      <c r="BB37" s="79" t="str">
        <f>REPLACE(INDEX(GroupVertices[Group],MATCH(Edges[[#This Row],[Vertex 2]],GroupVertices[Vertex],0)),1,1,"")</f>
        <v>1</v>
      </c>
    </row>
    <row r="38" spans="1:54" ht="15">
      <c r="A38" s="65" t="s">
        <v>220</v>
      </c>
      <c r="B38" s="65" t="s">
        <v>224</v>
      </c>
      <c r="C38" s="66"/>
      <c r="D38" s="67"/>
      <c r="E38" s="68"/>
      <c r="F38" s="69"/>
      <c r="G38" s="66"/>
      <c r="H38" s="70"/>
      <c r="I38" s="71"/>
      <c r="J38" s="71"/>
      <c r="K38" s="34" t="s">
        <v>65</v>
      </c>
      <c r="L38" s="78">
        <v>38</v>
      </c>
      <c r="M38" s="78"/>
      <c r="N38" s="73"/>
      <c r="O38" s="80" t="s">
        <v>237</v>
      </c>
      <c r="P38" s="82">
        <v>43544.72721064815</v>
      </c>
      <c r="Q38" s="80" t="s">
        <v>308</v>
      </c>
      <c r="R38" s="80"/>
      <c r="S38" s="80"/>
      <c r="T38" s="80" t="s">
        <v>367</v>
      </c>
      <c r="U38" s="80"/>
      <c r="V38" s="84" t="s">
        <v>389</v>
      </c>
      <c r="W38" s="82">
        <v>43544.72721064815</v>
      </c>
      <c r="X38" s="84" t="s">
        <v>506</v>
      </c>
      <c r="Y38" s="80"/>
      <c r="Z38" s="80"/>
      <c r="AA38" s="86" t="s">
        <v>668</v>
      </c>
      <c r="AB38" s="80"/>
      <c r="AC38" s="80" t="b">
        <v>0</v>
      </c>
      <c r="AD38" s="80">
        <v>0</v>
      </c>
      <c r="AE38" s="86" t="s">
        <v>718</v>
      </c>
      <c r="AF38" s="80" t="b">
        <v>0</v>
      </c>
      <c r="AG38" s="80" t="s">
        <v>729</v>
      </c>
      <c r="AH38" s="80"/>
      <c r="AI38" s="86" t="s">
        <v>718</v>
      </c>
      <c r="AJ38" s="80" t="b">
        <v>0</v>
      </c>
      <c r="AK38" s="80">
        <v>1</v>
      </c>
      <c r="AL38" s="86" t="s">
        <v>661</v>
      </c>
      <c r="AM38" s="80" t="s">
        <v>736</v>
      </c>
      <c r="AN38" s="80" t="b">
        <v>0</v>
      </c>
      <c r="AO38" s="86" t="s">
        <v>661</v>
      </c>
      <c r="AP38" s="80" t="s">
        <v>178</v>
      </c>
      <c r="AQ38" s="80">
        <v>0</v>
      </c>
      <c r="AR38" s="80">
        <v>0</v>
      </c>
      <c r="AS38" s="80"/>
      <c r="AT38" s="80"/>
      <c r="AU38" s="80"/>
      <c r="AV38" s="80"/>
      <c r="AW38" s="80"/>
      <c r="AX38" s="80"/>
      <c r="AY38" s="80"/>
      <c r="AZ38" s="80"/>
      <c r="BA38" s="79" t="str">
        <f>REPLACE(INDEX(GroupVertices[Group],MATCH(Edges[[#This Row],[Vertex 1]],GroupVertices[Vertex],0)),1,1,"")</f>
        <v>2</v>
      </c>
      <c r="BB38" s="79" t="str">
        <f>REPLACE(INDEX(GroupVertices[Group],MATCH(Edges[[#This Row],[Vertex 2]],GroupVertices[Vertex],0)),1,1,"")</f>
        <v>2</v>
      </c>
    </row>
    <row r="39" spans="1:54" ht="15">
      <c r="A39" s="65" t="s">
        <v>220</v>
      </c>
      <c r="B39" s="65" t="s">
        <v>224</v>
      </c>
      <c r="C39" s="66"/>
      <c r="D39" s="67"/>
      <c r="E39" s="68"/>
      <c r="F39" s="69"/>
      <c r="G39" s="66"/>
      <c r="H39" s="70"/>
      <c r="I39" s="71"/>
      <c r="J39" s="71"/>
      <c r="K39" s="34" t="s">
        <v>65</v>
      </c>
      <c r="L39" s="78">
        <v>39</v>
      </c>
      <c r="M39" s="78"/>
      <c r="N39" s="73"/>
      <c r="O39" s="80" t="s">
        <v>237</v>
      </c>
      <c r="P39" s="82">
        <v>43544.760659722226</v>
      </c>
      <c r="Q39" s="80" t="s">
        <v>309</v>
      </c>
      <c r="R39" s="80"/>
      <c r="S39" s="80"/>
      <c r="T39" s="80" t="s">
        <v>367</v>
      </c>
      <c r="U39" s="80"/>
      <c r="V39" s="84" t="s">
        <v>389</v>
      </c>
      <c r="W39" s="82">
        <v>43544.760659722226</v>
      </c>
      <c r="X39" s="84" t="s">
        <v>507</v>
      </c>
      <c r="Y39" s="80"/>
      <c r="Z39" s="80"/>
      <c r="AA39" s="86" t="s">
        <v>669</v>
      </c>
      <c r="AB39" s="80"/>
      <c r="AC39" s="80" t="b">
        <v>0</v>
      </c>
      <c r="AD39" s="80">
        <v>0</v>
      </c>
      <c r="AE39" s="86" t="s">
        <v>718</v>
      </c>
      <c r="AF39" s="80" t="b">
        <v>0</v>
      </c>
      <c r="AG39" s="80" t="s">
        <v>729</v>
      </c>
      <c r="AH39" s="80"/>
      <c r="AI39" s="86" t="s">
        <v>718</v>
      </c>
      <c r="AJ39" s="80" t="b">
        <v>0</v>
      </c>
      <c r="AK39" s="80">
        <v>1</v>
      </c>
      <c r="AL39" s="86" t="s">
        <v>663</v>
      </c>
      <c r="AM39" s="80" t="s">
        <v>736</v>
      </c>
      <c r="AN39" s="80" t="b">
        <v>0</v>
      </c>
      <c r="AO39" s="86" t="s">
        <v>663</v>
      </c>
      <c r="AP39" s="80" t="s">
        <v>178</v>
      </c>
      <c r="AQ39" s="80">
        <v>0</v>
      </c>
      <c r="AR39" s="80">
        <v>0</v>
      </c>
      <c r="AS39" s="80"/>
      <c r="AT39" s="80"/>
      <c r="AU39" s="80"/>
      <c r="AV39" s="80"/>
      <c r="AW39" s="80"/>
      <c r="AX39" s="80"/>
      <c r="AY39" s="80"/>
      <c r="AZ39" s="80"/>
      <c r="BA39" s="79" t="str">
        <f>REPLACE(INDEX(GroupVertices[Group],MATCH(Edges[[#This Row],[Vertex 1]],GroupVertices[Vertex],0)),1,1,"")</f>
        <v>2</v>
      </c>
      <c r="BB39" s="79" t="str">
        <f>REPLACE(INDEX(GroupVertices[Group],MATCH(Edges[[#This Row],[Vertex 2]],GroupVertices[Vertex],0)),1,1,"")</f>
        <v>2</v>
      </c>
    </row>
    <row r="40" spans="1:54" ht="15">
      <c r="A40" s="65" t="s">
        <v>220</v>
      </c>
      <c r="B40" s="65" t="s">
        <v>224</v>
      </c>
      <c r="C40" s="66"/>
      <c r="D40" s="67"/>
      <c r="E40" s="68"/>
      <c r="F40" s="69"/>
      <c r="G40" s="66"/>
      <c r="H40" s="70"/>
      <c r="I40" s="71"/>
      <c r="J40" s="71"/>
      <c r="K40" s="34" t="s">
        <v>65</v>
      </c>
      <c r="L40" s="78">
        <v>40</v>
      </c>
      <c r="M40" s="78"/>
      <c r="N40" s="73"/>
      <c r="O40" s="80" t="s">
        <v>237</v>
      </c>
      <c r="P40" s="82">
        <v>43544.80017361111</v>
      </c>
      <c r="Q40" s="80" t="s">
        <v>312</v>
      </c>
      <c r="R40" s="80"/>
      <c r="S40" s="80"/>
      <c r="T40" s="80" t="s">
        <v>367</v>
      </c>
      <c r="U40" s="80"/>
      <c r="V40" s="84" t="s">
        <v>389</v>
      </c>
      <c r="W40" s="82">
        <v>43544.80017361111</v>
      </c>
      <c r="X40" s="84" t="s">
        <v>508</v>
      </c>
      <c r="Y40" s="80"/>
      <c r="Z40" s="80"/>
      <c r="AA40" s="86" t="s">
        <v>670</v>
      </c>
      <c r="AB40" s="80"/>
      <c r="AC40" s="80" t="b">
        <v>0</v>
      </c>
      <c r="AD40" s="80">
        <v>0</v>
      </c>
      <c r="AE40" s="86" t="s">
        <v>718</v>
      </c>
      <c r="AF40" s="80" t="b">
        <v>0</v>
      </c>
      <c r="AG40" s="80" t="s">
        <v>729</v>
      </c>
      <c r="AH40" s="80"/>
      <c r="AI40" s="86" t="s">
        <v>718</v>
      </c>
      <c r="AJ40" s="80" t="b">
        <v>0</v>
      </c>
      <c r="AK40" s="80">
        <v>2</v>
      </c>
      <c r="AL40" s="86" t="s">
        <v>666</v>
      </c>
      <c r="AM40" s="80" t="s">
        <v>736</v>
      </c>
      <c r="AN40" s="80" t="b">
        <v>0</v>
      </c>
      <c r="AO40" s="86" t="s">
        <v>666</v>
      </c>
      <c r="AP40" s="80" t="s">
        <v>178</v>
      </c>
      <c r="AQ40" s="80">
        <v>0</v>
      </c>
      <c r="AR40" s="80">
        <v>0</v>
      </c>
      <c r="AS40" s="80"/>
      <c r="AT40" s="80"/>
      <c r="AU40" s="80"/>
      <c r="AV40" s="80"/>
      <c r="AW40" s="80"/>
      <c r="AX40" s="80"/>
      <c r="AY40" s="80"/>
      <c r="AZ40" s="80"/>
      <c r="BA40" s="79" t="str">
        <f>REPLACE(INDEX(GroupVertices[Group],MATCH(Edges[[#This Row],[Vertex 1]],GroupVertices[Vertex],0)),1,1,"")</f>
        <v>2</v>
      </c>
      <c r="BB40" s="79" t="str">
        <f>REPLACE(INDEX(GroupVertices[Group],MATCH(Edges[[#This Row],[Vertex 2]],GroupVertices[Vertex],0)),1,1,"")</f>
        <v>2</v>
      </c>
    </row>
    <row r="41" spans="1:54" ht="15">
      <c r="A41" s="65" t="s">
        <v>222</v>
      </c>
      <c r="B41" s="65" t="s">
        <v>224</v>
      </c>
      <c r="C41" s="66"/>
      <c r="D41" s="67"/>
      <c r="E41" s="68"/>
      <c r="F41" s="69"/>
      <c r="G41" s="66"/>
      <c r="H41" s="70"/>
      <c r="I41" s="71"/>
      <c r="J41" s="71"/>
      <c r="K41" s="34" t="s">
        <v>66</v>
      </c>
      <c r="L41" s="78">
        <v>41</v>
      </c>
      <c r="M41" s="78"/>
      <c r="N41" s="73"/>
      <c r="O41" s="80" t="s">
        <v>238</v>
      </c>
      <c r="P41" s="82">
        <v>43544.75475694444</v>
      </c>
      <c r="Q41" s="80" t="s">
        <v>311</v>
      </c>
      <c r="R41" s="80"/>
      <c r="S41" s="80"/>
      <c r="T41" s="80" t="s">
        <v>367</v>
      </c>
      <c r="U41" s="80"/>
      <c r="V41" s="84" t="s">
        <v>391</v>
      </c>
      <c r="W41" s="82">
        <v>43544.75475694444</v>
      </c>
      <c r="X41" s="84" t="s">
        <v>505</v>
      </c>
      <c r="Y41" s="80"/>
      <c r="Z41" s="80"/>
      <c r="AA41" s="86" t="s">
        <v>667</v>
      </c>
      <c r="AB41" s="86" t="s">
        <v>661</v>
      </c>
      <c r="AC41" s="80" t="b">
        <v>0</v>
      </c>
      <c r="AD41" s="80">
        <v>1</v>
      </c>
      <c r="AE41" s="86" t="s">
        <v>727</v>
      </c>
      <c r="AF41" s="80" t="b">
        <v>0</v>
      </c>
      <c r="AG41" s="80" t="s">
        <v>729</v>
      </c>
      <c r="AH41" s="80"/>
      <c r="AI41" s="86" t="s">
        <v>718</v>
      </c>
      <c r="AJ41" s="80" t="b">
        <v>0</v>
      </c>
      <c r="AK41" s="80">
        <v>1</v>
      </c>
      <c r="AL41" s="86" t="s">
        <v>718</v>
      </c>
      <c r="AM41" s="80" t="s">
        <v>733</v>
      </c>
      <c r="AN41" s="80" t="b">
        <v>0</v>
      </c>
      <c r="AO41" s="86" t="s">
        <v>661</v>
      </c>
      <c r="AP41" s="80" t="s">
        <v>178</v>
      </c>
      <c r="AQ41" s="80">
        <v>0</v>
      </c>
      <c r="AR41" s="80">
        <v>0</v>
      </c>
      <c r="AS41" s="80"/>
      <c r="AT41" s="80"/>
      <c r="AU41" s="80"/>
      <c r="AV41" s="80"/>
      <c r="AW41" s="80"/>
      <c r="AX41" s="80"/>
      <c r="AY41" s="80"/>
      <c r="AZ41" s="80"/>
      <c r="BA41" s="79" t="str">
        <f>REPLACE(INDEX(GroupVertices[Group],MATCH(Edges[[#This Row],[Vertex 1]],GroupVertices[Vertex],0)),1,1,"")</f>
        <v>1</v>
      </c>
      <c r="BB41" s="79" t="str">
        <f>REPLACE(INDEX(GroupVertices[Group],MATCH(Edges[[#This Row],[Vertex 2]],GroupVertices[Vertex],0)),1,1,"")</f>
        <v>2</v>
      </c>
    </row>
    <row r="42" spans="1:54" ht="15">
      <c r="A42" s="65" t="s">
        <v>221</v>
      </c>
      <c r="B42" s="65" t="s">
        <v>227</v>
      </c>
      <c r="C42" s="66"/>
      <c r="D42" s="67"/>
      <c r="E42" s="68"/>
      <c r="F42" s="69"/>
      <c r="G42" s="66"/>
      <c r="H42" s="70"/>
      <c r="I42" s="71"/>
      <c r="J42" s="71"/>
      <c r="K42" s="34" t="s">
        <v>65</v>
      </c>
      <c r="L42" s="78">
        <v>42</v>
      </c>
      <c r="M42" s="78"/>
      <c r="N42" s="73"/>
      <c r="O42" s="80" t="s">
        <v>236</v>
      </c>
      <c r="P42" s="82">
        <v>43544.73594907407</v>
      </c>
      <c r="Q42" s="80" t="s">
        <v>250</v>
      </c>
      <c r="R42" s="80"/>
      <c r="S42" s="80"/>
      <c r="T42" s="80" t="s">
        <v>367</v>
      </c>
      <c r="U42" s="80"/>
      <c r="V42" s="84" t="s">
        <v>390</v>
      </c>
      <c r="W42" s="82">
        <v>43544.73594907407</v>
      </c>
      <c r="X42" s="84" t="s">
        <v>412</v>
      </c>
      <c r="Y42" s="80"/>
      <c r="Z42" s="80"/>
      <c r="AA42" s="86" t="s">
        <v>569</v>
      </c>
      <c r="AB42" s="86" t="s">
        <v>676</v>
      </c>
      <c r="AC42" s="80" t="b">
        <v>0</v>
      </c>
      <c r="AD42" s="80">
        <v>3</v>
      </c>
      <c r="AE42" s="86" t="s">
        <v>721</v>
      </c>
      <c r="AF42" s="80" t="b">
        <v>0</v>
      </c>
      <c r="AG42" s="80" t="s">
        <v>729</v>
      </c>
      <c r="AH42" s="80"/>
      <c r="AI42" s="86" t="s">
        <v>718</v>
      </c>
      <c r="AJ42" s="80" t="b">
        <v>0</v>
      </c>
      <c r="AK42" s="80">
        <v>2</v>
      </c>
      <c r="AL42" s="86" t="s">
        <v>718</v>
      </c>
      <c r="AM42" s="80" t="s">
        <v>733</v>
      </c>
      <c r="AN42" s="80" t="b">
        <v>0</v>
      </c>
      <c r="AO42" s="86" t="s">
        <v>676</v>
      </c>
      <c r="AP42" s="80" t="s">
        <v>178</v>
      </c>
      <c r="AQ42" s="80">
        <v>0</v>
      </c>
      <c r="AR42" s="80">
        <v>0</v>
      </c>
      <c r="AS42" s="80"/>
      <c r="AT42" s="80"/>
      <c r="AU42" s="80"/>
      <c r="AV42" s="80"/>
      <c r="AW42" s="80"/>
      <c r="AX42" s="80"/>
      <c r="AY42" s="80"/>
      <c r="AZ42" s="80"/>
      <c r="BA42" s="79" t="str">
        <f>REPLACE(INDEX(GroupVertices[Group],MATCH(Edges[[#This Row],[Vertex 1]],GroupVertices[Vertex],0)),1,1,"")</f>
        <v>2</v>
      </c>
      <c r="BB42" s="79" t="str">
        <f>REPLACE(INDEX(GroupVertices[Group],MATCH(Edges[[#This Row],[Vertex 2]],GroupVertices[Vertex],0)),1,1,"")</f>
        <v>1</v>
      </c>
    </row>
    <row r="43" spans="1:54" ht="15">
      <c r="A43" s="65" t="s">
        <v>220</v>
      </c>
      <c r="B43" s="65" t="s">
        <v>227</v>
      </c>
      <c r="C43" s="66"/>
      <c r="D43" s="67"/>
      <c r="E43" s="68"/>
      <c r="F43" s="69"/>
      <c r="G43" s="66"/>
      <c r="H43" s="70"/>
      <c r="I43" s="71"/>
      <c r="J43" s="71"/>
      <c r="K43" s="34" t="s">
        <v>65</v>
      </c>
      <c r="L43" s="78">
        <v>43</v>
      </c>
      <c r="M43" s="78"/>
      <c r="N43" s="73"/>
      <c r="O43" s="80" t="s">
        <v>237</v>
      </c>
      <c r="P43" s="82">
        <v>43544.72056712963</v>
      </c>
      <c r="Q43" s="80" t="s">
        <v>288</v>
      </c>
      <c r="R43" s="80"/>
      <c r="S43" s="80"/>
      <c r="T43" s="80" t="s">
        <v>374</v>
      </c>
      <c r="U43" s="80"/>
      <c r="V43" s="84" t="s">
        <v>389</v>
      </c>
      <c r="W43" s="82">
        <v>43544.72056712963</v>
      </c>
      <c r="X43" s="84" t="s">
        <v>474</v>
      </c>
      <c r="Y43" s="80"/>
      <c r="Z43" s="80"/>
      <c r="AA43" s="86" t="s">
        <v>632</v>
      </c>
      <c r="AB43" s="80"/>
      <c r="AC43" s="80" t="b">
        <v>0</v>
      </c>
      <c r="AD43" s="80">
        <v>0</v>
      </c>
      <c r="AE43" s="86" t="s">
        <v>718</v>
      </c>
      <c r="AF43" s="80" t="b">
        <v>0</v>
      </c>
      <c r="AG43" s="80" t="s">
        <v>729</v>
      </c>
      <c r="AH43" s="80"/>
      <c r="AI43" s="86" t="s">
        <v>718</v>
      </c>
      <c r="AJ43" s="80" t="b">
        <v>0</v>
      </c>
      <c r="AK43" s="80">
        <v>1</v>
      </c>
      <c r="AL43" s="86" t="s">
        <v>627</v>
      </c>
      <c r="AM43" s="80" t="s">
        <v>736</v>
      </c>
      <c r="AN43" s="80" t="b">
        <v>0</v>
      </c>
      <c r="AO43" s="86" t="s">
        <v>627</v>
      </c>
      <c r="AP43" s="80" t="s">
        <v>178</v>
      </c>
      <c r="AQ43" s="80">
        <v>0</v>
      </c>
      <c r="AR43" s="80">
        <v>0</v>
      </c>
      <c r="AS43" s="80"/>
      <c r="AT43" s="80"/>
      <c r="AU43" s="80"/>
      <c r="AV43" s="80"/>
      <c r="AW43" s="80"/>
      <c r="AX43" s="80"/>
      <c r="AY43" s="80"/>
      <c r="AZ43" s="80"/>
      <c r="BA43" s="79" t="str">
        <f>REPLACE(INDEX(GroupVertices[Group],MATCH(Edges[[#This Row],[Vertex 1]],GroupVertices[Vertex],0)),1,1,"")</f>
        <v>2</v>
      </c>
      <c r="BB43" s="79" t="str">
        <f>REPLACE(INDEX(GroupVertices[Group],MATCH(Edges[[#This Row],[Vertex 2]],GroupVertices[Vertex],0)),1,1,"")</f>
        <v>1</v>
      </c>
    </row>
    <row r="44" spans="1:54" ht="15">
      <c r="A44" s="65" t="s">
        <v>220</v>
      </c>
      <c r="B44" s="65" t="s">
        <v>227</v>
      </c>
      <c r="C44" s="66"/>
      <c r="D44" s="67"/>
      <c r="E44" s="68"/>
      <c r="F44" s="69"/>
      <c r="G44" s="66"/>
      <c r="H44" s="70"/>
      <c r="I44" s="71"/>
      <c r="J44" s="71"/>
      <c r="K44" s="34" t="s">
        <v>65</v>
      </c>
      <c r="L44" s="78">
        <v>44</v>
      </c>
      <c r="M44" s="78"/>
      <c r="N44" s="73"/>
      <c r="O44" s="80" t="s">
        <v>238</v>
      </c>
      <c r="P44" s="82">
        <v>43544.727060185185</v>
      </c>
      <c r="Q44" s="80" t="s">
        <v>291</v>
      </c>
      <c r="R44" s="80"/>
      <c r="S44" s="80"/>
      <c r="T44" s="80" t="s">
        <v>367</v>
      </c>
      <c r="U44" s="80"/>
      <c r="V44" s="84" t="s">
        <v>389</v>
      </c>
      <c r="W44" s="82">
        <v>43544.727060185185</v>
      </c>
      <c r="X44" s="84" t="s">
        <v>475</v>
      </c>
      <c r="Y44" s="80"/>
      <c r="Z44" s="80"/>
      <c r="AA44" s="86" t="s">
        <v>633</v>
      </c>
      <c r="AB44" s="80"/>
      <c r="AC44" s="80" t="b">
        <v>0</v>
      </c>
      <c r="AD44" s="80">
        <v>0</v>
      </c>
      <c r="AE44" s="86" t="s">
        <v>718</v>
      </c>
      <c r="AF44" s="80" t="b">
        <v>0</v>
      </c>
      <c r="AG44" s="80" t="s">
        <v>729</v>
      </c>
      <c r="AH44" s="80"/>
      <c r="AI44" s="86" t="s">
        <v>718</v>
      </c>
      <c r="AJ44" s="80" t="b">
        <v>0</v>
      </c>
      <c r="AK44" s="80">
        <v>1</v>
      </c>
      <c r="AL44" s="86" t="s">
        <v>631</v>
      </c>
      <c r="AM44" s="80" t="s">
        <v>736</v>
      </c>
      <c r="AN44" s="80" t="b">
        <v>0</v>
      </c>
      <c r="AO44" s="86" t="s">
        <v>631</v>
      </c>
      <c r="AP44" s="80" t="s">
        <v>178</v>
      </c>
      <c r="AQ44" s="80">
        <v>0</v>
      </c>
      <c r="AR44" s="80">
        <v>0</v>
      </c>
      <c r="AS44" s="80"/>
      <c r="AT44" s="80"/>
      <c r="AU44" s="80"/>
      <c r="AV44" s="80"/>
      <c r="AW44" s="80"/>
      <c r="AX44" s="80"/>
      <c r="AY44" s="80"/>
      <c r="AZ44" s="80"/>
      <c r="BA44" s="79" t="str">
        <f>REPLACE(INDEX(GroupVertices[Group],MATCH(Edges[[#This Row],[Vertex 1]],GroupVertices[Vertex],0)),1,1,"")</f>
        <v>2</v>
      </c>
      <c r="BB44" s="79" t="str">
        <f>REPLACE(INDEX(GroupVertices[Group],MATCH(Edges[[#This Row],[Vertex 2]],GroupVertices[Vertex],0)),1,1,"")</f>
        <v>1</v>
      </c>
    </row>
    <row r="45" spans="1:54" ht="15">
      <c r="A45" s="65" t="s">
        <v>220</v>
      </c>
      <c r="B45" s="65" t="s">
        <v>227</v>
      </c>
      <c r="C45" s="66"/>
      <c r="D45" s="67"/>
      <c r="E45" s="68"/>
      <c r="F45" s="69"/>
      <c r="G45" s="66"/>
      <c r="H45" s="70"/>
      <c r="I45" s="71"/>
      <c r="J45" s="71"/>
      <c r="K45" s="34" t="s">
        <v>65</v>
      </c>
      <c r="L45" s="78">
        <v>45</v>
      </c>
      <c r="M45" s="78"/>
      <c r="N45" s="73"/>
      <c r="O45" s="80" t="s">
        <v>236</v>
      </c>
      <c r="P45" s="82">
        <v>43544.736296296294</v>
      </c>
      <c r="Q45" s="80" t="s">
        <v>250</v>
      </c>
      <c r="R45" s="80"/>
      <c r="S45" s="80"/>
      <c r="T45" s="80"/>
      <c r="U45" s="80"/>
      <c r="V45" s="84" t="s">
        <v>389</v>
      </c>
      <c r="W45" s="82">
        <v>43544.736296296294</v>
      </c>
      <c r="X45" s="84" t="s">
        <v>414</v>
      </c>
      <c r="Y45" s="80"/>
      <c r="Z45" s="80"/>
      <c r="AA45" s="86" t="s">
        <v>571</v>
      </c>
      <c r="AB45" s="80"/>
      <c r="AC45" s="80" t="b">
        <v>0</v>
      </c>
      <c r="AD45" s="80">
        <v>0</v>
      </c>
      <c r="AE45" s="86" t="s">
        <v>718</v>
      </c>
      <c r="AF45" s="80" t="b">
        <v>0</v>
      </c>
      <c r="AG45" s="80" t="s">
        <v>729</v>
      </c>
      <c r="AH45" s="80"/>
      <c r="AI45" s="86" t="s">
        <v>718</v>
      </c>
      <c r="AJ45" s="80" t="b">
        <v>0</v>
      </c>
      <c r="AK45" s="80">
        <v>2</v>
      </c>
      <c r="AL45" s="86" t="s">
        <v>569</v>
      </c>
      <c r="AM45" s="80" t="s">
        <v>736</v>
      </c>
      <c r="AN45" s="80" t="b">
        <v>0</v>
      </c>
      <c r="AO45" s="86" t="s">
        <v>569</v>
      </c>
      <c r="AP45" s="80" t="s">
        <v>178</v>
      </c>
      <c r="AQ45" s="80">
        <v>0</v>
      </c>
      <c r="AR45" s="80">
        <v>0</v>
      </c>
      <c r="AS45" s="80"/>
      <c r="AT45" s="80"/>
      <c r="AU45" s="80"/>
      <c r="AV45" s="80"/>
      <c r="AW45" s="80"/>
      <c r="AX45" s="80"/>
      <c r="AY45" s="80"/>
      <c r="AZ45" s="80"/>
      <c r="BA45" s="79" t="str">
        <f>REPLACE(INDEX(GroupVertices[Group],MATCH(Edges[[#This Row],[Vertex 1]],GroupVertices[Vertex],0)),1,1,"")</f>
        <v>2</v>
      </c>
      <c r="BB45" s="79" t="str">
        <f>REPLACE(INDEX(GroupVertices[Group],MATCH(Edges[[#This Row],[Vertex 2]],GroupVertices[Vertex],0)),1,1,"")</f>
        <v>1</v>
      </c>
    </row>
    <row r="46" spans="1:54" ht="15">
      <c r="A46" s="65" t="s">
        <v>220</v>
      </c>
      <c r="B46" s="65" t="s">
        <v>227</v>
      </c>
      <c r="C46" s="66"/>
      <c r="D46" s="67"/>
      <c r="E46" s="68"/>
      <c r="F46" s="69"/>
      <c r="G46" s="66"/>
      <c r="H46" s="70"/>
      <c r="I46" s="71"/>
      <c r="J46" s="71"/>
      <c r="K46" s="34" t="s">
        <v>65</v>
      </c>
      <c r="L46" s="78">
        <v>46</v>
      </c>
      <c r="M46" s="78"/>
      <c r="N46" s="73"/>
      <c r="O46" s="80" t="s">
        <v>237</v>
      </c>
      <c r="P46" s="82">
        <v>43544.760567129626</v>
      </c>
      <c r="Q46" s="80" t="s">
        <v>271</v>
      </c>
      <c r="R46" s="80"/>
      <c r="S46" s="80"/>
      <c r="T46" s="80"/>
      <c r="U46" s="80"/>
      <c r="V46" s="84" t="s">
        <v>389</v>
      </c>
      <c r="W46" s="82">
        <v>43544.760567129626</v>
      </c>
      <c r="X46" s="84" t="s">
        <v>467</v>
      </c>
      <c r="Y46" s="80"/>
      <c r="Z46" s="80"/>
      <c r="AA46" s="86" t="s">
        <v>625</v>
      </c>
      <c r="AB46" s="80"/>
      <c r="AC46" s="80" t="b">
        <v>0</v>
      </c>
      <c r="AD46" s="80">
        <v>0</v>
      </c>
      <c r="AE46" s="86" t="s">
        <v>718</v>
      </c>
      <c r="AF46" s="80" t="b">
        <v>0</v>
      </c>
      <c r="AG46" s="80" t="s">
        <v>729</v>
      </c>
      <c r="AH46" s="80"/>
      <c r="AI46" s="86" t="s">
        <v>718</v>
      </c>
      <c r="AJ46" s="80" t="b">
        <v>0</v>
      </c>
      <c r="AK46" s="80">
        <v>1</v>
      </c>
      <c r="AL46" s="86" t="s">
        <v>600</v>
      </c>
      <c r="AM46" s="80" t="s">
        <v>736</v>
      </c>
      <c r="AN46" s="80" t="b">
        <v>0</v>
      </c>
      <c r="AO46" s="86" t="s">
        <v>600</v>
      </c>
      <c r="AP46" s="80" t="s">
        <v>178</v>
      </c>
      <c r="AQ46" s="80">
        <v>0</v>
      </c>
      <c r="AR46" s="80">
        <v>0</v>
      </c>
      <c r="AS46" s="80"/>
      <c r="AT46" s="80"/>
      <c r="AU46" s="80"/>
      <c r="AV46" s="80"/>
      <c r="AW46" s="80"/>
      <c r="AX46" s="80"/>
      <c r="AY46" s="80"/>
      <c r="AZ46" s="80"/>
      <c r="BA46" s="79" t="str">
        <f>REPLACE(INDEX(GroupVertices[Group],MATCH(Edges[[#This Row],[Vertex 1]],GroupVertices[Vertex],0)),1,1,"")</f>
        <v>2</v>
      </c>
      <c r="BB46" s="79" t="str">
        <f>REPLACE(INDEX(GroupVertices[Group],MATCH(Edges[[#This Row],[Vertex 2]],GroupVertices[Vertex],0)),1,1,"")</f>
        <v>1</v>
      </c>
    </row>
    <row r="47" spans="1:54" ht="15">
      <c r="A47" s="65" t="s">
        <v>220</v>
      </c>
      <c r="B47" s="65" t="s">
        <v>227</v>
      </c>
      <c r="C47" s="66"/>
      <c r="D47" s="67"/>
      <c r="E47" s="68"/>
      <c r="F47" s="69"/>
      <c r="G47" s="66"/>
      <c r="H47" s="70"/>
      <c r="I47" s="71"/>
      <c r="J47" s="71"/>
      <c r="K47" s="34" t="s">
        <v>65</v>
      </c>
      <c r="L47" s="78">
        <v>47</v>
      </c>
      <c r="M47" s="78"/>
      <c r="N47" s="73"/>
      <c r="O47" s="80" t="s">
        <v>238</v>
      </c>
      <c r="P47" s="82">
        <v>43544.760625</v>
      </c>
      <c r="Q47" s="80" t="s">
        <v>284</v>
      </c>
      <c r="R47" s="80"/>
      <c r="S47" s="80"/>
      <c r="T47" s="80"/>
      <c r="U47" s="80"/>
      <c r="V47" s="84" t="s">
        <v>389</v>
      </c>
      <c r="W47" s="82">
        <v>43544.760625</v>
      </c>
      <c r="X47" s="84" t="s">
        <v>468</v>
      </c>
      <c r="Y47" s="80"/>
      <c r="Z47" s="80"/>
      <c r="AA47" s="86" t="s">
        <v>626</v>
      </c>
      <c r="AB47" s="80"/>
      <c r="AC47" s="80" t="b">
        <v>0</v>
      </c>
      <c r="AD47" s="80">
        <v>0</v>
      </c>
      <c r="AE47" s="86" t="s">
        <v>718</v>
      </c>
      <c r="AF47" s="80" t="b">
        <v>0</v>
      </c>
      <c r="AG47" s="80" t="s">
        <v>729</v>
      </c>
      <c r="AH47" s="80"/>
      <c r="AI47" s="86" t="s">
        <v>718</v>
      </c>
      <c r="AJ47" s="80" t="b">
        <v>0</v>
      </c>
      <c r="AK47" s="80">
        <v>1</v>
      </c>
      <c r="AL47" s="86" t="s">
        <v>613</v>
      </c>
      <c r="AM47" s="80" t="s">
        <v>736</v>
      </c>
      <c r="AN47" s="80" t="b">
        <v>0</v>
      </c>
      <c r="AO47" s="86" t="s">
        <v>613</v>
      </c>
      <c r="AP47" s="80" t="s">
        <v>178</v>
      </c>
      <c r="AQ47" s="80">
        <v>0</v>
      </c>
      <c r="AR47" s="80">
        <v>0</v>
      </c>
      <c r="AS47" s="80"/>
      <c r="AT47" s="80"/>
      <c r="AU47" s="80"/>
      <c r="AV47" s="80"/>
      <c r="AW47" s="80"/>
      <c r="AX47" s="80"/>
      <c r="AY47" s="80"/>
      <c r="AZ47" s="80"/>
      <c r="BA47" s="79" t="str">
        <f>REPLACE(INDEX(GroupVertices[Group],MATCH(Edges[[#This Row],[Vertex 1]],GroupVertices[Vertex],0)),1,1,"")</f>
        <v>2</v>
      </c>
      <c r="BB47" s="79" t="str">
        <f>REPLACE(INDEX(GroupVertices[Group],MATCH(Edges[[#This Row],[Vertex 2]],GroupVertices[Vertex],0)),1,1,"")</f>
        <v>1</v>
      </c>
    </row>
    <row r="48" spans="1:54" ht="15">
      <c r="A48" s="65" t="s">
        <v>222</v>
      </c>
      <c r="B48" s="65" t="s">
        <v>227</v>
      </c>
      <c r="C48" s="66"/>
      <c r="D48" s="67"/>
      <c r="E48" s="68"/>
      <c r="F48" s="69"/>
      <c r="G48" s="66"/>
      <c r="H48" s="70"/>
      <c r="I48" s="71"/>
      <c r="J48" s="71"/>
      <c r="K48" s="34" t="s">
        <v>66</v>
      </c>
      <c r="L48" s="78">
        <v>48</v>
      </c>
      <c r="M48" s="78"/>
      <c r="N48" s="73"/>
      <c r="O48" s="80" t="s">
        <v>238</v>
      </c>
      <c r="P48" s="82">
        <v>43544.716203703705</v>
      </c>
      <c r="Q48" s="80" t="s">
        <v>291</v>
      </c>
      <c r="R48" s="80"/>
      <c r="S48" s="80"/>
      <c r="T48" s="80" t="s">
        <v>367</v>
      </c>
      <c r="U48" s="80"/>
      <c r="V48" s="84" t="s">
        <v>391</v>
      </c>
      <c r="W48" s="82">
        <v>43544.716203703705</v>
      </c>
      <c r="X48" s="84" t="s">
        <v>473</v>
      </c>
      <c r="Y48" s="80"/>
      <c r="Z48" s="80"/>
      <c r="AA48" s="86" t="s">
        <v>631</v>
      </c>
      <c r="AB48" s="86" t="s">
        <v>627</v>
      </c>
      <c r="AC48" s="80" t="b">
        <v>0</v>
      </c>
      <c r="AD48" s="80">
        <v>3</v>
      </c>
      <c r="AE48" s="86" t="s">
        <v>726</v>
      </c>
      <c r="AF48" s="80" t="b">
        <v>0</v>
      </c>
      <c r="AG48" s="80" t="s">
        <v>729</v>
      </c>
      <c r="AH48" s="80"/>
      <c r="AI48" s="86" t="s">
        <v>718</v>
      </c>
      <c r="AJ48" s="80" t="b">
        <v>0</v>
      </c>
      <c r="AK48" s="80">
        <v>1</v>
      </c>
      <c r="AL48" s="86" t="s">
        <v>718</v>
      </c>
      <c r="AM48" s="80" t="s">
        <v>733</v>
      </c>
      <c r="AN48" s="80" t="b">
        <v>0</v>
      </c>
      <c r="AO48" s="86" t="s">
        <v>627</v>
      </c>
      <c r="AP48" s="80" t="s">
        <v>178</v>
      </c>
      <c r="AQ48" s="80">
        <v>0</v>
      </c>
      <c r="AR48" s="80">
        <v>0</v>
      </c>
      <c r="AS48" s="80"/>
      <c r="AT48" s="80"/>
      <c r="AU48" s="80"/>
      <c r="AV48" s="80"/>
      <c r="AW48" s="80"/>
      <c r="AX48" s="80"/>
      <c r="AY48" s="80"/>
      <c r="AZ48" s="80"/>
      <c r="BA48" s="79" t="str">
        <f>REPLACE(INDEX(GroupVertices[Group],MATCH(Edges[[#This Row],[Vertex 1]],GroupVertices[Vertex],0)),1,1,"")</f>
        <v>1</v>
      </c>
      <c r="BB48" s="79" t="str">
        <f>REPLACE(INDEX(GroupVertices[Group],MATCH(Edges[[#This Row],[Vertex 2]],GroupVertices[Vertex],0)),1,1,"")</f>
        <v>1</v>
      </c>
    </row>
    <row r="49" spans="1:54" ht="15">
      <c r="A49" s="65" t="s">
        <v>222</v>
      </c>
      <c r="B49" s="65" t="s">
        <v>227</v>
      </c>
      <c r="C49" s="66"/>
      <c r="D49" s="67"/>
      <c r="E49" s="68"/>
      <c r="F49" s="69"/>
      <c r="G49" s="66"/>
      <c r="H49" s="70"/>
      <c r="I49" s="71"/>
      <c r="J49" s="71"/>
      <c r="K49" s="34" t="s">
        <v>66</v>
      </c>
      <c r="L49" s="78">
        <v>49</v>
      </c>
      <c r="M49" s="78"/>
      <c r="N49" s="73"/>
      <c r="O49" s="80" t="s">
        <v>236</v>
      </c>
      <c r="P49" s="82">
        <v>43544.7430787037</v>
      </c>
      <c r="Q49" s="80" t="s">
        <v>250</v>
      </c>
      <c r="R49" s="80"/>
      <c r="S49" s="80"/>
      <c r="T49" s="80"/>
      <c r="U49" s="80"/>
      <c r="V49" s="84" t="s">
        <v>391</v>
      </c>
      <c r="W49" s="82">
        <v>43544.7430787037</v>
      </c>
      <c r="X49" s="84" t="s">
        <v>413</v>
      </c>
      <c r="Y49" s="80"/>
      <c r="Z49" s="80"/>
      <c r="AA49" s="86" t="s">
        <v>570</v>
      </c>
      <c r="AB49" s="80"/>
      <c r="AC49" s="80" t="b">
        <v>0</v>
      </c>
      <c r="AD49" s="80">
        <v>0</v>
      </c>
      <c r="AE49" s="86" t="s">
        <v>718</v>
      </c>
      <c r="AF49" s="80" t="b">
        <v>0</v>
      </c>
      <c r="AG49" s="80" t="s">
        <v>729</v>
      </c>
      <c r="AH49" s="80"/>
      <c r="AI49" s="86" t="s">
        <v>718</v>
      </c>
      <c r="AJ49" s="80" t="b">
        <v>0</v>
      </c>
      <c r="AK49" s="80">
        <v>2</v>
      </c>
      <c r="AL49" s="86" t="s">
        <v>569</v>
      </c>
      <c r="AM49" s="80" t="s">
        <v>733</v>
      </c>
      <c r="AN49" s="80" t="b">
        <v>0</v>
      </c>
      <c r="AO49" s="86" t="s">
        <v>569</v>
      </c>
      <c r="AP49" s="80" t="s">
        <v>178</v>
      </c>
      <c r="AQ49" s="80">
        <v>0</v>
      </c>
      <c r="AR49" s="80">
        <v>0</v>
      </c>
      <c r="AS49" s="80"/>
      <c r="AT49" s="80"/>
      <c r="AU49" s="80"/>
      <c r="AV49" s="80"/>
      <c r="AW49" s="80"/>
      <c r="AX49" s="80"/>
      <c r="AY49" s="80"/>
      <c r="AZ49" s="80"/>
      <c r="BA49" s="79" t="str">
        <f>REPLACE(INDEX(GroupVertices[Group],MATCH(Edges[[#This Row],[Vertex 1]],GroupVertices[Vertex],0)),1,1,"")</f>
        <v>1</v>
      </c>
      <c r="BB49" s="79" t="str">
        <f>REPLACE(INDEX(GroupVertices[Group],MATCH(Edges[[#This Row],[Vertex 2]],GroupVertices[Vertex],0)),1,1,"")</f>
        <v>1</v>
      </c>
    </row>
    <row r="50" spans="1:54" ht="15">
      <c r="A50" s="65" t="s">
        <v>223</v>
      </c>
      <c r="B50" s="65" t="s">
        <v>227</v>
      </c>
      <c r="C50" s="66"/>
      <c r="D50" s="67"/>
      <c r="E50" s="68"/>
      <c r="F50" s="69"/>
      <c r="G50" s="66"/>
      <c r="H50" s="70"/>
      <c r="I50" s="71"/>
      <c r="J50" s="71"/>
      <c r="K50" s="34" t="s">
        <v>66</v>
      </c>
      <c r="L50" s="78">
        <v>50</v>
      </c>
      <c r="M50" s="78"/>
      <c r="N50" s="73"/>
      <c r="O50" s="80" t="s">
        <v>238</v>
      </c>
      <c r="P50" s="82">
        <v>43544.73270833334</v>
      </c>
      <c r="Q50" s="80" t="s">
        <v>284</v>
      </c>
      <c r="R50" s="84" t="s">
        <v>341</v>
      </c>
      <c r="S50" s="80" t="s">
        <v>364</v>
      </c>
      <c r="T50" s="80" t="s">
        <v>373</v>
      </c>
      <c r="U50" s="80"/>
      <c r="V50" s="84" t="s">
        <v>392</v>
      </c>
      <c r="W50" s="82">
        <v>43544.73270833334</v>
      </c>
      <c r="X50" s="84" t="s">
        <v>455</v>
      </c>
      <c r="Y50" s="80"/>
      <c r="Z50" s="80"/>
      <c r="AA50" s="86" t="s">
        <v>613</v>
      </c>
      <c r="AB50" s="86" t="s">
        <v>601</v>
      </c>
      <c r="AC50" s="80" t="b">
        <v>0</v>
      </c>
      <c r="AD50" s="80">
        <v>3</v>
      </c>
      <c r="AE50" s="86" t="s">
        <v>726</v>
      </c>
      <c r="AF50" s="80" t="b">
        <v>0</v>
      </c>
      <c r="AG50" s="80" t="s">
        <v>729</v>
      </c>
      <c r="AH50" s="80"/>
      <c r="AI50" s="86" t="s">
        <v>718</v>
      </c>
      <c r="AJ50" s="80" t="b">
        <v>0</v>
      </c>
      <c r="AK50" s="80">
        <v>1</v>
      </c>
      <c r="AL50" s="86" t="s">
        <v>718</v>
      </c>
      <c r="AM50" s="80" t="s">
        <v>733</v>
      </c>
      <c r="AN50" s="80" t="b">
        <v>0</v>
      </c>
      <c r="AO50" s="86" t="s">
        <v>601</v>
      </c>
      <c r="AP50" s="80" t="s">
        <v>178</v>
      </c>
      <c r="AQ50" s="80">
        <v>0</v>
      </c>
      <c r="AR50" s="80">
        <v>0</v>
      </c>
      <c r="AS50" s="80"/>
      <c r="AT50" s="80"/>
      <c r="AU50" s="80"/>
      <c r="AV50" s="80"/>
      <c r="AW50" s="80"/>
      <c r="AX50" s="80"/>
      <c r="AY50" s="80"/>
      <c r="AZ50" s="80"/>
      <c r="BA50" s="79" t="str">
        <f>REPLACE(INDEX(GroupVertices[Group],MATCH(Edges[[#This Row],[Vertex 1]],GroupVertices[Vertex],0)),1,1,"")</f>
        <v>1</v>
      </c>
      <c r="BB50" s="79" t="str">
        <f>REPLACE(INDEX(GroupVertices[Group],MATCH(Edges[[#This Row],[Vertex 2]],GroupVertices[Vertex],0)),1,1,"")</f>
        <v>1</v>
      </c>
    </row>
    <row r="51" spans="1:54" ht="15">
      <c r="A51" s="65" t="s">
        <v>221</v>
      </c>
      <c r="B51" s="65" t="s">
        <v>231</v>
      </c>
      <c r="C51" s="66"/>
      <c r="D51" s="67"/>
      <c r="E51" s="68"/>
      <c r="F51" s="69"/>
      <c r="G51" s="66"/>
      <c r="H51" s="70"/>
      <c r="I51" s="71"/>
      <c r="J51" s="71"/>
      <c r="K51" s="34" t="s">
        <v>65</v>
      </c>
      <c r="L51" s="78">
        <v>51</v>
      </c>
      <c r="M51" s="78"/>
      <c r="N51" s="73"/>
      <c r="O51" s="80" t="s">
        <v>236</v>
      </c>
      <c r="P51" s="82">
        <v>43544.73594907407</v>
      </c>
      <c r="Q51" s="80" t="s">
        <v>250</v>
      </c>
      <c r="R51" s="80"/>
      <c r="S51" s="80"/>
      <c r="T51" s="80" t="s">
        <v>367</v>
      </c>
      <c r="U51" s="80"/>
      <c r="V51" s="84" t="s">
        <v>390</v>
      </c>
      <c r="W51" s="82">
        <v>43544.73594907407</v>
      </c>
      <c r="X51" s="84" t="s">
        <v>412</v>
      </c>
      <c r="Y51" s="80"/>
      <c r="Z51" s="80"/>
      <c r="AA51" s="86" t="s">
        <v>569</v>
      </c>
      <c r="AB51" s="86" t="s">
        <v>676</v>
      </c>
      <c r="AC51" s="80" t="b">
        <v>0</v>
      </c>
      <c r="AD51" s="80">
        <v>3</v>
      </c>
      <c r="AE51" s="86" t="s">
        <v>721</v>
      </c>
      <c r="AF51" s="80" t="b">
        <v>0</v>
      </c>
      <c r="AG51" s="80" t="s">
        <v>729</v>
      </c>
      <c r="AH51" s="80"/>
      <c r="AI51" s="86" t="s">
        <v>718</v>
      </c>
      <c r="AJ51" s="80" t="b">
        <v>0</v>
      </c>
      <c r="AK51" s="80">
        <v>2</v>
      </c>
      <c r="AL51" s="86" t="s">
        <v>718</v>
      </c>
      <c r="AM51" s="80" t="s">
        <v>733</v>
      </c>
      <c r="AN51" s="80" t="b">
        <v>0</v>
      </c>
      <c r="AO51" s="86" t="s">
        <v>676</v>
      </c>
      <c r="AP51" s="80" t="s">
        <v>178</v>
      </c>
      <c r="AQ51" s="80">
        <v>0</v>
      </c>
      <c r="AR51" s="80">
        <v>0</v>
      </c>
      <c r="AS51" s="80"/>
      <c r="AT51" s="80"/>
      <c r="AU51" s="80"/>
      <c r="AV51" s="80"/>
      <c r="AW51" s="80"/>
      <c r="AX51" s="80"/>
      <c r="AY51" s="80"/>
      <c r="AZ51" s="80"/>
      <c r="BA51" s="79" t="str">
        <f>REPLACE(INDEX(GroupVertices[Group],MATCH(Edges[[#This Row],[Vertex 1]],GroupVertices[Vertex],0)),1,1,"")</f>
        <v>2</v>
      </c>
      <c r="BB51" s="79" t="str">
        <f>REPLACE(INDEX(GroupVertices[Group],MATCH(Edges[[#This Row],[Vertex 2]],GroupVertices[Vertex],0)),1,1,"")</f>
        <v>2</v>
      </c>
    </row>
    <row r="52" spans="1:54" ht="15">
      <c r="A52" s="65" t="s">
        <v>220</v>
      </c>
      <c r="B52" s="65" t="s">
        <v>231</v>
      </c>
      <c r="C52" s="66"/>
      <c r="D52" s="67"/>
      <c r="E52" s="68"/>
      <c r="F52" s="69"/>
      <c r="G52" s="66"/>
      <c r="H52" s="70"/>
      <c r="I52" s="71"/>
      <c r="J52" s="71"/>
      <c r="K52" s="34" t="s">
        <v>65</v>
      </c>
      <c r="L52" s="78">
        <v>52</v>
      </c>
      <c r="M52" s="78"/>
      <c r="N52" s="73"/>
      <c r="O52" s="80" t="s">
        <v>236</v>
      </c>
      <c r="P52" s="82">
        <v>43544.736296296294</v>
      </c>
      <c r="Q52" s="80" t="s">
        <v>250</v>
      </c>
      <c r="R52" s="80"/>
      <c r="S52" s="80"/>
      <c r="T52" s="80"/>
      <c r="U52" s="80"/>
      <c r="V52" s="84" t="s">
        <v>389</v>
      </c>
      <c r="W52" s="82">
        <v>43544.736296296294</v>
      </c>
      <c r="X52" s="84" t="s">
        <v>414</v>
      </c>
      <c r="Y52" s="80"/>
      <c r="Z52" s="80"/>
      <c r="AA52" s="86" t="s">
        <v>571</v>
      </c>
      <c r="AB52" s="80"/>
      <c r="AC52" s="80" t="b">
        <v>0</v>
      </c>
      <c r="AD52" s="80">
        <v>0</v>
      </c>
      <c r="AE52" s="86" t="s">
        <v>718</v>
      </c>
      <c r="AF52" s="80" t="b">
        <v>0</v>
      </c>
      <c r="AG52" s="80" t="s">
        <v>729</v>
      </c>
      <c r="AH52" s="80"/>
      <c r="AI52" s="86" t="s">
        <v>718</v>
      </c>
      <c r="AJ52" s="80" t="b">
        <v>0</v>
      </c>
      <c r="AK52" s="80">
        <v>2</v>
      </c>
      <c r="AL52" s="86" t="s">
        <v>569</v>
      </c>
      <c r="AM52" s="80" t="s">
        <v>736</v>
      </c>
      <c r="AN52" s="80" t="b">
        <v>0</v>
      </c>
      <c r="AO52" s="86" t="s">
        <v>569</v>
      </c>
      <c r="AP52" s="80" t="s">
        <v>178</v>
      </c>
      <c r="AQ52" s="80">
        <v>0</v>
      </c>
      <c r="AR52" s="80">
        <v>0</v>
      </c>
      <c r="AS52" s="80"/>
      <c r="AT52" s="80"/>
      <c r="AU52" s="80"/>
      <c r="AV52" s="80"/>
      <c r="AW52" s="80"/>
      <c r="AX52" s="80"/>
      <c r="AY52" s="80"/>
      <c r="AZ52" s="80"/>
      <c r="BA52" s="79" t="str">
        <f>REPLACE(INDEX(GroupVertices[Group],MATCH(Edges[[#This Row],[Vertex 1]],GroupVertices[Vertex],0)),1,1,"")</f>
        <v>2</v>
      </c>
      <c r="BB52" s="79" t="str">
        <f>REPLACE(INDEX(GroupVertices[Group],MATCH(Edges[[#This Row],[Vertex 2]],GroupVertices[Vertex],0)),1,1,"")</f>
        <v>2</v>
      </c>
    </row>
    <row r="53" spans="1:54" ht="15">
      <c r="A53" s="65" t="s">
        <v>222</v>
      </c>
      <c r="B53" s="65" t="s">
        <v>231</v>
      </c>
      <c r="C53" s="66"/>
      <c r="D53" s="67"/>
      <c r="E53" s="68"/>
      <c r="F53" s="69"/>
      <c r="G53" s="66"/>
      <c r="H53" s="70"/>
      <c r="I53" s="71"/>
      <c r="J53" s="71"/>
      <c r="K53" s="34" t="s">
        <v>65</v>
      </c>
      <c r="L53" s="78">
        <v>53</v>
      </c>
      <c r="M53" s="78"/>
      <c r="N53" s="73"/>
      <c r="O53" s="80" t="s">
        <v>236</v>
      </c>
      <c r="P53" s="82">
        <v>43544.7430787037</v>
      </c>
      <c r="Q53" s="80" t="s">
        <v>250</v>
      </c>
      <c r="R53" s="80"/>
      <c r="S53" s="80"/>
      <c r="T53" s="80"/>
      <c r="U53" s="80"/>
      <c r="V53" s="84" t="s">
        <v>391</v>
      </c>
      <c r="W53" s="82">
        <v>43544.7430787037</v>
      </c>
      <c r="X53" s="84" t="s">
        <v>413</v>
      </c>
      <c r="Y53" s="80"/>
      <c r="Z53" s="80"/>
      <c r="AA53" s="86" t="s">
        <v>570</v>
      </c>
      <c r="AB53" s="80"/>
      <c r="AC53" s="80" t="b">
        <v>0</v>
      </c>
      <c r="AD53" s="80">
        <v>0</v>
      </c>
      <c r="AE53" s="86" t="s">
        <v>718</v>
      </c>
      <c r="AF53" s="80" t="b">
        <v>0</v>
      </c>
      <c r="AG53" s="80" t="s">
        <v>729</v>
      </c>
      <c r="AH53" s="80"/>
      <c r="AI53" s="86" t="s">
        <v>718</v>
      </c>
      <c r="AJ53" s="80" t="b">
        <v>0</v>
      </c>
      <c r="AK53" s="80">
        <v>2</v>
      </c>
      <c r="AL53" s="86" t="s">
        <v>569</v>
      </c>
      <c r="AM53" s="80" t="s">
        <v>733</v>
      </c>
      <c r="AN53" s="80" t="b">
        <v>0</v>
      </c>
      <c r="AO53" s="86" t="s">
        <v>569</v>
      </c>
      <c r="AP53" s="80" t="s">
        <v>178</v>
      </c>
      <c r="AQ53" s="80">
        <v>0</v>
      </c>
      <c r="AR53" s="80">
        <v>0</v>
      </c>
      <c r="AS53" s="80"/>
      <c r="AT53" s="80"/>
      <c r="AU53" s="80"/>
      <c r="AV53" s="80"/>
      <c r="AW53" s="80"/>
      <c r="AX53" s="80"/>
      <c r="AY53" s="80"/>
      <c r="AZ53" s="80"/>
      <c r="BA53" s="79" t="str">
        <f>REPLACE(INDEX(GroupVertices[Group],MATCH(Edges[[#This Row],[Vertex 1]],GroupVertices[Vertex],0)),1,1,"")</f>
        <v>1</v>
      </c>
      <c r="BB53" s="79" t="str">
        <f>REPLACE(INDEX(GroupVertices[Group],MATCH(Edges[[#This Row],[Vertex 2]],GroupVertices[Vertex],0)),1,1,"")</f>
        <v>2</v>
      </c>
    </row>
    <row r="54" spans="1:54" ht="15">
      <c r="A54" s="65" t="s">
        <v>221</v>
      </c>
      <c r="B54" s="65" t="s">
        <v>232</v>
      </c>
      <c r="C54" s="66"/>
      <c r="D54" s="67"/>
      <c r="E54" s="68"/>
      <c r="F54" s="69"/>
      <c r="G54" s="66"/>
      <c r="H54" s="70"/>
      <c r="I54" s="71"/>
      <c r="J54" s="71"/>
      <c r="K54" s="34" t="s">
        <v>65</v>
      </c>
      <c r="L54" s="78">
        <v>54</v>
      </c>
      <c r="M54" s="78"/>
      <c r="N54" s="73"/>
      <c r="O54" s="80" t="s">
        <v>236</v>
      </c>
      <c r="P54" s="82">
        <v>43544.73594907407</v>
      </c>
      <c r="Q54" s="80" t="s">
        <v>250</v>
      </c>
      <c r="R54" s="80"/>
      <c r="S54" s="80"/>
      <c r="T54" s="80" t="s">
        <v>367</v>
      </c>
      <c r="U54" s="80"/>
      <c r="V54" s="84" t="s">
        <v>390</v>
      </c>
      <c r="W54" s="82">
        <v>43544.73594907407</v>
      </c>
      <c r="X54" s="84" t="s">
        <v>412</v>
      </c>
      <c r="Y54" s="80"/>
      <c r="Z54" s="80"/>
      <c r="AA54" s="86" t="s">
        <v>569</v>
      </c>
      <c r="AB54" s="86" t="s">
        <v>676</v>
      </c>
      <c r="AC54" s="80" t="b">
        <v>0</v>
      </c>
      <c r="AD54" s="80">
        <v>3</v>
      </c>
      <c r="AE54" s="86" t="s">
        <v>721</v>
      </c>
      <c r="AF54" s="80" t="b">
        <v>0</v>
      </c>
      <c r="AG54" s="80" t="s">
        <v>729</v>
      </c>
      <c r="AH54" s="80"/>
      <c r="AI54" s="86" t="s">
        <v>718</v>
      </c>
      <c r="AJ54" s="80" t="b">
        <v>0</v>
      </c>
      <c r="AK54" s="80">
        <v>2</v>
      </c>
      <c r="AL54" s="86" t="s">
        <v>718</v>
      </c>
      <c r="AM54" s="80" t="s">
        <v>733</v>
      </c>
      <c r="AN54" s="80" t="b">
        <v>0</v>
      </c>
      <c r="AO54" s="86" t="s">
        <v>676</v>
      </c>
      <c r="AP54" s="80" t="s">
        <v>178</v>
      </c>
      <c r="AQ54" s="80">
        <v>0</v>
      </c>
      <c r="AR54" s="80">
        <v>0</v>
      </c>
      <c r="AS54" s="80"/>
      <c r="AT54" s="80"/>
      <c r="AU54" s="80"/>
      <c r="AV54" s="80"/>
      <c r="AW54" s="80"/>
      <c r="AX54" s="80"/>
      <c r="AY54" s="80"/>
      <c r="AZ54" s="80"/>
      <c r="BA54" s="79" t="str">
        <f>REPLACE(INDEX(GroupVertices[Group],MATCH(Edges[[#This Row],[Vertex 1]],GroupVertices[Vertex],0)),1,1,"")</f>
        <v>2</v>
      </c>
      <c r="BB54" s="79" t="str">
        <f>REPLACE(INDEX(GroupVertices[Group],MATCH(Edges[[#This Row],[Vertex 2]],GroupVertices[Vertex],0)),1,1,"")</f>
        <v>2</v>
      </c>
    </row>
    <row r="55" spans="1:54" ht="15">
      <c r="A55" s="65" t="s">
        <v>220</v>
      </c>
      <c r="B55" s="65" t="s">
        <v>232</v>
      </c>
      <c r="C55" s="66"/>
      <c r="D55" s="67"/>
      <c r="E55" s="68"/>
      <c r="F55" s="69"/>
      <c r="G55" s="66"/>
      <c r="H55" s="70"/>
      <c r="I55" s="71"/>
      <c r="J55" s="71"/>
      <c r="K55" s="34" t="s">
        <v>65</v>
      </c>
      <c r="L55" s="78">
        <v>55</v>
      </c>
      <c r="M55" s="78"/>
      <c r="N55" s="73"/>
      <c r="O55" s="80" t="s">
        <v>236</v>
      </c>
      <c r="P55" s="82">
        <v>43544.736296296294</v>
      </c>
      <c r="Q55" s="80" t="s">
        <v>250</v>
      </c>
      <c r="R55" s="80"/>
      <c r="S55" s="80"/>
      <c r="T55" s="80"/>
      <c r="U55" s="80"/>
      <c r="V55" s="84" t="s">
        <v>389</v>
      </c>
      <c r="W55" s="82">
        <v>43544.736296296294</v>
      </c>
      <c r="X55" s="84" t="s">
        <v>414</v>
      </c>
      <c r="Y55" s="80"/>
      <c r="Z55" s="80"/>
      <c r="AA55" s="86" t="s">
        <v>571</v>
      </c>
      <c r="AB55" s="80"/>
      <c r="AC55" s="80" t="b">
        <v>0</v>
      </c>
      <c r="AD55" s="80">
        <v>0</v>
      </c>
      <c r="AE55" s="86" t="s">
        <v>718</v>
      </c>
      <c r="AF55" s="80" t="b">
        <v>0</v>
      </c>
      <c r="AG55" s="80" t="s">
        <v>729</v>
      </c>
      <c r="AH55" s="80"/>
      <c r="AI55" s="86" t="s">
        <v>718</v>
      </c>
      <c r="AJ55" s="80" t="b">
        <v>0</v>
      </c>
      <c r="AK55" s="80">
        <v>2</v>
      </c>
      <c r="AL55" s="86" t="s">
        <v>569</v>
      </c>
      <c r="AM55" s="80" t="s">
        <v>736</v>
      </c>
      <c r="AN55" s="80" t="b">
        <v>0</v>
      </c>
      <c r="AO55" s="86" t="s">
        <v>569</v>
      </c>
      <c r="AP55" s="80" t="s">
        <v>178</v>
      </c>
      <c r="AQ55" s="80">
        <v>0</v>
      </c>
      <c r="AR55" s="80">
        <v>0</v>
      </c>
      <c r="AS55" s="80"/>
      <c r="AT55" s="80"/>
      <c r="AU55" s="80"/>
      <c r="AV55" s="80"/>
      <c r="AW55" s="80"/>
      <c r="AX55" s="80"/>
      <c r="AY55" s="80"/>
      <c r="AZ55" s="80"/>
      <c r="BA55" s="79" t="str">
        <f>REPLACE(INDEX(GroupVertices[Group],MATCH(Edges[[#This Row],[Vertex 1]],GroupVertices[Vertex],0)),1,1,"")</f>
        <v>2</v>
      </c>
      <c r="BB55" s="79" t="str">
        <f>REPLACE(INDEX(GroupVertices[Group],MATCH(Edges[[#This Row],[Vertex 2]],GroupVertices[Vertex],0)),1,1,"")</f>
        <v>2</v>
      </c>
    </row>
    <row r="56" spans="1:54" ht="15">
      <c r="A56" s="65" t="s">
        <v>222</v>
      </c>
      <c r="B56" s="65" t="s">
        <v>232</v>
      </c>
      <c r="C56" s="66"/>
      <c r="D56" s="67"/>
      <c r="E56" s="68"/>
      <c r="F56" s="69"/>
      <c r="G56" s="66"/>
      <c r="H56" s="70"/>
      <c r="I56" s="71"/>
      <c r="J56" s="71"/>
      <c r="K56" s="34" t="s">
        <v>65</v>
      </c>
      <c r="L56" s="78">
        <v>56</v>
      </c>
      <c r="M56" s="78"/>
      <c r="N56" s="73"/>
      <c r="O56" s="80" t="s">
        <v>236</v>
      </c>
      <c r="P56" s="82">
        <v>43544.7430787037</v>
      </c>
      <c r="Q56" s="80" t="s">
        <v>250</v>
      </c>
      <c r="R56" s="80"/>
      <c r="S56" s="80"/>
      <c r="T56" s="80"/>
      <c r="U56" s="80"/>
      <c r="V56" s="84" t="s">
        <v>391</v>
      </c>
      <c r="W56" s="82">
        <v>43544.7430787037</v>
      </c>
      <c r="X56" s="84" t="s">
        <v>413</v>
      </c>
      <c r="Y56" s="80"/>
      <c r="Z56" s="80"/>
      <c r="AA56" s="86" t="s">
        <v>570</v>
      </c>
      <c r="AB56" s="80"/>
      <c r="AC56" s="80" t="b">
        <v>0</v>
      </c>
      <c r="AD56" s="80">
        <v>0</v>
      </c>
      <c r="AE56" s="86" t="s">
        <v>718</v>
      </c>
      <c r="AF56" s="80" t="b">
        <v>0</v>
      </c>
      <c r="AG56" s="80" t="s">
        <v>729</v>
      </c>
      <c r="AH56" s="80"/>
      <c r="AI56" s="86" t="s">
        <v>718</v>
      </c>
      <c r="AJ56" s="80" t="b">
        <v>0</v>
      </c>
      <c r="AK56" s="80">
        <v>2</v>
      </c>
      <c r="AL56" s="86" t="s">
        <v>569</v>
      </c>
      <c r="AM56" s="80" t="s">
        <v>733</v>
      </c>
      <c r="AN56" s="80" t="b">
        <v>0</v>
      </c>
      <c r="AO56" s="86" t="s">
        <v>569</v>
      </c>
      <c r="AP56" s="80" t="s">
        <v>178</v>
      </c>
      <c r="AQ56" s="80">
        <v>0</v>
      </c>
      <c r="AR56" s="80">
        <v>0</v>
      </c>
      <c r="AS56" s="80"/>
      <c r="AT56" s="80"/>
      <c r="AU56" s="80"/>
      <c r="AV56" s="80"/>
      <c r="AW56" s="80"/>
      <c r="AX56" s="80"/>
      <c r="AY56" s="80"/>
      <c r="AZ56" s="80"/>
      <c r="BA56" s="79" t="str">
        <f>REPLACE(INDEX(GroupVertices[Group],MATCH(Edges[[#This Row],[Vertex 1]],GroupVertices[Vertex],0)),1,1,"")</f>
        <v>1</v>
      </c>
      <c r="BB56" s="79" t="str">
        <f>REPLACE(INDEX(GroupVertices[Group],MATCH(Edges[[#This Row],[Vertex 2]],GroupVertices[Vertex],0)),1,1,"")</f>
        <v>2</v>
      </c>
    </row>
    <row r="57" spans="1:54" ht="15">
      <c r="A57" s="65" t="s">
        <v>221</v>
      </c>
      <c r="B57" s="65" t="s">
        <v>222</v>
      </c>
      <c r="C57" s="66"/>
      <c r="D57" s="67"/>
      <c r="E57" s="68"/>
      <c r="F57" s="69"/>
      <c r="G57" s="66"/>
      <c r="H57" s="70"/>
      <c r="I57" s="71"/>
      <c r="J57" s="71"/>
      <c r="K57" s="34" t="s">
        <v>66</v>
      </c>
      <c r="L57" s="78">
        <v>57</v>
      </c>
      <c r="M57" s="78"/>
      <c r="N57" s="73"/>
      <c r="O57" s="80" t="s">
        <v>238</v>
      </c>
      <c r="P57" s="82">
        <v>43544.73594907407</v>
      </c>
      <c r="Q57" s="80" t="s">
        <v>250</v>
      </c>
      <c r="R57" s="80"/>
      <c r="S57" s="80"/>
      <c r="T57" s="80" t="s">
        <v>367</v>
      </c>
      <c r="U57" s="80"/>
      <c r="V57" s="84" t="s">
        <v>390</v>
      </c>
      <c r="W57" s="82">
        <v>43544.73594907407</v>
      </c>
      <c r="X57" s="84" t="s">
        <v>412</v>
      </c>
      <c r="Y57" s="80"/>
      <c r="Z57" s="80"/>
      <c r="AA57" s="86" t="s">
        <v>569</v>
      </c>
      <c r="AB57" s="86" t="s">
        <v>676</v>
      </c>
      <c r="AC57" s="80" t="b">
        <v>0</v>
      </c>
      <c r="AD57" s="80">
        <v>3</v>
      </c>
      <c r="AE57" s="86" t="s">
        <v>721</v>
      </c>
      <c r="AF57" s="80" t="b">
        <v>0</v>
      </c>
      <c r="AG57" s="80" t="s">
        <v>729</v>
      </c>
      <c r="AH57" s="80"/>
      <c r="AI57" s="86" t="s">
        <v>718</v>
      </c>
      <c r="AJ57" s="80" t="b">
        <v>0</v>
      </c>
      <c r="AK57" s="80">
        <v>2</v>
      </c>
      <c r="AL57" s="86" t="s">
        <v>718</v>
      </c>
      <c r="AM57" s="80" t="s">
        <v>733</v>
      </c>
      <c r="AN57" s="80" t="b">
        <v>0</v>
      </c>
      <c r="AO57" s="86" t="s">
        <v>676</v>
      </c>
      <c r="AP57" s="80" t="s">
        <v>178</v>
      </c>
      <c r="AQ57" s="80">
        <v>0</v>
      </c>
      <c r="AR57" s="80">
        <v>0</v>
      </c>
      <c r="AS57" s="80"/>
      <c r="AT57" s="80"/>
      <c r="AU57" s="80"/>
      <c r="AV57" s="80"/>
      <c r="AW57" s="80"/>
      <c r="AX57" s="80"/>
      <c r="AY57" s="80"/>
      <c r="AZ57" s="80"/>
      <c r="BA57" s="79" t="str">
        <f>REPLACE(INDEX(GroupVertices[Group],MATCH(Edges[[#This Row],[Vertex 1]],GroupVertices[Vertex],0)),1,1,"")</f>
        <v>2</v>
      </c>
      <c r="BB57" s="79" t="str">
        <f>REPLACE(INDEX(GroupVertices[Group],MATCH(Edges[[#This Row],[Vertex 2]],GroupVertices[Vertex],0)),1,1,"")</f>
        <v>1</v>
      </c>
    </row>
    <row r="58" spans="1:54" ht="15">
      <c r="A58" s="65" t="s">
        <v>221</v>
      </c>
      <c r="B58" s="65" t="s">
        <v>222</v>
      </c>
      <c r="C58" s="66"/>
      <c r="D58" s="67"/>
      <c r="E58" s="68"/>
      <c r="F58" s="69"/>
      <c r="G58" s="66"/>
      <c r="H58" s="70"/>
      <c r="I58" s="71"/>
      <c r="J58" s="71"/>
      <c r="K58" s="34" t="s">
        <v>66</v>
      </c>
      <c r="L58" s="78">
        <v>58</v>
      </c>
      <c r="M58" s="78"/>
      <c r="N58" s="73"/>
      <c r="O58" s="80" t="s">
        <v>238</v>
      </c>
      <c r="P58" s="82">
        <v>43544.742581018516</v>
      </c>
      <c r="Q58" s="80" t="s">
        <v>251</v>
      </c>
      <c r="R58" s="80"/>
      <c r="S58" s="80"/>
      <c r="T58" s="80" t="s">
        <v>367</v>
      </c>
      <c r="U58" s="80"/>
      <c r="V58" s="84" t="s">
        <v>390</v>
      </c>
      <c r="W58" s="82">
        <v>43544.742581018516</v>
      </c>
      <c r="X58" s="84" t="s">
        <v>415</v>
      </c>
      <c r="Y58" s="80"/>
      <c r="Z58" s="80"/>
      <c r="AA58" s="86" t="s">
        <v>572</v>
      </c>
      <c r="AB58" s="86" t="s">
        <v>687</v>
      </c>
      <c r="AC58" s="80" t="b">
        <v>0</v>
      </c>
      <c r="AD58" s="80">
        <v>5</v>
      </c>
      <c r="AE58" s="86" t="s">
        <v>721</v>
      </c>
      <c r="AF58" s="80" t="b">
        <v>0</v>
      </c>
      <c r="AG58" s="80" t="s">
        <v>729</v>
      </c>
      <c r="AH58" s="80"/>
      <c r="AI58" s="86" t="s">
        <v>718</v>
      </c>
      <c r="AJ58" s="80" t="b">
        <v>0</v>
      </c>
      <c r="AK58" s="80">
        <v>2</v>
      </c>
      <c r="AL58" s="86" t="s">
        <v>718</v>
      </c>
      <c r="AM58" s="80" t="s">
        <v>733</v>
      </c>
      <c r="AN58" s="80" t="b">
        <v>0</v>
      </c>
      <c r="AO58" s="86" t="s">
        <v>687</v>
      </c>
      <c r="AP58" s="80" t="s">
        <v>178</v>
      </c>
      <c r="AQ58" s="80">
        <v>0</v>
      </c>
      <c r="AR58" s="80">
        <v>0</v>
      </c>
      <c r="AS58" s="80"/>
      <c r="AT58" s="80"/>
      <c r="AU58" s="80"/>
      <c r="AV58" s="80"/>
      <c r="AW58" s="80"/>
      <c r="AX58" s="80"/>
      <c r="AY58" s="80"/>
      <c r="AZ58" s="80"/>
      <c r="BA58" s="79" t="str">
        <f>REPLACE(INDEX(GroupVertices[Group],MATCH(Edges[[#This Row],[Vertex 1]],GroupVertices[Vertex],0)),1,1,"")</f>
        <v>2</v>
      </c>
      <c r="BB58" s="79" t="str">
        <f>REPLACE(INDEX(GroupVertices[Group],MATCH(Edges[[#This Row],[Vertex 2]],GroupVertices[Vertex],0)),1,1,"")</f>
        <v>1</v>
      </c>
    </row>
    <row r="59" spans="1:54" ht="15">
      <c r="A59" s="65" t="s">
        <v>220</v>
      </c>
      <c r="B59" s="65" t="s">
        <v>222</v>
      </c>
      <c r="C59" s="66"/>
      <c r="D59" s="67"/>
      <c r="E59" s="68"/>
      <c r="F59" s="69"/>
      <c r="G59" s="66"/>
      <c r="H59" s="70"/>
      <c r="I59" s="71"/>
      <c r="J59" s="71"/>
      <c r="K59" s="34" t="s">
        <v>66</v>
      </c>
      <c r="L59" s="78">
        <v>59</v>
      </c>
      <c r="M59" s="78"/>
      <c r="N59" s="73"/>
      <c r="O59" s="80" t="s">
        <v>236</v>
      </c>
      <c r="P59" s="82">
        <v>43541.30252314815</v>
      </c>
      <c r="Q59" s="80" t="s">
        <v>240</v>
      </c>
      <c r="R59" s="80"/>
      <c r="S59" s="80"/>
      <c r="T59" s="80" t="s">
        <v>367</v>
      </c>
      <c r="U59" s="80"/>
      <c r="V59" s="84" t="s">
        <v>389</v>
      </c>
      <c r="W59" s="82">
        <v>43541.30252314815</v>
      </c>
      <c r="X59" s="84" t="s">
        <v>410</v>
      </c>
      <c r="Y59" s="80"/>
      <c r="Z59" s="80"/>
      <c r="AA59" s="86" t="s">
        <v>567</v>
      </c>
      <c r="AB59" s="80"/>
      <c r="AC59" s="80" t="b">
        <v>0</v>
      </c>
      <c r="AD59" s="80">
        <v>0</v>
      </c>
      <c r="AE59" s="86" t="s">
        <v>718</v>
      </c>
      <c r="AF59" s="80" t="b">
        <v>0</v>
      </c>
      <c r="AG59" s="80" t="s">
        <v>729</v>
      </c>
      <c r="AH59" s="80"/>
      <c r="AI59" s="86" t="s">
        <v>718</v>
      </c>
      <c r="AJ59" s="80" t="b">
        <v>0</v>
      </c>
      <c r="AK59" s="80">
        <v>2</v>
      </c>
      <c r="AL59" s="86" t="s">
        <v>561</v>
      </c>
      <c r="AM59" s="80" t="s">
        <v>736</v>
      </c>
      <c r="AN59" s="80" t="b">
        <v>0</v>
      </c>
      <c r="AO59" s="86" t="s">
        <v>561</v>
      </c>
      <c r="AP59" s="80" t="s">
        <v>178</v>
      </c>
      <c r="AQ59" s="80">
        <v>0</v>
      </c>
      <c r="AR59" s="80">
        <v>0</v>
      </c>
      <c r="AS59" s="80"/>
      <c r="AT59" s="80"/>
      <c r="AU59" s="80"/>
      <c r="AV59" s="80"/>
      <c r="AW59" s="80"/>
      <c r="AX59" s="80"/>
      <c r="AY59" s="80"/>
      <c r="AZ59" s="80"/>
      <c r="BA59" s="79" t="str">
        <f>REPLACE(INDEX(GroupVertices[Group],MATCH(Edges[[#This Row],[Vertex 1]],GroupVertices[Vertex],0)),1,1,"")</f>
        <v>2</v>
      </c>
      <c r="BB59" s="79" t="str">
        <f>REPLACE(INDEX(GroupVertices[Group],MATCH(Edges[[#This Row],[Vertex 2]],GroupVertices[Vertex],0)),1,1,"")</f>
        <v>1</v>
      </c>
    </row>
    <row r="60" spans="1:54" ht="15">
      <c r="A60" s="65" t="s">
        <v>220</v>
      </c>
      <c r="B60" s="65" t="s">
        <v>222</v>
      </c>
      <c r="C60" s="66"/>
      <c r="D60" s="67"/>
      <c r="E60" s="68"/>
      <c r="F60" s="69"/>
      <c r="G60" s="66"/>
      <c r="H60" s="70"/>
      <c r="I60" s="71"/>
      <c r="J60" s="71"/>
      <c r="K60" s="34" t="s">
        <v>66</v>
      </c>
      <c r="L60" s="78">
        <v>60</v>
      </c>
      <c r="M60" s="78"/>
      <c r="N60" s="73"/>
      <c r="O60" s="80" t="s">
        <v>236</v>
      </c>
      <c r="P60" s="82">
        <v>43544.689050925925</v>
      </c>
      <c r="Q60" s="80" t="s">
        <v>246</v>
      </c>
      <c r="R60" s="80"/>
      <c r="S60" s="80"/>
      <c r="T60" s="80" t="s">
        <v>367</v>
      </c>
      <c r="U60" s="80"/>
      <c r="V60" s="84" t="s">
        <v>389</v>
      </c>
      <c r="W60" s="82">
        <v>43544.689050925925</v>
      </c>
      <c r="X60" s="84" t="s">
        <v>411</v>
      </c>
      <c r="Y60" s="80"/>
      <c r="Z60" s="80"/>
      <c r="AA60" s="86" t="s">
        <v>568</v>
      </c>
      <c r="AB60" s="80"/>
      <c r="AC60" s="80" t="b">
        <v>0</v>
      </c>
      <c r="AD60" s="80">
        <v>0</v>
      </c>
      <c r="AE60" s="86" t="s">
        <v>718</v>
      </c>
      <c r="AF60" s="80" t="b">
        <v>0</v>
      </c>
      <c r="AG60" s="80" t="s">
        <v>729</v>
      </c>
      <c r="AH60" s="80"/>
      <c r="AI60" s="86" t="s">
        <v>718</v>
      </c>
      <c r="AJ60" s="80" t="b">
        <v>0</v>
      </c>
      <c r="AK60" s="80">
        <v>2</v>
      </c>
      <c r="AL60" s="86" t="s">
        <v>562</v>
      </c>
      <c r="AM60" s="80" t="s">
        <v>736</v>
      </c>
      <c r="AN60" s="80" t="b">
        <v>0</v>
      </c>
      <c r="AO60" s="86" t="s">
        <v>562</v>
      </c>
      <c r="AP60" s="80" t="s">
        <v>178</v>
      </c>
      <c r="AQ60" s="80">
        <v>0</v>
      </c>
      <c r="AR60" s="80">
        <v>0</v>
      </c>
      <c r="AS60" s="80"/>
      <c r="AT60" s="80"/>
      <c r="AU60" s="80"/>
      <c r="AV60" s="80"/>
      <c r="AW60" s="80"/>
      <c r="AX60" s="80"/>
      <c r="AY60" s="80"/>
      <c r="AZ60" s="80"/>
      <c r="BA60" s="79" t="str">
        <f>REPLACE(INDEX(GroupVertices[Group],MATCH(Edges[[#This Row],[Vertex 1]],GroupVertices[Vertex],0)),1,1,"")</f>
        <v>2</v>
      </c>
      <c r="BB60" s="79" t="str">
        <f>REPLACE(INDEX(GroupVertices[Group],MATCH(Edges[[#This Row],[Vertex 2]],GroupVertices[Vertex],0)),1,1,"")</f>
        <v>1</v>
      </c>
    </row>
    <row r="61" spans="1:54" ht="15">
      <c r="A61" s="65" t="s">
        <v>220</v>
      </c>
      <c r="B61" s="65" t="s">
        <v>222</v>
      </c>
      <c r="C61" s="66"/>
      <c r="D61" s="67"/>
      <c r="E61" s="68"/>
      <c r="F61" s="69"/>
      <c r="G61" s="66"/>
      <c r="H61" s="70"/>
      <c r="I61" s="71"/>
      <c r="J61" s="71"/>
      <c r="K61" s="34" t="s">
        <v>66</v>
      </c>
      <c r="L61" s="78">
        <v>61</v>
      </c>
      <c r="M61" s="78"/>
      <c r="N61" s="73"/>
      <c r="O61" s="80" t="s">
        <v>237</v>
      </c>
      <c r="P61" s="82">
        <v>43544.694502314815</v>
      </c>
      <c r="Q61" s="80" t="s">
        <v>313</v>
      </c>
      <c r="R61" s="80"/>
      <c r="S61" s="80"/>
      <c r="T61" s="80" t="s">
        <v>379</v>
      </c>
      <c r="U61" s="80"/>
      <c r="V61" s="84" t="s">
        <v>389</v>
      </c>
      <c r="W61" s="82">
        <v>43544.694502314815</v>
      </c>
      <c r="X61" s="84" t="s">
        <v>537</v>
      </c>
      <c r="Y61" s="80"/>
      <c r="Z61" s="80"/>
      <c r="AA61" s="86" t="s">
        <v>699</v>
      </c>
      <c r="AB61" s="80"/>
      <c r="AC61" s="80" t="b">
        <v>0</v>
      </c>
      <c r="AD61" s="80">
        <v>0</v>
      </c>
      <c r="AE61" s="86" t="s">
        <v>718</v>
      </c>
      <c r="AF61" s="80" t="b">
        <v>0</v>
      </c>
      <c r="AG61" s="80" t="s">
        <v>729</v>
      </c>
      <c r="AH61" s="80"/>
      <c r="AI61" s="86" t="s">
        <v>718</v>
      </c>
      <c r="AJ61" s="80" t="b">
        <v>0</v>
      </c>
      <c r="AK61" s="80">
        <v>1</v>
      </c>
      <c r="AL61" s="86" t="s">
        <v>672</v>
      </c>
      <c r="AM61" s="80" t="s">
        <v>736</v>
      </c>
      <c r="AN61" s="80" t="b">
        <v>0</v>
      </c>
      <c r="AO61" s="86" t="s">
        <v>672</v>
      </c>
      <c r="AP61" s="80" t="s">
        <v>178</v>
      </c>
      <c r="AQ61" s="80">
        <v>0</v>
      </c>
      <c r="AR61" s="80">
        <v>0</v>
      </c>
      <c r="AS61" s="80"/>
      <c r="AT61" s="80"/>
      <c r="AU61" s="80"/>
      <c r="AV61" s="80"/>
      <c r="AW61" s="80"/>
      <c r="AX61" s="80"/>
      <c r="AY61" s="80"/>
      <c r="AZ61" s="80"/>
      <c r="BA61" s="79" t="str">
        <f>REPLACE(INDEX(GroupVertices[Group],MATCH(Edges[[#This Row],[Vertex 1]],GroupVertices[Vertex],0)),1,1,"")</f>
        <v>2</v>
      </c>
      <c r="BB61" s="79" t="str">
        <f>REPLACE(INDEX(GroupVertices[Group],MATCH(Edges[[#This Row],[Vertex 2]],GroupVertices[Vertex],0)),1,1,"")</f>
        <v>1</v>
      </c>
    </row>
    <row r="62" spans="1:54" ht="15">
      <c r="A62" s="65" t="s">
        <v>220</v>
      </c>
      <c r="B62" s="65" t="s">
        <v>222</v>
      </c>
      <c r="C62" s="66"/>
      <c r="D62" s="67"/>
      <c r="E62" s="68"/>
      <c r="F62" s="69"/>
      <c r="G62" s="66"/>
      <c r="H62" s="70"/>
      <c r="I62" s="71"/>
      <c r="J62" s="71"/>
      <c r="K62" s="34" t="s">
        <v>66</v>
      </c>
      <c r="L62" s="78">
        <v>62</v>
      </c>
      <c r="M62" s="78"/>
      <c r="N62" s="73"/>
      <c r="O62" s="80" t="s">
        <v>238</v>
      </c>
      <c r="P62" s="82">
        <v>43544.69488425926</v>
      </c>
      <c r="Q62" s="80" t="s">
        <v>335</v>
      </c>
      <c r="R62" s="80"/>
      <c r="S62" s="80"/>
      <c r="T62" s="80" t="s">
        <v>380</v>
      </c>
      <c r="U62" s="80"/>
      <c r="V62" s="84" t="s">
        <v>389</v>
      </c>
      <c r="W62" s="82">
        <v>43544.69488425926</v>
      </c>
      <c r="X62" s="84" t="s">
        <v>538</v>
      </c>
      <c r="Y62" s="80"/>
      <c r="Z62" s="80"/>
      <c r="AA62" s="86" t="s">
        <v>700</v>
      </c>
      <c r="AB62" s="86" t="s">
        <v>672</v>
      </c>
      <c r="AC62" s="80" t="b">
        <v>0</v>
      </c>
      <c r="AD62" s="80">
        <v>0</v>
      </c>
      <c r="AE62" s="86" t="s">
        <v>721</v>
      </c>
      <c r="AF62" s="80" t="b">
        <v>0</v>
      </c>
      <c r="AG62" s="80" t="s">
        <v>729</v>
      </c>
      <c r="AH62" s="80"/>
      <c r="AI62" s="86" t="s">
        <v>718</v>
      </c>
      <c r="AJ62" s="80" t="b">
        <v>0</v>
      </c>
      <c r="AK62" s="80">
        <v>0</v>
      </c>
      <c r="AL62" s="86" t="s">
        <v>718</v>
      </c>
      <c r="AM62" s="80" t="s">
        <v>736</v>
      </c>
      <c r="AN62" s="80" t="b">
        <v>0</v>
      </c>
      <c r="AO62" s="86" t="s">
        <v>672</v>
      </c>
      <c r="AP62" s="80" t="s">
        <v>178</v>
      </c>
      <c r="AQ62" s="80">
        <v>0</v>
      </c>
      <c r="AR62" s="80">
        <v>0</v>
      </c>
      <c r="AS62" s="80" t="s">
        <v>741</v>
      </c>
      <c r="AT62" s="80" t="s">
        <v>743</v>
      </c>
      <c r="AU62" s="80" t="s">
        <v>745</v>
      </c>
      <c r="AV62" s="80" t="s">
        <v>747</v>
      </c>
      <c r="AW62" s="80" t="s">
        <v>749</v>
      </c>
      <c r="AX62" s="80" t="s">
        <v>751</v>
      </c>
      <c r="AY62" s="80" t="s">
        <v>752</v>
      </c>
      <c r="AZ62" s="84" t="s">
        <v>754</v>
      </c>
      <c r="BA62" s="79" t="str">
        <f>REPLACE(INDEX(GroupVertices[Group],MATCH(Edges[[#This Row],[Vertex 1]],GroupVertices[Vertex],0)),1,1,"")</f>
        <v>2</v>
      </c>
      <c r="BB62" s="79" t="str">
        <f>REPLACE(INDEX(GroupVertices[Group],MATCH(Edges[[#This Row],[Vertex 2]],GroupVertices[Vertex],0)),1,1,"")</f>
        <v>1</v>
      </c>
    </row>
    <row r="63" spans="1:54" ht="15">
      <c r="A63" s="65" t="s">
        <v>220</v>
      </c>
      <c r="B63" s="65" t="s">
        <v>222</v>
      </c>
      <c r="C63" s="66"/>
      <c r="D63" s="67"/>
      <c r="E63" s="68"/>
      <c r="F63" s="69"/>
      <c r="G63" s="66"/>
      <c r="H63" s="70"/>
      <c r="I63" s="71"/>
      <c r="J63" s="71"/>
      <c r="K63" s="34" t="s">
        <v>66</v>
      </c>
      <c r="L63" s="78">
        <v>63</v>
      </c>
      <c r="M63" s="78"/>
      <c r="N63" s="73"/>
      <c r="O63" s="80" t="s">
        <v>237</v>
      </c>
      <c r="P63" s="82">
        <v>43544.709965277776</v>
      </c>
      <c r="Q63" s="80" t="s">
        <v>243</v>
      </c>
      <c r="R63" s="84" t="s">
        <v>338</v>
      </c>
      <c r="S63" s="80" t="s">
        <v>361</v>
      </c>
      <c r="T63" s="80" t="s">
        <v>367</v>
      </c>
      <c r="U63" s="80"/>
      <c r="V63" s="84" t="s">
        <v>389</v>
      </c>
      <c r="W63" s="82">
        <v>43544.709965277776</v>
      </c>
      <c r="X63" s="84" t="s">
        <v>539</v>
      </c>
      <c r="Y63" s="80"/>
      <c r="Z63" s="80"/>
      <c r="AA63" s="86" t="s">
        <v>701</v>
      </c>
      <c r="AB63" s="80"/>
      <c r="AC63" s="80" t="b">
        <v>0</v>
      </c>
      <c r="AD63" s="80">
        <v>0</v>
      </c>
      <c r="AE63" s="86" t="s">
        <v>718</v>
      </c>
      <c r="AF63" s="80" t="b">
        <v>1</v>
      </c>
      <c r="AG63" s="80" t="s">
        <v>729</v>
      </c>
      <c r="AH63" s="80"/>
      <c r="AI63" s="86" t="s">
        <v>561</v>
      </c>
      <c r="AJ63" s="80" t="b">
        <v>0</v>
      </c>
      <c r="AK63" s="80">
        <v>2</v>
      </c>
      <c r="AL63" s="86" t="s">
        <v>671</v>
      </c>
      <c r="AM63" s="80" t="s">
        <v>736</v>
      </c>
      <c r="AN63" s="80" t="b">
        <v>0</v>
      </c>
      <c r="AO63" s="86" t="s">
        <v>671</v>
      </c>
      <c r="AP63" s="80" t="s">
        <v>178</v>
      </c>
      <c r="AQ63" s="80">
        <v>0</v>
      </c>
      <c r="AR63" s="80">
        <v>0</v>
      </c>
      <c r="AS63" s="80"/>
      <c r="AT63" s="80"/>
      <c r="AU63" s="80"/>
      <c r="AV63" s="80"/>
      <c r="AW63" s="80"/>
      <c r="AX63" s="80"/>
      <c r="AY63" s="80"/>
      <c r="AZ63" s="80"/>
      <c r="BA63" s="79" t="str">
        <f>REPLACE(INDEX(GroupVertices[Group],MATCH(Edges[[#This Row],[Vertex 1]],GroupVertices[Vertex],0)),1,1,"")</f>
        <v>2</v>
      </c>
      <c r="BB63" s="79" t="str">
        <f>REPLACE(INDEX(GroupVertices[Group],MATCH(Edges[[#This Row],[Vertex 2]],GroupVertices[Vertex],0)),1,1,"")</f>
        <v>1</v>
      </c>
    </row>
    <row r="64" spans="1:54" ht="15">
      <c r="A64" s="65" t="s">
        <v>220</v>
      </c>
      <c r="B64" s="65" t="s">
        <v>222</v>
      </c>
      <c r="C64" s="66"/>
      <c r="D64" s="67"/>
      <c r="E64" s="68"/>
      <c r="F64" s="69"/>
      <c r="G64" s="66"/>
      <c r="H64" s="70"/>
      <c r="I64" s="71"/>
      <c r="J64" s="71"/>
      <c r="K64" s="34" t="s">
        <v>66</v>
      </c>
      <c r="L64" s="78">
        <v>64</v>
      </c>
      <c r="M64" s="78"/>
      <c r="N64" s="73"/>
      <c r="O64" s="80" t="s">
        <v>237</v>
      </c>
      <c r="P64" s="82">
        <v>43544.71020833333</v>
      </c>
      <c r="Q64" s="80" t="s">
        <v>315</v>
      </c>
      <c r="R64" s="80"/>
      <c r="S64" s="80"/>
      <c r="T64" s="80" t="s">
        <v>367</v>
      </c>
      <c r="U64" s="80"/>
      <c r="V64" s="84" t="s">
        <v>389</v>
      </c>
      <c r="W64" s="82">
        <v>43544.71020833333</v>
      </c>
      <c r="X64" s="84" t="s">
        <v>540</v>
      </c>
      <c r="Y64" s="80"/>
      <c r="Z64" s="80"/>
      <c r="AA64" s="86" t="s">
        <v>702</v>
      </c>
      <c r="AB64" s="80"/>
      <c r="AC64" s="80" t="b">
        <v>0</v>
      </c>
      <c r="AD64" s="80">
        <v>0</v>
      </c>
      <c r="AE64" s="86" t="s">
        <v>718</v>
      </c>
      <c r="AF64" s="80" t="b">
        <v>0</v>
      </c>
      <c r="AG64" s="80" t="s">
        <v>729</v>
      </c>
      <c r="AH64" s="80"/>
      <c r="AI64" s="86" t="s">
        <v>718</v>
      </c>
      <c r="AJ64" s="80" t="b">
        <v>0</v>
      </c>
      <c r="AK64" s="80">
        <v>1</v>
      </c>
      <c r="AL64" s="86" t="s">
        <v>674</v>
      </c>
      <c r="AM64" s="80" t="s">
        <v>736</v>
      </c>
      <c r="AN64" s="80" t="b">
        <v>0</v>
      </c>
      <c r="AO64" s="86" t="s">
        <v>674</v>
      </c>
      <c r="AP64" s="80" t="s">
        <v>178</v>
      </c>
      <c r="AQ64" s="80">
        <v>0</v>
      </c>
      <c r="AR64" s="80">
        <v>0</v>
      </c>
      <c r="AS64" s="80"/>
      <c r="AT64" s="80"/>
      <c r="AU64" s="80"/>
      <c r="AV64" s="80"/>
      <c r="AW64" s="80"/>
      <c r="AX64" s="80"/>
      <c r="AY64" s="80"/>
      <c r="AZ64" s="80"/>
      <c r="BA64" s="79" t="str">
        <f>REPLACE(INDEX(GroupVertices[Group],MATCH(Edges[[#This Row],[Vertex 1]],GroupVertices[Vertex],0)),1,1,"")</f>
        <v>2</v>
      </c>
      <c r="BB64" s="79" t="str">
        <f>REPLACE(INDEX(GroupVertices[Group],MATCH(Edges[[#This Row],[Vertex 2]],GroupVertices[Vertex],0)),1,1,"")</f>
        <v>1</v>
      </c>
    </row>
    <row r="65" spans="1:54" ht="15">
      <c r="A65" s="65" t="s">
        <v>220</v>
      </c>
      <c r="B65" s="65" t="s">
        <v>222</v>
      </c>
      <c r="C65" s="66"/>
      <c r="D65" s="67"/>
      <c r="E65" s="68"/>
      <c r="F65" s="69"/>
      <c r="G65" s="66"/>
      <c r="H65" s="70"/>
      <c r="I65" s="71"/>
      <c r="J65" s="71"/>
      <c r="K65" s="34" t="s">
        <v>66</v>
      </c>
      <c r="L65" s="78">
        <v>65</v>
      </c>
      <c r="M65" s="78"/>
      <c r="N65" s="73"/>
      <c r="O65" s="80" t="s">
        <v>237</v>
      </c>
      <c r="P65" s="82">
        <v>43544.71059027778</v>
      </c>
      <c r="Q65" s="80" t="s">
        <v>314</v>
      </c>
      <c r="R65" s="80"/>
      <c r="S65" s="80"/>
      <c r="T65" s="80" t="s">
        <v>379</v>
      </c>
      <c r="U65" s="80"/>
      <c r="V65" s="84" t="s">
        <v>389</v>
      </c>
      <c r="W65" s="82">
        <v>43544.71059027778</v>
      </c>
      <c r="X65" s="84" t="s">
        <v>541</v>
      </c>
      <c r="Y65" s="80"/>
      <c r="Z65" s="80"/>
      <c r="AA65" s="86" t="s">
        <v>703</v>
      </c>
      <c r="AB65" s="80"/>
      <c r="AC65" s="80" t="b">
        <v>0</v>
      </c>
      <c r="AD65" s="80">
        <v>0</v>
      </c>
      <c r="AE65" s="86" t="s">
        <v>718</v>
      </c>
      <c r="AF65" s="80" t="b">
        <v>0</v>
      </c>
      <c r="AG65" s="80" t="s">
        <v>729</v>
      </c>
      <c r="AH65" s="80"/>
      <c r="AI65" s="86" t="s">
        <v>718</v>
      </c>
      <c r="AJ65" s="80" t="b">
        <v>0</v>
      </c>
      <c r="AK65" s="80">
        <v>1</v>
      </c>
      <c r="AL65" s="86" t="s">
        <v>673</v>
      </c>
      <c r="AM65" s="80" t="s">
        <v>736</v>
      </c>
      <c r="AN65" s="80" t="b">
        <v>0</v>
      </c>
      <c r="AO65" s="86" t="s">
        <v>673</v>
      </c>
      <c r="AP65" s="80" t="s">
        <v>178</v>
      </c>
      <c r="AQ65" s="80">
        <v>0</v>
      </c>
      <c r="AR65" s="80">
        <v>0</v>
      </c>
      <c r="AS65" s="80"/>
      <c r="AT65" s="80"/>
      <c r="AU65" s="80"/>
      <c r="AV65" s="80"/>
      <c r="AW65" s="80"/>
      <c r="AX65" s="80"/>
      <c r="AY65" s="80"/>
      <c r="AZ65" s="80"/>
      <c r="BA65" s="79" t="str">
        <f>REPLACE(INDEX(GroupVertices[Group],MATCH(Edges[[#This Row],[Vertex 1]],GroupVertices[Vertex],0)),1,1,"")</f>
        <v>2</v>
      </c>
      <c r="BB65" s="79" t="str">
        <f>REPLACE(INDEX(GroupVertices[Group],MATCH(Edges[[#This Row],[Vertex 2]],GroupVertices[Vertex],0)),1,1,"")</f>
        <v>1</v>
      </c>
    </row>
    <row r="66" spans="1:54" ht="15">
      <c r="A66" s="65" t="s">
        <v>220</v>
      </c>
      <c r="B66" s="65" t="s">
        <v>222</v>
      </c>
      <c r="C66" s="66"/>
      <c r="D66" s="67"/>
      <c r="E66" s="68"/>
      <c r="F66" s="69"/>
      <c r="G66" s="66"/>
      <c r="H66" s="70"/>
      <c r="I66" s="71"/>
      <c r="J66" s="71"/>
      <c r="K66" s="34" t="s">
        <v>66</v>
      </c>
      <c r="L66" s="78">
        <v>66</v>
      </c>
      <c r="M66" s="78"/>
      <c r="N66" s="73"/>
      <c r="O66" s="80" t="s">
        <v>237</v>
      </c>
      <c r="P66" s="82">
        <v>43544.72037037037</v>
      </c>
      <c r="Q66" s="80" t="s">
        <v>247</v>
      </c>
      <c r="R66" s="80"/>
      <c r="S66" s="80"/>
      <c r="T66" s="80" t="s">
        <v>367</v>
      </c>
      <c r="U66" s="80"/>
      <c r="V66" s="84" t="s">
        <v>389</v>
      </c>
      <c r="W66" s="82">
        <v>43544.72037037037</v>
      </c>
      <c r="X66" s="84" t="s">
        <v>542</v>
      </c>
      <c r="Y66" s="80"/>
      <c r="Z66" s="80"/>
      <c r="AA66" s="86" t="s">
        <v>704</v>
      </c>
      <c r="AB66" s="80"/>
      <c r="AC66" s="80" t="b">
        <v>0</v>
      </c>
      <c r="AD66" s="80">
        <v>0</v>
      </c>
      <c r="AE66" s="86" t="s">
        <v>718</v>
      </c>
      <c r="AF66" s="80" t="b">
        <v>0</v>
      </c>
      <c r="AG66" s="80" t="s">
        <v>729</v>
      </c>
      <c r="AH66" s="80"/>
      <c r="AI66" s="86" t="s">
        <v>718</v>
      </c>
      <c r="AJ66" s="80" t="b">
        <v>0</v>
      </c>
      <c r="AK66" s="80">
        <v>2</v>
      </c>
      <c r="AL66" s="86" t="s">
        <v>676</v>
      </c>
      <c r="AM66" s="80" t="s">
        <v>736</v>
      </c>
      <c r="AN66" s="80" t="b">
        <v>0</v>
      </c>
      <c r="AO66" s="86" t="s">
        <v>676</v>
      </c>
      <c r="AP66" s="80" t="s">
        <v>178</v>
      </c>
      <c r="AQ66" s="80">
        <v>0</v>
      </c>
      <c r="AR66" s="80">
        <v>0</v>
      </c>
      <c r="AS66" s="80"/>
      <c r="AT66" s="80"/>
      <c r="AU66" s="80"/>
      <c r="AV66" s="80"/>
      <c r="AW66" s="80"/>
      <c r="AX66" s="80"/>
      <c r="AY66" s="80"/>
      <c r="AZ66" s="80"/>
      <c r="BA66" s="79" t="str">
        <f>REPLACE(INDEX(GroupVertices[Group],MATCH(Edges[[#This Row],[Vertex 1]],GroupVertices[Vertex],0)),1,1,"")</f>
        <v>2</v>
      </c>
      <c r="BB66" s="79" t="str">
        <f>REPLACE(INDEX(GroupVertices[Group],MATCH(Edges[[#This Row],[Vertex 2]],GroupVertices[Vertex],0)),1,1,"")</f>
        <v>1</v>
      </c>
    </row>
    <row r="67" spans="1:54" ht="15">
      <c r="A67" s="65" t="s">
        <v>220</v>
      </c>
      <c r="B67" s="65" t="s">
        <v>222</v>
      </c>
      <c r="C67" s="66"/>
      <c r="D67" s="67"/>
      <c r="E67" s="68"/>
      <c r="F67" s="69"/>
      <c r="G67" s="66"/>
      <c r="H67" s="70"/>
      <c r="I67" s="71"/>
      <c r="J67" s="71"/>
      <c r="K67" s="34" t="s">
        <v>66</v>
      </c>
      <c r="L67" s="78">
        <v>67</v>
      </c>
      <c r="M67" s="78"/>
      <c r="N67" s="73"/>
      <c r="O67" s="80" t="s">
        <v>238</v>
      </c>
      <c r="P67" s="82">
        <v>43544.72056712963</v>
      </c>
      <c r="Q67" s="80" t="s">
        <v>288</v>
      </c>
      <c r="R67" s="80"/>
      <c r="S67" s="80"/>
      <c r="T67" s="80" t="s">
        <v>374</v>
      </c>
      <c r="U67" s="80"/>
      <c r="V67" s="84" t="s">
        <v>389</v>
      </c>
      <c r="W67" s="82">
        <v>43544.72056712963</v>
      </c>
      <c r="X67" s="84" t="s">
        <v>474</v>
      </c>
      <c r="Y67" s="80"/>
      <c r="Z67" s="80"/>
      <c r="AA67" s="86" t="s">
        <v>632</v>
      </c>
      <c r="AB67" s="80"/>
      <c r="AC67" s="80" t="b">
        <v>0</v>
      </c>
      <c r="AD67" s="80">
        <v>0</v>
      </c>
      <c r="AE67" s="86" t="s">
        <v>718</v>
      </c>
      <c r="AF67" s="80" t="b">
        <v>0</v>
      </c>
      <c r="AG67" s="80" t="s">
        <v>729</v>
      </c>
      <c r="AH67" s="80"/>
      <c r="AI67" s="86" t="s">
        <v>718</v>
      </c>
      <c r="AJ67" s="80" t="b">
        <v>0</v>
      </c>
      <c r="AK67" s="80">
        <v>1</v>
      </c>
      <c r="AL67" s="86" t="s">
        <v>627</v>
      </c>
      <c r="AM67" s="80" t="s">
        <v>736</v>
      </c>
      <c r="AN67" s="80" t="b">
        <v>0</v>
      </c>
      <c r="AO67" s="86" t="s">
        <v>627</v>
      </c>
      <c r="AP67" s="80" t="s">
        <v>178</v>
      </c>
      <c r="AQ67" s="80">
        <v>0</v>
      </c>
      <c r="AR67" s="80">
        <v>0</v>
      </c>
      <c r="AS67" s="80"/>
      <c r="AT67" s="80"/>
      <c r="AU67" s="80"/>
      <c r="AV67" s="80"/>
      <c r="AW67" s="80"/>
      <c r="AX67" s="80"/>
      <c r="AY67" s="80"/>
      <c r="AZ67" s="80"/>
      <c r="BA67" s="79" t="str">
        <f>REPLACE(INDEX(GroupVertices[Group],MATCH(Edges[[#This Row],[Vertex 1]],GroupVertices[Vertex],0)),1,1,"")</f>
        <v>2</v>
      </c>
      <c r="BB67" s="79" t="str">
        <f>REPLACE(INDEX(GroupVertices[Group],MATCH(Edges[[#This Row],[Vertex 2]],GroupVertices[Vertex],0)),1,1,"")</f>
        <v>1</v>
      </c>
    </row>
    <row r="68" spans="1:54" ht="15">
      <c r="A68" s="65" t="s">
        <v>220</v>
      </c>
      <c r="B68" s="65" t="s">
        <v>222</v>
      </c>
      <c r="C68" s="66"/>
      <c r="D68" s="67"/>
      <c r="E68" s="68"/>
      <c r="F68" s="69"/>
      <c r="G68" s="66"/>
      <c r="H68" s="70"/>
      <c r="I68" s="71"/>
      <c r="J68" s="71"/>
      <c r="K68" s="34" t="s">
        <v>66</v>
      </c>
      <c r="L68" s="78">
        <v>68</v>
      </c>
      <c r="M68" s="78"/>
      <c r="N68" s="73"/>
      <c r="O68" s="80" t="s">
        <v>237</v>
      </c>
      <c r="P68" s="82">
        <v>43544.726481481484</v>
      </c>
      <c r="Q68" s="80" t="s">
        <v>248</v>
      </c>
      <c r="R68" s="80"/>
      <c r="S68" s="80"/>
      <c r="T68" s="80" t="s">
        <v>367</v>
      </c>
      <c r="U68" s="80"/>
      <c r="V68" s="84" t="s">
        <v>389</v>
      </c>
      <c r="W68" s="82">
        <v>43544.726481481484</v>
      </c>
      <c r="X68" s="84" t="s">
        <v>543</v>
      </c>
      <c r="Y68" s="80"/>
      <c r="Z68" s="80"/>
      <c r="AA68" s="86" t="s">
        <v>705</v>
      </c>
      <c r="AB68" s="80"/>
      <c r="AC68" s="80" t="b">
        <v>0</v>
      </c>
      <c r="AD68" s="80">
        <v>0</v>
      </c>
      <c r="AE68" s="86" t="s">
        <v>718</v>
      </c>
      <c r="AF68" s="80" t="b">
        <v>0</v>
      </c>
      <c r="AG68" s="80" t="s">
        <v>729</v>
      </c>
      <c r="AH68" s="80"/>
      <c r="AI68" s="86" t="s">
        <v>718</v>
      </c>
      <c r="AJ68" s="80" t="b">
        <v>0</v>
      </c>
      <c r="AK68" s="80">
        <v>3</v>
      </c>
      <c r="AL68" s="86" t="s">
        <v>682</v>
      </c>
      <c r="AM68" s="80" t="s">
        <v>736</v>
      </c>
      <c r="AN68" s="80" t="b">
        <v>0</v>
      </c>
      <c r="AO68" s="86" t="s">
        <v>682</v>
      </c>
      <c r="AP68" s="80" t="s">
        <v>178</v>
      </c>
      <c r="AQ68" s="80">
        <v>0</v>
      </c>
      <c r="AR68" s="80">
        <v>0</v>
      </c>
      <c r="AS68" s="80"/>
      <c r="AT68" s="80"/>
      <c r="AU68" s="80"/>
      <c r="AV68" s="80"/>
      <c r="AW68" s="80"/>
      <c r="AX68" s="80"/>
      <c r="AY68" s="80"/>
      <c r="AZ68" s="80"/>
      <c r="BA68" s="79" t="str">
        <f>REPLACE(INDEX(GroupVertices[Group],MATCH(Edges[[#This Row],[Vertex 1]],GroupVertices[Vertex],0)),1,1,"")</f>
        <v>2</v>
      </c>
      <c r="BB68" s="79" t="str">
        <f>REPLACE(INDEX(GroupVertices[Group],MATCH(Edges[[#This Row],[Vertex 2]],GroupVertices[Vertex],0)),1,1,"")</f>
        <v>1</v>
      </c>
    </row>
    <row r="69" spans="1:54" ht="15">
      <c r="A69" s="65" t="s">
        <v>220</v>
      </c>
      <c r="B69" s="65" t="s">
        <v>222</v>
      </c>
      <c r="C69" s="66"/>
      <c r="D69" s="67"/>
      <c r="E69" s="68"/>
      <c r="F69" s="69"/>
      <c r="G69" s="66"/>
      <c r="H69" s="70"/>
      <c r="I69" s="71"/>
      <c r="J69" s="71"/>
      <c r="K69" s="34" t="s">
        <v>66</v>
      </c>
      <c r="L69" s="78">
        <v>69</v>
      </c>
      <c r="M69" s="78"/>
      <c r="N69" s="73"/>
      <c r="O69" s="80" t="s">
        <v>237</v>
      </c>
      <c r="P69" s="82">
        <v>43544.72666666667</v>
      </c>
      <c r="Q69" s="80" t="s">
        <v>316</v>
      </c>
      <c r="R69" s="80"/>
      <c r="S69" s="80"/>
      <c r="T69" s="80" t="s">
        <v>379</v>
      </c>
      <c r="U69" s="80"/>
      <c r="V69" s="84" t="s">
        <v>389</v>
      </c>
      <c r="W69" s="82">
        <v>43544.72666666667</v>
      </c>
      <c r="X69" s="84" t="s">
        <v>544</v>
      </c>
      <c r="Y69" s="80"/>
      <c r="Z69" s="80"/>
      <c r="AA69" s="86" t="s">
        <v>706</v>
      </c>
      <c r="AB69" s="80"/>
      <c r="AC69" s="80" t="b">
        <v>0</v>
      </c>
      <c r="AD69" s="80">
        <v>0</v>
      </c>
      <c r="AE69" s="86" t="s">
        <v>718</v>
      </c>
      <c r="AF69" s="80" t="b">
        <v>0</v>
      </c>
      <c r="AG69" s="80" t="s">
        <v>729</v>
      </c>
      <c r="AH69" s="80"/>
      <c r="AI69" s="86" t="s">
        <v>718</v>
      </c>
      <c r="AJ69" s="80" t="b">
        <v>0</v>
      </c>
      <c r="AK69" s="80">
        <v>1</v>
      </c>
      <c r="AL69" s="86" t="s">
        <v>675</v>
      </c>
      <c r="AM69" s="80" t="s">
        <v>736</v>
      </c>
      <c r="AN69" s="80" t="b">
        <v>0</v>
      </c>
      <c r="AO69" s="86" t="s">
        <v>675</v>
      </c>
      <c r="AP69" s="80" t="s">
        <v>178</v>
      </c>
      <c r="AQ69" s="80">
        <v>0</v>
      </c>
      <c r="AR69" s="80">
        <v>0</v>
      </c>
      <c r="AS69" s="80"/>
      <c r="AT69" s="80"/>
      <c r="AU69" s="80"/>
      <c r="AV69" s="80"/>
      <c r="AW69" s="80"/>
      <c r="AX69" s="80"/>
      <c r="AY69" s="80"/>
      <c r="AZ69" s="80"/>
      <c r="BA69" s="79" t="str">
        <f>REPLACE(INDEX(GroupVertices[Group],MATCH(Edges[[#This Row],[Vertex 1]],GroupVertices[Vertex],0)),1,1,"")</f>
        <v>2</v>
      </c>
      <c r="BB69" s="79" t="str">
        <f>REPLACE(INDEX(GroupVertices[Group],MATCH(Edges[[#This Row],[Vertex 2]],GroupVertices[Vertex],0)),1,1,"")</f>
        <v>1</v>
      </c>
    </row>
    <row r="70" spans="1:54" ht="15">
      <c r="A70" s="65" t="s">
        <v>220</v>
      </c>
      <c r="B70" s="65" t="s">
        <v>222</v>
      </c>
      <c r="C70" s="66"/>
      <c r="D70" s="67"/>
      <c r="E70" s="68"/>
      <c r="F70" s="69"/>
      <c r="G70" s="66"/>
      <c r="H70" s="70"/>
      <c r="I70" s="71"/>
      <c r="J70" s="71"/>
      <c r="K70" s="34" t="s">
        <v>66</v>
      </c>
      <c r="L70" s="78">
        <v>70</v>
      </c>
      <c r="M70" s="78"/>
      <c r="N70" s="73"/>
      <c r="O70" s="80" t="s">
        <v>238</v>
      </c>
      <c r="P70" s="82">
        <v>43544.72671296296</v>
      </c>
      <c r="Q70" s="80" t="s">
        <v>242</v>
      </c>
      <c r="R70" s="80"/>
      <c r="S70" s="80"/>
      <c r="T70" s="80"/>
      <c r="U70" s="80"/>
      <c r="V70" s="84" t="s">
        <v>389</v>
      </c>
      <c r="W70" s="82">
        <v>43544.72671296296</v>
      </c>
      <c r="X70" s="84" t="s">
        <v>493</v>
      </c>
      <c r="Y70" s="80"/>
      <c r="Z70" s="80"/>
      <c r="AA70" s="86" t="s">
        <v>655</v>
      </c>
      <c r="AB70" s="80"/>
      <c r="AC70" s="80" t="b">
        <v>0</v>
      </c>
      <c r="AD70" s="80">
        <v>0</v>
      </c>
      <c r="AE70" s="86" t="s">
        <v>718</v>
      </c>
      <c r="AF70" s="80" t="b">
        <v>0</v>
      </c>
      <c r="AG70" s="80" t="s">
        <v>729</v>
      </c>
      <c r="AH70" s="80"/>
      <c r="AI70" s="86" t="s">
        <v>718</v>
      </c>
      <c r="AJ70" s="80" t="b">
        <v>0</v>
      </c>
      <c r="AK70" s="80">
        <v>2</v>
      </c>
      <c r="AL70" s="86" t="s">
        <v>643</v>
      </c>
      <c r="AM70" s="80" t="s">
        <v>736</v>
      </c>
      <c r="AN70" s="80" t="b">
        <v>0</v>
      </c>
      <c r="AO70" s="86" t="s">
        <v>643</v>
      </c>
      <c r="AP70" s="80" t="s">
        <v>178</v>
      </c>
      <c r="AQ70" s="80">
        <v>0</v>
      </c>
      <c r="AR70" s="80">
        <v>0</v>
      </c>
      <c r="AS70" s="80"/>
      <c r="AT70" s="80"/>
      <c r="AU70" s="80"/>
      <c r="AV70" s="80"/>
      <c r="AW70" s="80"/>
      <c r="AX70" s="80"/>
      <c r="AY70" s="80"/>
      <c r="AZ70" s="80"/>
      <c r="BA70" s="79" t="str">
        <f>REPLACE(INDEX(GroupVertices[Group],MATCH(Edges[[#This Row],[Vertex 1]],GroupVertices[Vertex],0)),1,1,"")</f>
        <v>2</v>
      </c>
      <c r="BB70" s="79" t="str">
        <f>REPLACE(INDEX(GroupVertices[Group],MATCH(Edges[[#This Row],[Vertex 2]],GroupVertices[Vertex],0)),1,1,"")</f>
        <v>1</v>
      </c>
    </row>
    <row r="71" spans="1:54" ht="15">
      <c r="A71" s="65" t="s">
        <v>220</v>
      </c>
      <c r="B71" s="65" t="s">
        <v>222</v>
      </c>
      <c r="C71" s="66"/>
      <c r="D71" s="67"/>
      <c r="E71" s="68"/>
      <c r="F71" s="69"/>
      <c r="G71" s="66"/>
      <c r="H71" s="70"/>
      <c r="I71" s="71"/>
      <c r="J71" s="71"/>
      <c r="K71" s="34" t="s">
        <v>66</v>
      </c>
      <c r="L71" s="78">
        <v>71</v>
      </c>
      <c r="M71" s="78"/>
      <c r="N71" s="73"/>
      <c r="O71" s="80" t="s">
        <v>238</v>
      </c>
      <c r="P71" s="82">
        <v>43544.72677083333</v>
      </c>
      <c r="Q71" s="80" t="s">
        <v>274</v>
      </c>
      <c r="R71" s="80"/>
      <c r="S71" s="80"/>
      <c r="T71" s="80" t="s">
        <v>367</v>
      </c>
      <c r="U71" s="80"/>
      <c r="V71" s="84" t="s">
        <v>389</v>
      </c>
      <c r="W71" s="82">
        <v>43544.72677083333</v>
      </c>
      <c r="X71" s="84" t="s">
        <v>460</v>
      </c>
      <c r="Y71" s="80"/>
      <c r="Z71" s="80"/>
      <c r="AA71" s="86" t="s">
        <v>618</v>
      </c>
      <c r="AB71" s="80"/>
      <c r="AC71" s="80" t="b">
        <v>0</v>
      </c>
      <c r="AD71" s="80">
        <v>0</v>
      </c>
      <c r="AE71" s="86" t="s">
        <v>718</v>
      </c>
      <c r="AF71" s="80" t="b">
        <v>0</v>
      </c>
      <c r="AG71" s="80" t="s">
        <v>729</v>
      </c>
      <c r="AH71" s="80"/>
      <c r="AI71" s="86" t="s">
        <v>718</v>
      </c>
      <c r="AJ71" s="80" t="b">
        <v>0</v>
      </c>
      <c r="AK71" s="80">
        <v>1</v>
      </c>
      <c r="AL71" s="86" t="s">
        <v>603</v>
      </c>
      <c r="AM71" s="80" t="s">
        <v>736</v>
      </c>
      <c r="AN71" s="80" t="b">
        <v>0</v>
      </c>
      <c r="AO71" s="86" t="s">
        <v>603</v>
      </c>
      <c r="AP71" s="80" t="s">
        <v>178</v>
      </c>
      <c r="AQ71" s="80">
        <v>0</v>
      </c>
      <c r="AR71" s="80">
        <v>0</v>
      </c>
      <c r="AS71" s="80"/>
      <c r="AT71" s="80"/>
      <c r="AU71" s="80"/>
      <c r="AV71" s="80"/>
      <c r="AW71" s="80"/>
      <c r="AX71" s="80"/>
      <c r="AY71" s="80"/>
      <c r="AZ71" s="80"/>
      <c r="BA71" s="79" t="str">
        <f>REPLACE(INDEX(GroupVertices[Group],MATCH(Edges[[#This Row],[Vertex 1]],GroupVertices[Vertex],0)),1,1,"")</f>
        <v>2</v>
      </c>
      <c r="BB71" s="79" t="str">
        <f>REPLACE(INDEX(GroupVertices[Group],MATCH(Edges[[#This Row],[Vertex 2]],GroupVertices[Vertex],0)),1,1,"")</f>
        <v>1</v>
      </c>
    </row>
    <row r="72" spans="1:54" ht="15">
      <c r="A72" s="65" t="s">
        <v>220</v>
      </c>
      <c r="B72" s="65" t="s">
        <v>222</v>
      </c>
      <c r="C72" s="66"/>
      <c r="D72" s="67"/>
      <c r="E72" s="68"/>
      <c r="F72" s="69"/>
      <c r="G72" s="66"/>
      <c r="H72" s="70"/>
      <c r="I72" s="71"/>
      <c r="J72" s="71"/>
      <c r="K72" s="34" t="s">
        <v>66</v>
      </c>
      <c r="L72" s="78">
        <v>72</v>
      </c>
      <c r="M72" s="78"/>
      <c r="N72" s="73"/>
      <c r="O72" s="80" t="s">
        <v>237</v>
      </c>
      <c r="P72" s="82">
        <v>43544.727060185185</v>
      </c>
      <c r="Q72" s="80" t="s">
        <v>291</v>
      </c>
      <c r="R72" s="80"/>
      <c r="S72" s="80"/>
      <c r="T72" s="80" t="s">
        <v>367</v>
      </c>
      <c r="U72" s="80"/>
      <c r="V72" s="84" t="s">
        <v>389</v>
      </c>
      <c r="W72" s="82">
        <v>43544.727060185185</v>
      </c>
      <c r="X72" s="84" t="s">
        <v>475</v>
      </c>
      <c r="Y72" s="80"/>
      <c r="Z72" s="80"/>
      <c r="AA72" s="86" t="s">
        <v>633</v>
      </c>
      <c r="AB72" s="80"/>
      <c r="AC72" s="80" t="b">
        <v>0</v>
      </c>
      <c r="AD72" s="80">
        <v>0</v>
      </c>
      <c r="AE72" s="86" t="s">
        <v>718</v>
      </c>
      <c r="AF72" s="80" t="b">
        <v>0</v>
      </c>
      <c r="AG72" s="80" t="s">
        <v>729</v>
      </c>
      <c r="AH72" s="80"/>
      <c r="AI72" s="86" t="s">
        <v>718</v>
      </c>
      <c r="AJ72" s="80" t="b">
        <v>0</v>
      </c>
      <c r="AK72" s="80">
        <v>1</v>
      </c>
      <c r="AL72" s="86" t="s">
        <v>631</v>
      </c>
      <c r="AM72" s="80" t="s">
        <v>736</v>
      </c>
      <c r="AN72" s="80" t="b">
        <v>0</v>
      </c>
      <c r="AO72" s="86" t="s">
        <v>631</v>
      </c>
      <c r="AP72" s="80" t="s">
        <v>178</v>
      </c>
      <c r="AQ72" s="80">
        <v>0</v>
      </c>
      <c r="AR72" s="80">
        <v>0</v>
      </c>
      <c r="AS72" s="80"/>
      <c r="AT72" s="80"/>
      <c r="AU72" s="80"/>
      <c r="AV72" s="80"/>
      <c r="AW72" s="80"/>
      <c r="AX72" s="80"/>
      <c r="AY72" s="80"/>
      <c r="AZ72" s="80"/>
      <c r="BA72" s="79" t="str">
        <f>REPLACE(INDEX(GroupVertices[Group],MATCH(Edges[[#This Row],[Vertex 1]],GroupVertices[Vertex],0)),1,1,"")</f>
        <v>2</v>
      </c>
      <c r="BB72" s="79" t="str">
        <f>REPLACE(INDEX(GroupVertices[Group],MATCH(Edges[[#This Row],[Vertex 2]],GroupVertices[Vertex],0)),1,1,"")</f>
        <v>1</v>
      </c>
    </row>
    <row r="73" spans="1:54" ht="15">
      <c r="A73" s="65" t="s">
        <v>220</v>
      </c>
      <c r="B73" s="65" t="s">
        <v>222</v>
      </c>
      <c r="C73" s="66"/>
      <c r="D73" s="67"/>
      <c r="E73" s="68"/>
      <c r="F73" s="69"/>
      <c r="G73" s="66"/>
      <c r="H73" s="70"/>
      <c r="I73" s="71"/>
      <c r="J73" s="71"/>
      <c r="K73" s="34" t="s">
        <v>66</v>
      </c>
      <c r="L73" s="78">
        <v>73</v>
      </c>
      <c r="M73" s="78"/>
      <c r="N73" s="73"/>
      <c r="O73" s="80" t="s">
        <v>237</v>
      </c>
      <c r="P73" s="82">
        <v>43544.7271412037</v>
      </c>
      <c r="Q73" s="80" t="s">
        <v>286</v>
      </c>
      <c r="R73" s="80"/>
      <c r="S73" s="80"/>
      <c r="T73" s="80" t="s">
        <v>367</v>
      </c>
      <c r="U73" s="80"/>
      <c r="V73" s="84" t="s">
        <v>389</v>
      </c>
      <c r="W73" s="82">
        <v>43544.7271412037</v>
      </c>
      <c r="X73" s="84" t="s">
        <v>461</v>
      </c>
      <c r="Y73" s="80"/>
      <c r="Z73" s="80"/>
      <c r="AA73" s="86" t="s">
        <v>619</v>
      </c>
      <c r="AB73" s="80"/>
      <c r="AC73" s="80" t="b">
        <v>0</v>
      </c>
      <c r="AD73" s="80">
        <v>0</v>
      </c>
      <c r="AE73" s="86" t="s">
        <v>718</v>
      </c>
      <c r="AF73" s="80" t="b">
        <v>0</v>
      </c>
      <c r="AG73" s="80" t="s">
        <v>729</v>
      </c>
      <c r="AH73" s="80"/>
      <c r="AI73" s="86" t="s">
        <v>718</v>
      </c>
      <c r="AJ73" s="80" t="b">
        <v>0</v>
      </c>
      <c r="AK73" s="80">
        <v>1</v>
      </c>
      <c r="AL73" s="86" t="s">
        <v>615</v>
      </c>
      <c r="AM73" s="80" t="s">
        <v>736</v>
      </c>
      <c r="AN73" s="80" t="b">
        <v>0</v>
      </c>
      <c r="AO73" s="86" t="s">
        <v>615</v>
      </c>
      <c r="AP73" s="80" t="s">
        <v>178</v>
      </c>
      <c r="AQ73" s="80">
        <v>0</v>
      </c>
      <c r="AR73" s="80">
        <v>0</v>
      </c>
      <c r="AS73" s="80"/>
      <c r="AT73" s="80"/>
      <c r="AU73" s="80"/>
      <c r="AV73" s="80"/>
      <c r="AW73" s="80"/>
      <c r="AX73" s="80"/>
      <c r="AY73" s="80"/>
      <c r="AZ73" s="80"/>
      <c r="BA73" s="79" t="str">
        <f>REPLACE(INDEX(GroupVertices[Group],MATCH(Edges[[#This Row],[Vertex 1]],GroupVertices[Vertex],0)),1,1,"")</f>
        <v>2</v>
      </c>
      <c r="BB73" s="79" t="str">
        <f>REPLACE(INDEX(GroupVertices[Group],MATCH(Edges[[#This Row],[Vertex 2]],GroupVertices[Vertex],0)),1,1,"")</f>
        <v>1</v>
      </c>
    </row>
    <row r="74" spans="1:54" ht="15">
      <c r="A74" s="65" t="s">
        <v>220</v>
      </c>
      <c r="B74" s="65" t="s">
        <v>222</v>
      </c>
      <c r="C74" s="66"/>
      <c r="D74" s="67"/>
      <c r="E74" s="68"/>
      <c r="F74" s="69"/>
      <c r="G74" s="66"/>
      <c r="H74" s="70"/>
      <c r="I74" s="71"/>
      <c r="J74" s="71"/>
      <c r="K74" s="34" t="s">
        <v>66</v>
      </c>
      <c r="L74" s="78">
        <v>74</v>
      </c>
      <c r="M74" s="78"/>
      <c r="N74" s="73"/>
      <c r="O74" s="80" t="s">
        <v>238</v>
      </c>
      <c r="P74" s="82">
        <v>43544.72721064815</v>
      </c>
      <c r="Q74" s="80" t="s">
        <v>308</v>
      </c>
      <c r="R74" s="80"/>
      <c r="S74" s="80"/>
      <c r="T74" s="80" t="s">
        <v>367</v>
      </c>
      <c r="U74" s="80"/>
      <c r="V74" s="84" t="s">
        <v>389</v>
      </c>
      <c r="W74" s="82">
        <v>43544.72721064815</v>
      </c>
      <c r="X74" s="84" t="s">
        <v>506</v>
      </c>
      <c r="Y74" s="80"/>
      <c r="Z74" s="80"/>
      <c r="AA74" s="86" t="s">
        <v>668</v>
      </c>
      <c r="AB74" s="80"/>
      <c r="AC74" s="80" t="b">
        <v>0</v>
      </c>
      <c r="AD74" s="80">
        <v>0</v>
      </c>
      <c r="AE74" s="86" t="s">
        <v>718</v>
      </c>
      <c r="AF74" s="80" t="b">
        <v>0</v>
      </c>
      <c r="AG74" s="80" t="s">
        <v>729</v>
      </c>
      <c r="AH74" s="80"/>
      <c r="AI74" s="86" t="s">
        <v>718</v>
      </c>
      <c r="AJ74" s="80" t="b">
        <v>0</v>
      </c>
      <c r="AK74" s="80">
        <v>1</v>
      </c>
      <c r="AL74" s="86" t="s">
        <v>661</v>
      </c>
      <c r="AM74" s="80" t="s">
        <v>736</v>
      </c>
      <c r="AN74" s="80" t="b">
        <v>0</v>
      </c>
      <c r="AO74" s="86" t="s">
        <v>661</v>
      </c>
      <c r="AP74" s="80" t="s">
        <v>178</v>
      </c>
      <c r="AQ74" s="80">
        <v>0</v>
      </c>
      <c r="AR74" s="80">
        <v>0</v>
      </c>
      <c r="AS74" s="80"/>
      <c r="AT74" s="80"/>
      <c r="AU74" s="80"/>
      <c r="AV74" s="80"/>
      <c r="AW74" s="80"/>
      <c r="AX74" s="80"/>
      <c r="AY74" s="80"/>
      <c r="AZ74" s="80"/>
      <c r="BA74" s="79" t="str">
        <f>REPLACE(INDEX(GroupVertices[Group],MATCH(Edges[[#This Row],[Vertex 1]],GroupVertices[Vertex],0)),1,1,"")</f>
        <v>2</v>
      </c>
      <c r="BB74" s="79" t="str">
        <f>REPLACE(INDEX(GroupVertices[Group],MATCH(Edges[[#This Row],[Vertex 2]],GroupVertices[Vertex],0)),1,1,"")</f>
        <v>1</v>
      </c>
    </row>
    <row r="75" spans="1:54" ht="15">
      <c r="A75" s="65" t="s">
        <v>220</v>
      </c>
      <c r="B75" s="65" t="s">
        <v>222</v>
      </c>
      <c r="C75" s="66"/>
      <c r="D75" s="67"/>
      <c r="E75" s="68"/>
      <c r="F75" s="69"/>
      <c r="G75" s="66"/>
      <c r="H75" s="70"/>
      <c r="I75" s="71"/>
      <c r="J75" s="71"/>
      <c r="K75" s="34" t="s">
        <v>66</v>
      </c>
      <c r="L75" s="78">
        <v>75</v>
      </c>
      <c r="M75" s="78"/>
      <c r="N75" s="73"/>
      <c r="O75" s="80" t="s">
        <v>238</v>
      </c>
      <c r="P75" s="82">
        <v>43544.72723379629</v>
      </c>
      <c r="Q75" s="80" t="s">
        <v>276</v>
      </c>
      <c r="R75" s="80"/>
      <c r="S75" s="80"/>
      <c r="T75" s="80" t="s">
        <v>367</v>
      </c>
      <c r="U75" s="80"/>
      <c r="V75" s="84" t="s">
        <v>389</v>
      </c>
      <c r="W75" s="82">
        <v>43544.72723379629</v>
      </c>
      <c r="X75" s="84" t="s">
        <v>462</v>
      </c>
      <c r="Y75" s="80"/>
      <c r="Z75" s="80"/>
      <c r="AA75" s="86" t="s">
        <v>620</v>
      </c>
      <c r="AB75" s="80"/>
      <c r="AC75" s="80" t="b">
        <v>0</v>
      </c>
      <c r="AD75" s="80">
        <v>0</v>
      </c>
      <c r="AE75" s="86" t="s">
        <v>718</v>
      </c>
      <c r="AF75" s="80" t="b">
        <v>0</v>
      </c>
      <c r="AG75" s="80" t="s">
        <v>729</v>
      </c>
      <c r="AH75" s="80"/>
      <c r="AI75" s="86" t="s">
        <v>718</v>
      </c>
      <c r="AJ75" s="80" t="b">
        <v>0</v>
      </c>
      <c r="AK75" s="80">
        <v>1</v>
      </c>
      <c r="AL75" s="86" t="s">
        <v>605</v>
      </c>
      <c r="AM75" s="80" t="s">
        <v>736</v>
      </c>
      <c r="AN75" s="80" t="b">
        <v>0</v>
      </c>
      <c r="AO75" s="86" t="s">
        <v>605</v>
      </c>
      <c r="AP75" s="80" t="s">
        <v>178</v>
      </c>
      <c r="AQ75" s="80">
        <v>0</v>
      </c>
      <c r="AR75" s="80">
        <v>0</v>
      </c>
      <c r="AS75" s="80"/>
      <c r="AT75" s="80"/>
      <c r="AU75" s="80"/>
      <c r="AV75" s="80"/>
      <c r="AW75" s="80"/>
      <c r="AX75" s="80"/>
      <c r="AY75" s="80"/>
      <c r="AZ75" s="80"/>
      <c r="BA75" s="79" t="str">
        <f>REPLACE(INDEX(GroupVertices[Group],MATCH(Edges[[#This Row],[Vertex 1]],GroupVertices[Vertex],0)),1,1,"")</f>
        <v>2</v>
      </c>
      <c r="BB75" s="79" t="str">
        <f>REPLACE(INDEX(GroupVertices[Group],MATCH(Edges[[#This Row],[Vertex 2]],GroupVertices[Vertex],0)),1,1,"")</f>
        <v>1</v>
      </c>
    </row>
    <row r="76" spans="1:54" ht="15">
      <c r="A76" s="65" t="s">
        <v>220</v>
      </c>
      <c r="B76" s="65" t="s">
        <v>222</v>
      </c>
      <c r="C76" s="66"/>
      <c r="D76" s="67"/>
      <c r="E76" s="68"/>
      <c r="F76" s="69"/>
      <c r="G76" s="66"/>
      <c r="H76" s="70"/>
      <c r="I76" s="71"/>
      <c r="J76" s="71"/>
      <c r="K76" s="34" t="s">
        <v>66</v>
      </c>
      <c r="L76" s="78">
        <v>76</v>
      </c>
      <c r="M76" s="78"/>
      <c r="N76" s="73"/>
      <c r="O76" s="80" t="s">
        <v>238</v>
      </c>
      <c r="P76" s="82">
        <v>43544.72730324074</v>
      </c>
      <c r="Q76" s="80" t="s">
        <v>275</v>
      </c>
      <c r="R76" s="80"/>
      <c r="S76" s="80"/>
      <c r="T76" s="80" t="s">
        <v>367</v>
      </c>
      <c r="U76" s="80"/>
      <c r="V76" s="84" t="s">
        <v>389</v>
      </c>
      <c r="W76" s="82">
        <v>43544.72730324074</v>
      </c>
      <c r="X76" s="84" t="s">
        <v>463</v>
      </c>
      <c r="Y76" s="80"/>
      <c r="Z76" s="80"/>
      <c r="AA76" s="86" t="s">
        <v>621</v>
      </c>
      <c r="AB76" s="80"/>
      <c r="AC76" s="80" t="b">
        <v>0</v>
      </c>
      <c r="AD76" s="80">
        <v>0</v>
      </c>
      <c r="AE76" s="86" t="s">
        <v>718</v>
      </c>
      <c r="AF76" s="80" t="b">
        <v>0</v>
      </c>
      <c r="AG76" s="80" t="s">
        <v>729</v>
      </c>
      <c r="AH76" s="80"/>
      <c r="AI76" s="86" t="s">
        <v>718</v>
      </c>
      <c r="AJ76" s="80" t="b">
        <v>0</v>
      </c>
      <c r="AK76" s="80">
        <v>1</v>
      </c>
      <c r="AL76" s="86" t="s">
        <v>604</v>
      </c>
      <c r="AM76" s="80" t="s">
        <v>736</v>
      </c>
      <c r="AN76" s="80" t="b">
        <v>0</v>
      </c>
      <c r="AO76" s="86" t="s">
        <v>604</v>
      </c>
      <c r="AP76" s="80" t="s">
        <v>178</v>
      </c>
      <c r="AQ76" s="80">
        <v>0</v>
      </c>
      <c r="AR76" s="80">
        <v>0</v>
      </c>
      <c r="AS76" s="80"/>
      <c r="AT76" s="80"/>
      <c r="AU76" s="80"/>
      <c r="AV76" s="80"/>
      <c r="AW76" s="80"/>
      <c r="AX76" s="80"/>
      <c r="AY76" s="80"/>
      <c r="AZ76" s="80"/>
      <c r="BA76" s="79" t="str">
        <f>REPLACE(INDEX(GroupVertices[Group],MATCH(Edges[[#This Row],[Vertex 1]],GroupVertices[Vertex],0)),1,1,"")</f>
        <v>2</v>
      </c>
      <c r="BB76" s="79" t="str">
        <f>REPLACE(INDEX(GroupVertices[Group],MATCH(Edges[[#This Row],[Vertex 2]],GroupVertices[Vertex],0)),1,1,"")</f>
        <v>1</v>
      </c>
    </row>
    <row r="77" spans="1:54" ht="15">
      <c r="A77" s="65" t="s">
        <v>220</v>
      </c>
      <c r="B77" s="65" t="s">
        <v>222</v>
      </c>
      <c r="C77" s="66"/>
      <c r="D77" s="67"/>
      <c r="E77" s="68"/>
      <c r="F77" s="69"/>
      <c r="G77" s="66"/>
      <c r="H77" s="70"/>
      <c r="I77" s="71"/>
      <c r="J77" s="71"/>
      <c r="K77" s="34" t="s">
        <v>66</v>
      </c>
      <c r="L77" s="78">
        <v>77</v>
      </c>
      <c r="M77" s="78"/>
      <c r="N77" s="73"/>
      <c r="O77" s="80" t="s">
        <v>237</v>
      </c>
      <c r="P77" s="82">
        <v>43544.72734953704</v>
      </c>
      <c r="Q77" s="80" t="s">
        <v>320</v>
      </c>
      <c r="R77" s="84" t="s">
        <v>350</v>
      </c>
      <c r="S77" s="80" t="s">
        <v>361</v>
      </c>
      <c r="T77" s="80" t="s">
        <v>367</v>
      </c>
      <c r="U77" s="80"/>
      <c r="V77" s="84" t="s">
        <v>389</v>
      </c>
      <c r="W77" s="82">
        <v>43544.72734953704</v>
      </c>
      <c r="X77" s="84" t="s">
        <v>545</v>
      </c>
      <c r="Y77" s="80"/>
      <c r="Z77" s="80"/>
      <c r="AA77" s="86" t="s">
        <v>707</v>
      </c>
      <c r="AB77" s="80"/>
      <c r="AC77" s="80" t="b">
        <v>0</v>
      </c>
      <c r="AD77" s="80">
        <v>0</v>
      </c>
      <c r="AE77" s="86" t="s">
        <v>718</v>
      </c>
      <c r="AF77" s="80" t="b">
        <v>1</v>
      </c>
      <c r="AG77" s="80" t="s">
        <v>729</v>
      </c>
      <c r="AH77" s="80"/>
      <c r="AI77" s="86" t="s">
        <v>643</v>
      </c>
      <c r="AJ77" s="80" t="b">
        <v>0</v>
      </c>
      <c r="AK77" s="80">
        <v>1</v>
      </c>
      <c r="AL77" s="86" t="s">
        <v>680</v>
      </c>
      <c r="AM77" s="80" t="s">
        <v>736</v>
      </c>
      <c r="AN77" s="80" t="b">
        <v>0</v>
      </c>
      <c r="AO77" s="86" t="s">
        <v>680</v>
      </c>
      <c r="AP77" s="80" t="s">
        <v>178</v>
      </c>
      <c r="AQ77" s="80">
        <v>0</v>
      </c>
      <c r="AR77" s="80">
        <v>0</v>
      </c>
      <c r="AS77" s="80"/>
      <c r="AT77" s="80"/>
      <c r="AU77" s="80"/>
      <c r="AV77" s="80"/>
      <c r="AW77" s="80"/>
      <c r="AX77" s="80"/>
      <c r="AY77" s="80"/>
      <c r="AZ77" s="80"/>
      <c r="BA77" s="79" t="str">
        <f>REPLACE(INDEX(GroupVertices[Group],MATCH(Edges[[#This Row],[Vertex 1]],GroupVertices[Vertex],0)),1,1,"")</f>
        <v>2</v>
      </c>
      <c r="BB77" s="79" t="str">
        <f>REPLACE(INDEX(GroupVertices[Group],MATCH(Edges[[#This Row],[Vertex 2]],GroupVertices[Vertex],0)),1,1,"")</f>
        <v>1</v>
      </c>
    </row>
    <row r="78" spans="1:54" ht="15">
      <c r="A78" s="65" t="s">
        <v>220</v>
      </c>
      <c r="B78" s="65" t="s">
        <v>222</v>
      </c>
      <c r="C78" s="66"/>
      <c r="D78" s="67"/>
      <c r="E78" s="68"/>
      <c r="F78" s="69"/>
      <c r="G78" s="66"/>
      <c r="H78" s="70"/>
      <c r="I78" s="71"/>
      <c r="J78" s="71"/>
      <c r="K78" s="34" t="s">
        <v>66</v>
      </c>
      <c r="L78" s="78">
        <v>78</v>
      </c>
      <c r="M78" s="78"/>
      <c r="N78" s="73"/>
      <c r="O78" s="80" t="s">
        <v>237</v>
      </c>
      <c r="P78" s="82">
        <v>43544.72738425926</v>
      </c>
      <c r="Q78" s="80" t="s">
        <v>287</v>
      </c>
      <c r="R78" s="80"/>
      <c r="S78" s="80"/>
      <c r="T78" s="80" t="s">
        <v>367</v>
      </c>
      <c r="U78" s="80"/>
      <c r="V78" s="84" t="s">
        <v>389</v>
      </c>
      <c r="W78" s="82">
        <v>43544.72738425926</v>
      </c>
      <c r="X78" s="84" t="s">
        <v>464</v>
      </c>
      <c r="Y78" s="80"/>
      <c r="Z78" s="80"/>
      <c r="AA78" s="86" t="s">
        <v>622</v>
      </c>
      <c r="AB78" s="80"/>
      <c r="AC78" s="80" t="b">
        <v>0</v>
      </c>
      <c r="AD78" s="80">
        <v>0</v>
      </c>
      <c r="AE78" s="86" t="s">
        <v>718</v>
      </c>
      <c r="AF78" s="80" t="b">
        <v>0</v>
      </c>
      <c r="AG78" s="80" t="s">
        <v>729</v>
      </c>
      <c r="AH78" s="80"/>
      <c r="AI78" s="86" t="s">
        <v>718</v>
      </c>
      <c r="AJ78" s="80" t="b">
        <v>0</v>
      </c>
      <c r="AK78" s="80">
        <v>1</v>
      </c>
      <c r="AL78" s="86" t="s">
        <v>616</v>
      </c>
      <c r="AM78" s="80" t="s">
        <v>736</v>
      </c>
      <c r="AN78" s="80" t="b">
        <v>0</v>
      </c>
      <c r="AO78" s="86" t="s">
        <v>616</v>
      </c>
      <c r="AP78" s="80" t="s">
        <v>178</v>
      </c>
      <c r="AQ78" s="80">
        <v>0</v>
      </c>
      <c r="AR78" s="80">
        <v>0</v>
      </c>
      <c r="AS78" s="80"/>
      <c r="AT78" s="80"/>
      <c r="AU78" s="80"/>
      <c r="AV78" s="80"/>
      <c r="AW78" s="80"/>
      <c r="AX78" s="80"/>
      <c r="AY78" s="80"/>
      <c r="AZ78" s="80"/>
      <c r="BA78" s="79" t="str">
        <f>REPLACE(INDEX(GroupVertices[Group],MATCH(Edges[[#This Row],[Vertex 1]],GroupVertices[Vertex],0)),1,1,"")</f>
        <v>2</v>
      </c>
      <c r="BB78" s="79" t="str">
        <f>REPLACE(INDEX(GroupVertices[Group],MATCH(Edges[[#This Row],[Vertex 2]],GroupVertices[Vertex],0)),1,1,"")</f>
        <v>1</v>
      </c>
    </row>
    <row r="79" spans="1:54" ht="15">
      <c r="A79" s="65" t="s">
        <v>220</v>
      </c>
      <c r="B79" s="65" t="s">
        <v>222</v>
      </c>
      <c r="C79" s="66"/>
      <c r="D79" s="67"/>
      <c r="E79" s="68"/>
      <c r="F79" s="69"/>
      <c r="G79" s="66"/>
      <c r="H79" s="70"/>
      <c r="I79" s="71"/>
      <c r="J79" s="71"/>
      <c r="K79" s="34" t="s">
        <v>66</v>
      </c>
      <c r="L79" s="78">
        <v>79</v>
      </c>
      <c r="M79" s="78"/>
      <c r="N79" s="73"/>
      <c r="O79" s="80" t="s">
        <v>238</v>
      </c>
      <c r="P79" s="82">
        <v>43544.7274537037</v>
      </c>
      <c r="Q79" s="80" t="s">
        <v>277</v>
      </c>
      <c r="R79" s="80"/>
      <c r="S79" s="80"/>
      <c r="T79" s="80" t="s">
        <v>367</v>
      </c>
      <c r="U79" s="80"/>
      <c r="V79" s="84" t="s">
        <v>389</v>
      </c>
      <c r="W79" s="82">
        <v>43544.7274537037</v>
      </c>
      <c r="X79" s="84" t="s">
        <v>465</v>
      </c>
      <c r="Y79" s="80"/>
      <c r="Z79" s="80"/>
      <c r="AA79" s="86" t="s">
        <v>623</v>
      </c>
      <c r="AB79" s="80"/>
      <c r="AC79" s="80" t="b">
        <v>0</v>
      </c>
      <c r="AD79" s="80">
        <v>0</v>
      </c>
      <c r="AE79" s="86" t="s">
        <v>718</v>
      </c>
      <c r="AF79" s="80" t="b">
        <v>0</v>
      </c>
      <c r="AG79" s="80" t="s">
        <v>729</v>
      </c>
      <c r="AH79" s="80"/>
      <c r="AI79" s="86" t="s">
        <v>718</v>
      </c>
      <c r="AJ79" s="80" t="b">
        <v>0</v>
      </c>
      <c r="AK79" s="80">
        <v>2</v>
      </c>
      <c r="AL79" s="86" t="s">
        <v>606</v>
      </c>
      <c r="AM79" s="80" t="s">
        <v>736</v>
      </c>
      <c r="AN79" s="80" t="b">
        <v>0</v>
      </c>
      <c r="AO79" s="86" t="s">
        <v>606</v>
      </c>
      <c r="AP79" s="80" t="s">
        <v>178</v>
      </c>
      <c r="AQ79" s="80">
        <v>0</v>
      </c>
      <c r="AR79" s="80">
        <v>0</v>
      </c>
      <c r="AS79" s="80"/>
      <c r="AT79" s="80"/>
      <c r="AU79" s="80"/>
      <c r="AV79" s="80"/>
      <c r="AW79" s="80"/>
      <c r="AX79" s="80"/>
      <c r="AY79" s="80"/>
      <c r="AZ79" s="80"/>
      <c r="BA79" s="79" t="str">
        <f>REPLACE(INDEX(GroupVertices[Group],MATCH(Edges[[#This Row],[Vertex 1]],GroupVertices[Vertex],0)),1,1,"")</f>
        <v>2</v>
      </c>
      <c r="BB79" s="79" t="str">
        <f>REPLACE(INDEX(GroupVertices[Group],MATCH(Edges[[#This Row],[Vertex 2]],GroupVertices[Vertex],0)),1,1,"")</f>
        <v>1</v>
      </c>
    </row>
    <row r="80" spans="1:54" ht="15">
      <c r="A80" s="65" t="s">
        <v>220</v>
      </c>
      <c r="B80" s="65" t="s">
        <v>222</v>
      </c>
      <c r="C80" s="66"/>
      <c r="D80" s="67"/>
      <c r="E80" s="68"/>
      <c r="F80" s="69"/>
      <c r="G80" s="66"/>
      <c r="H80" s="70"/>
      <c r="I80" s="71"/>
      <c r="J80" s="71"/>
      <c r="K80" s="34" t="s">
        <v>66</v>
      </c>
      <c r="L80" s="78">
        <v>80</v>
      </c>
      <c r="M80" s="78"/>
      <c r="N80" s="73"/>
      <c r="O80" s="80" t="s">
        <v>237</v>
      </c>
      <c r="P80" s="82">
        <v>43544.72751157408</v>
      </c>
      <c r="Q80" s="80" t="s">
        <v>319</v>
      </c>
      <c r="R80" s="84" t="s">
        <v>349</v>
      </c>
      <c r="S80" s="80" t="s">
        <v>361</v>
      </c>
      <c r="T80" s="80" t="s">
        <v>367</v>
      </c>
      <c r="U80" s="80"/>
      <c r="V80" s="84" t="s">
        <v>389</v>
      </c>
      <c r="W80" s="82">
        <v>43544.72751157408</v>
      </c>
      <c r="X80" s="84" t="s">
        <v>546</v>
      </c>
      <c r="Y80" s="80"/>
      <c r="Z80" s="80"/>
      <c r="AA80" s="86" t="s">
        <v>708</v>
      </c>
      <c r="AB80" s="80"/>
      <c r="AC80" s="80" t="b">
        <v>0</v>
      </c>
      <c r="AD80" s="80">
        <v>0</v>
      </c>
      <c r="AE80" s="86" t="s">
        <v>718</v>
      </c>
      <c r="AF80" s="80" t="b">
        <v>1</v>
      </c>
      <c r="AG80" s="80" t="s">
        <v>728</v>
      </c>
      <c r="AH80" s="80"/>
      <c r="AI80" s="86" t="s">
        <v>730</v>
      </c>
      <c r="AJ80" s="80" t="b">
        <v>0</v>
      </c>
      <c r="AK80" s="80">
        <v>1</v>
      </c>
      <c r="AL80" s="86" t="s">
        <v>679</v>
      </c>
      <c r="AM80" s="80" t="s">
        <v>736</v>
      </c>
      <c r="AN80" s="80" t="b">
        <v>0</v>
      </c>
      <c r="AO80" s="86" t="s">
        <v>679</v>
      </c>
      <c r="AP80" s="80" t="s">
        <v>178</v>
      </c>
      <c r="AQ80" s="80">
        <v>0</v>
      </c>
      <c r="AR80" s="80">
        <v>0</v>
      </c>
      <c r="AS80" s="80"/>
      <c r="AT80" s="80"/>
      <c r="AU80" s="80"/>
      <c r="AV80" s="80"/>
      <c r="AW80" s="80"/>
      <c r="AX80" s="80"/>
      <c r="AY80" s="80"/>
      <c r="AZ80" s="80"/>
      <c r="BA80" s="79" t="str">
        <f>REPLACE(INDEX(GroupVertices[Group],MATCH(Edges[[#This Row],[Vertex 1]],GroupVertices[Vertex],0)),1,1,"")</f>
        <v>2</v>
      </c>
      <c r="BB80" s="79" t="str">
        <f>REPLACE(INDEX(GroupVertices[Group],MATCH(Edges[[#This Row],[Vertex 2]],GroupVertices[Vertex],0)),1,1,"")</f>
        <v>1</v>
      </c>
    </row>
    <row r="81" spans="1:54" ht="15">
      <c r="A81" s="65" t="s">
        <v>220</v>
      </c>
      <c r="B81" s="65" t="s">
        <v>222</v>
      </c>
      <c r="C81" s="66"/>
      <c r="D81" s="67"/>
      <c r="E81" s="68"/>
      <c r="F81" s="69"/>
      <c r="G81" s="66"/>
      <c r="H81" s="70"/>
      <c r="I81" s="71"/>
      <c r="J81" s="71"/>
      <c r="K81" s="34" t="s">
        <v>66</v>
      </c>
      <c r="L81" s="78">
        <v>81</v>
      </c>
      <c r="M81" s="78"/>
      <c r="N81" s="73"/>
      <c r="O81" s="80" t="s">
        <v>236</v>
      </c>
      <c r="P81" s="82">
        <v>43544.72761574074</v>
      </c>
      <c r="Q81" s="80" t="s">
        <v>296</v>
      </c>
      <c r="R81" s="80"/>
      <c r="S81" s="80"/>
      <c r="T81" s="80" t="s">
        <v>367</v>
      </c>
      <c r="U81" s="80"/>
      <c r="V81" s="84" t="s">
        <v>389</v>
      </c>
      <c r="W81" s="82">
        <v>43544.72761574074</v>
      </c>
      <c r="X81" s="84" t="s">
        <v>497</v>
      </c>
      <c r="Y81" s="80"/>
      <c r="Z81" s="80"/>
      <c r="AA81" s="86" t="s">
        <v>659</v>
      </c>
      <c r="AB81" s="80"/>
      <c r="AC81" s="80" t="b">
        <v>0</v>
      </c>
      <c r="AD81" s="80">
        <v>0</v>
      </c>
      <c r="AE81" s="86" t="s">
        <v>718</v>
      </c>
      <c r="AF81" s="80" t="b">
        <v>0</v>
      </c>
      <c r="AG81" s="80" t="s">
        <v>729</v>
      </c>
      <c r="AH81" s="80"/>
      <c r="AI81" s="86" t="s">
        <v>718</v>
      </c>
      <c r="AJ81" s="80" t="b">
        <v>0</v>
      </c>
      <c r="AK81" s="80">
        <v>1</v>
      </c>
      <c r="AL81" s="86" t="s">
        <v>642</v>
      </c>
      <c r="AM81" s="80" t="s">
        <v>736</v>
      </c>
      <c r="AN81" s="80" t="b">
        <v>0</v>
      </c>
      <c r="AO81" s="86" t="s">
        <v>642</v>
      </c>
      <c r="AP81" s="80" t="s">
        <v>178</v>
      </c>
      <c r="AQ81" s="80">
        <v>0</v>
      </c>
      <c r="AR81" s="80">
        <v>0</v>
      </c>
      <c r="AS81" s="80"/>
      <c r="AT81" s="80"/>
      <c r="AU81" s="80"/>
      <c r="AV81" s="80"/>
      <c r="AW81" s="80"/>
      <c r="AX81" s="80"/>
      <c r="AY81" s="80"/>
      <c r="AZ81" s="80"/>
      <c r="BA81" s="79" t="str">
        <f>REPLACE(INDEX(GroupVertices[Group],MATCH(Edges[[#This Row],[Vertex 1]],GroupVertices[Vertex],0)),1,1,"")</f>
        <v>2</v>
      </c>
      <c r="BB81" s="79" t="str">
        <f>REPLACE(INDEX(GroupVertices[Group],MATCH(Edges[[#This Row],[Vertex 2]],GroupVertices[Vertex],0)),1,1,"")</f>
        <v>1</v>
      </c>
    </row>
    <row r="82" spans="1:54" ht="15">
      <c r="A82" s="65" t="s">
        <v>220</v>
      </c>
      <c r="B82" s="65" t="s">
        <v>222</v>
      </c>
      <c r="C82" s="66"/>
      <c r="D82" s="67"/>
      <c r="E82" s="68"/>
      <c r="F82" s="69"/>
      <c r="G82" s="66"/>
      <c r="H82" s="70"/>
      <c r="I82" s="71"/>
      <c r="J82" s="71"/>
      <c r="K82" s="34" t="s">
        <v>66</v>
      </c>
      <c r="L82" s="78">
        <v>82</v>
      </c>
      <c r="M82" s="78"/>
      <c r="N82" s="73"/>
      <c r="O82" s="80" t="s">
        <v>238</v>
      </c>
      <c r="P82" s="82">
        <v>43544.72766203704</v>
      </c>
      <c r="Q82" s="80" t="s">
        <v>273</v>
      </c>
      <c r="R82" s="80"/>
      <c r="S82" s="80"/>
      <c r="T82" s="80" t="s">
        <v>367</v>
      </c>
      <c r="U82" s="80"/>
      <c r="V82" s="84" t="s">
        <v>389</v>
      </c>
      <c r="W82" s="82">
        <v>43544.72766203704</v>
      </c>
      <c r="X82" s="84" t="s">
        <v>466</v>
      </c>
      <c r="Y82" s="80"/>
      <c r="Z82" s="80"/>
      <c r="AA82" s="86" t="s">
        <v>624</v>
      </c>
      <c r="AB82" s="80"/>
      <c r="AC82" s="80" t="b">
        <v>0</v>
      </c>
      <c r="AD82" s="80">
        <v>0</v>
      </c>
      <c r="AE82" s="86" t="s">
        <v>718</v>
      </c>
      <c r="AF82" s="80" t="b">
        <v>0</v>
      </c>
      <c r="AG82" s="80" t="s">
        <v>729</v>
      </c>
      <c r="AH82" s="80"/>
      <c r="AI82" s="86" t="s">
        <v>718</v>
      </c>
      <c r="AJ82" s="80" t="b">
        <v>0</v>
      </c>
      <c r="AK82" s="80">
        <v>1</v>
      </c>
      <c r="AL82" s="86" t="s">
        <v>602</v>
      </c>
      <c r="AM82" s="80" t="s">
        <v>736</v>
      </c>
      <c r="AN82" s="80" t="b">
        <v>0</v>
      </c>
      <c r="AO82" s="86" t="s">
        <v>602</v>
      </c>
      <c r="AP82" s="80" t="s">
        <v>178</v>
      </c>
      <c r="AQ82" s="80">
        <v>0</v>
      </c>
      <c r="AR82" s="80">
        <v>0</v>
      </c>
      <c r="AS82" s="80"/>
      <c r="AT82" s="80"/>
      <c r="AU82" s="80"/>
      <c r="AV82" s="80"/>
      <c r="AW82" s="80"/>
      <c r="AX82" s="80"/>
      <c r="AY82" s="80"/>
      <c r="AZ82" s="80"/>
      <c r="BA82" s="79" t="str">
        <f>REPLACE(INDEX(GroupVertices[Group],MATCH(Edges[[#This Row],[Vertex 1]],GroupVertices[Vertex],0)),1,1,"")</f>
        <v>2</v>
      </c>
      <c r="BB82" s="79" t="str">
        <f>REPLACE(INDEX(GroupVertices[Group],MATCH(Edges[[#This Row],[Vertex 2]],GroupVertices[Vertex],0)),1,1,"")</f>
        <v>1</v>
      </c>
    </row>
    <row r="83" spans="1:54" ht="15">
      <c r="A83" s="65" t="s">
        <v>220</v>
      </c>
      <c r="B83" s="65" t="s">
        <v>222</v>
      </c>
      <c r="C83" s="66"/>
      <c r="D83" s="67"/>
      <c r="E83" s="68"/>
      <c r="F83" s="69"/>
      <c r="G83" s="66"/>
      <c r="H83" s="70"/>
      <c r="I83" s="71"/>
      <c r="J83" s="71"/>
      <c r="K83" s="34" t="s">
        <v>66</v>
      </c>
      <c r="L83" s="78">
        <v>83</v>
      </c>
      <c r="M83" s="78"/>
      <c r="N83" s="73"/>
      <c r="O83" s="80" t="s">
        <v>238</v>
      </c>
      <c r="P83" s="82">
        <v>43544.736296296294</v>
      </c>
      <c r="Q83" s="80" t="s">
        <v>250</v>
      </c>
      <c r="R83" s="80"/>
      <c r="S83" s="80"/>
      <c r="T83" s="80"/>
      <c r="U83" s="80"/>
      <c r="V83" s="84" t="s">
        <v>389</v>
      </c>
      <c r="W83" s="82">
        <v>43544.736296296294</v>
      </c>
      <c r="X83" s="84" t="s">
        <v>414</v>
      </c>
      <c r="Y83" s="80"/>
      <c r="Z83" s="80"/>
      <c r="AA83" s="86" t="s">
        <v>571</v>
      </c>
      <c r="AB83" s="80"/>
      <c r="AC83" s="80" t="b">
        <v>0</v>
      </c>
      <c r="AD83" s="80">
        <v>0</v>
      </c>
      <c r="AE83" s="86" t="s">
        <v>718</v>
      </c>
      <c r="AF83" s="80" t="b">
        <v>0</v>
      </c>
      <c r="AG83" s="80" t="s">
        <v>729</v>
      </c>
      <c r="AH83" s="80"/>
      <c r="AI83" s="86" t="s">
        <v>718</v>
      </c>
      <c r="AJ83" s="80" t="b">
        <v>0</v>
      </c>
      <c r="AK83" s="80">
        <v>2</v>
      </c>
      <c r="AL83" s="86" t="s">
        <v>569</v>
      </c>
      <c r="AM83" s="80" t="s">
        <v>736</v>
      </c>
      <c r="AN83" s="80" t="b">
        <v>0</v>
      </c>
      <c r="AO83" s="86" t="s">
        <v>569</v>
      </c>
      <c r="AP83" s="80" t="s">
        <v>178</v>
      </c>
      <c r="AQ83" s="80">
        <v>0</v>
      </c>
      <c r="AR83" s="80">
        <v>0</v>
      </c>
      <c r="AS83" s="80"/>
      <c r="AT83" s="80"/>
      <c r="AU83" s="80"/>
      <c r="AV83" s="80"/>
      <c r="AW83" s="80"/>
      <c r="AX83" s="80"/>
      <c r="AY83" s="80"/>
      <c r="AZ83" s="80"/>
      <c r="BA83" s="79" t="str">
        <f>REPLACE(INDEX(GroupVertices[Group],MATCH(Edges[[#This Row],[Vertex 1]],GroupVertices[Vertex],0)),1,1,"")</f>
        <v>2</v>
      </c>
      <c r="BB83" s="79" t="str">
        <f>REPLACE(INDEX(GroupVertices[Group],MATCH(Edges[[#This Row],[Vertex 2]],GroupVertices[Vertex],0)),1,1,"")</f>
        <v>1</v>
      </c>
    </row>
    <row r="84" spans="1:54" ht="15">
      <c r="A84" s="65" t="s">
        <v>220</v>
      </c>
      <c r="B84" s="65" t="s">
        <v>222</v>
      </c>
      <c r="C84" s="66"/>
      <c r="D84" s="67"/>
      <c r="E84" s="68"/>
      <c r="F84" s="69"/>
      <c r="G84" s="66"/>
      <c r="H84" s="70"/>
      <c r="I84" s="71"/>
      <c r="J84" s="71"/>
      <c r="K84" s="34" t="s">
        <v>66</v>
      </c>
      <c r="L84" s="78">
        <v>84</v>
      </c>
      <c r="M84" s="78"/>
      <c r="N84" s="73"/>
      <c r="O84" s="80" t="s">
        <v>237</v>
      </c>
      <c r="P84" s="82">
        <v>43544.745891203704</v>
      </c>
      <c r="Q84" s="80" t="s">
        <v>249</v>
      </c>
      <c r="R84" s="80"/>
      <c r="S84" s="80"/>
      <c r="T84" s="80" t="s">
        <v>367</v>
      </c>
      <c r="U84" s="80"/>
      <c r="V84" s="84" t="s">
        <v>389</v>
      </c>
      <c r="W84" s="82">
        <v>43544.745891203704</v>
      </c>
      <c r="X84" s="84" t="s">
        <v>547</v>
      </c>
      <c r="Y84" s="80"/>
      <c r="Z84" s="80"/>
      <c r="AA84" s="86" t="s">
        <v>709</v>
      </c>
      <c r="AB84" s="80"/>
      <c r="AC84" s="80" t="b">
        <v>0</v>
      </c>
      <c r="AD84" s="80">
        <v>0</v>
      </c>
      <c r="AE84" s="86" t="s">
        <v>718</v>
      </c>
      <c r="AF84" s="80" t="b">
        <v>0</v>
      </c>
      <c r="AG84" s="80" t="s">
        <v>729</v>
      </c>
      <c r="AH84" s="80"/>
      <c r="AI84" s="86" t="s">
        <v>718</v>
      </c>
      <c r="AJ84" s="80" t="b">
        <v>0</v>
      </c>
      <c r="AK84" s="80">
        <v>3</v>
      </c>
      <c r="AL84" s="86" t="s">
        <v>687</v>
      </c>
      <c r="AM84" s="80" t="s">
        <v>736</v>
      </c>
      <c r="AN84" s="80" t="b">
        <v>0</v>
      </c>
      <c r="AO84" s="86" t="s">
        <v>687</v>
      </c>
      <c r="AP84" s="80" t="s">
        <v>178</v>
      </c>
      <c r="AQ84" s="80">
        <v>0</v>
      </c>
      <c r="AR84" s="80">
        <v>0</v>
      </c>
      <c r="AS84" s="80"/>
      <c r="AT84" s="80"/>
      <c r="AU84" s="80"/>
      <c r="AV84" s="80"/>
      <c r="AW84" s="80"/>
      <c r="AX84" s="80"/>
      <c r="AY84" s="80"/>
      <c r="AZ84" s="80"/>
      <c r="BA84" s="79" t="str">
        <f>REPLACE(INDEX(GroupVertices[Group],MATCH(Edges[[#This Row],[Vertex 1]],GroupVertices[Vertex],0)),1,1,"")</f>
        <v>2</v>
      </c>
      <c r="BB84" s="79" t="str">
        <f>REPLACE(INDEX(GroupVertices[Group],MATCH(Edges[[#This Row],[Vertex 2]],GroupVertices[Vertex],0)),1,1,"")</f>
        <v>1</v>
      </c>
    </row>
    <row r="85" spans="1:54" ht="15">
      <c r="A85" s="65" t="s">
        <v>220</v>
      </c>
      <c r="B85" s="65" t="s">
        <v>222</v>
      </c>
      <c r="C85" s="66"/>
      <c r="D85" s="67"/>
      <c r="E85" s="68"/>
      <c r="F85" s="69"/>
      <c r="G85" s="66"/>
      <c r="H85" s="70"/>
      <c r="I85" s="71"/>
      <c r="J85" s="71"/>
      <c r="K85" s="34" t="s">
        <v>66</v>
      </c>
      <c r="L85" s="78">
        <v>85</v>
      </c>
      <c r="M85" s="78"/>
      <c r="N85" s="73"/>
      <c r="O85" s="80" t="s">
        <v>238</v>
      </c>
      <c r="P85" s="82">
        <v>43544.74591435185</v>
      </c>
      <c r="Q85" s="80" t="s">
        <v>251</v>
      </c>
      <c r="R85" s="80"/>
      <c r="S85" s="80"/>
      <c r="T85" s="80"/>
      <c r="U85" s="80"/>
      <c r="V85" s="84" t="s">
        <v>389</v>
      </c>
      <c r="W85" s="82">
        <v>43544.74591435185</v>
      </c>
      <c r="X85" s="84" t="s">
        <v>420</v>
      </c>
      <c r="Y85" s="80"/>
      <c r="Z85" s="80"/>
      <c r="AA85" s="86" t="s">
        <v>578</v>
      </c>
      <c r="AB85" s="80"/>
      <c r="AC85" s="80" t="b">
        <v>0</v>
      </c>
      <c r="AD85" s="80">
        <v>0</v>
      </c>
      <c r="AE85" s="86" t="s">
        <v>718</v>
      </c>
      <c r="AF85" s="80" t="b">
        <v>0</v>
      </c>
      <c r="AG85" s="80" t="s">
        <v>729</v>
      </c>
      <c r="AH85" s="80"/>
      <c r="AI85" s="86" t="s">
        <v>718</v>
      </c>
      <c r="AJ85" s="80" t="b">
        <v>0</v>
      </c>
      <c r="AK85" s="80">
        <v>2</v>
      </c>
      <c r="AL85" s="86" t="s">
        <v>572</v>
      </c>
      <c r="AM85" s="80" t="s">
        <v>736</v>
      </c>
      <c r="AN85" s="80" t="b">
        <v>0</v>
      </c>
      <c r="AO85" s="86" t="s">
        <v>572</v>
      </c>
      <c r="AP85" s="80" t="s">
        <v>178</v>
      </c>
      <c r="AQ85" s="80">
        <v>0</v>
      </c>
      <c r="AR85" s="80">
        <v>0</v>
      </c>
      <c r="AS85" s="80"/>
      <c r="AT85" s="80"/>
      <c r="AU85" s="80"/>
      <c r="AV85" s="80"/>
      <c r="AW85" s="80"/>
      <c r="AX85" s="80"/>
      <c r="AY85" s="80"/>
      <c r="AZ85" s="80"/>
      <c r="BA85" s="79" t="str">
        <f>REPLACE(INDEX(GroupVertices[Group],MATCH(Edges[[#This Row],[Vertex 1]],GroupVertices[Vertex],0)),1,1,"")</f>
        <v>2</v>
      </c>
      <c r="BB85" s="79" t="str">
        <f>REPLACE(INDEX(GroupVertices[Group],MATCH(Edges[[#This Row],[Vertex 2]],GroupVertices[Vertex],0)),1,1,"")</f>
        <v>1</v>
      </c>
    </row>
    <row r="86" spans="1:54" ht="15">
      <c r="A86" s="65" t="s">
        <v>220</v>
      </c>
      <c r="B86" s="65" t="s">
        <v>222</v>
      </c>
      <c r="C86" s="66"/>
      <c r="D86" s="67"/>
      <c r="E86" s="68"/>
      <c r="F86" s="69"/>
      <c r="G86" s="66"/>
      <c r="H86" s="70"/>
      <c r="I86" s="71"/>
      <c r="J86" s="71"/>
      <c r="K86" s="34" t="s">
        <v>66</v>
      </c>
      <c r="L86" s="78">
        <v>86</v>
      </c>
      <c r="M86" s="78"/>
      <c r="N86" s="73"/>
      <c r="O86" s="80" t="s">
        <v>237</v>
      </c>
      <c r="P86" s="82">
        <v>43544.75540509259</v>
      </c>
      <c r="Q86" s="80" t="s">
        <v>331</v>
      </c>
      <c r="R86" s="80"/>
      <c r="S86" s="80"/>
      <c r="T86" s="80" t="s">
        <v>367</v>
      </c>
      <c r="U86" s="80"/>
      <c r="V86" s="84" t="s">
        <v>389</v>
      </c>
      <c r="W86" s="82">
        <v>43544.75540509259</v>
      </c>
      <c r="X86" s="84" t="s">
        <v>548</v>
      </c>
      <c r="Y86" s="80"/>
      <c r="Z86" s="80"/>
      <c r="AA86" s="86" t="s">
        <v>710</v>
      </c>
      <c r="AB86" s="80"/>
      <c r="AC86" s="80" t="b">
        <v>0</v>
      </c>
      <c r="AD86" s="80">
        <v>0</v>
      </c>
      <c r="AE86" s="86" t="s">
        <v>718</v>
      </c>
      <c r="AF86" s="80" t="b">
        <v>1</v>
      </c>
      <c r="AG86" s="80" t="s">
        <v>729</v>
      </c>
      <c r="AH86" s="80"/>
      <c r="AI86" s="86" t="s">
        <v>612</v>
      </c>
      <c r="AJ86" s="80" t="b">
        <v>0</v>
      </c>
      <c r="AK86" s="80">
        <v>1</v>
      </c>
      <c r="AL86" s="86" t="s">
        <v>695</v>
      </c>
      <c r="AM86" s="80" t="s">
        <v>736</v>
      </c>
      <c r="AN86" s="80" t="b">
        <v>0</v>
      </c>
      <c r="AO86" s="86" t="s">
        <v>695</v>
      </c>
      <c r="AP86" s="80" t="s">
        <v>178</v>
      </c>
      <c r="AQ86" s="80">
        <v>0</v>
      </c>
      <c r="AR86" s="80">
        <v>0</v>
      </c>
      <c r="AS86" s="80"/>
      <c r="AT86" s="80"/>
      <c r="AU86" s="80"/>
      <c r="AV86" s="80"/>
      <c r="AW86" s="80"/>
      <c r="AX86" s="80"/>
      <c r="AY86" s="80"/>
      <c r="AZ86" s="80"/>
      <c r="BA86" s="79" t="str">
        <f>REPLACE(INDEX(GroupVertices[Group],MATCH(Edges[[#This Row],[Vertex 1]],GroupVertices[Vertex],0)),1,1,"")</f>
        <v>2</v>
      </c>
      <c r="BB86" s="79" t="str">
        <f>REPLACE(INDEX(GroupVertices[Group],MATCH(Edges[[#This Row],[Vertex 2]],GroupVertices[Vertex],0)),1,1,"")</f>
        <v>1</v>
      </c>
    </row>
    <row r="87" spans="1:54" ht="15">
      <c r="A87" s="65" t="s">
        <v>220</v>
      </c>
      <c r="B87" s="65" t="s">
        <v>222</v>
      </c>
      <c r="C87" s="66"/>
      <c r="D87" s="67"/>
      <c r="E87" s="68"/>
      <c r="F87" s="69"/>
      <c r="G87" s="66"/>
      <c r="H87" s="70"/>
      <c r="I87" s="71"/>
      <c r="J87" s="71"/>
      <c r="K87" s="34" t="s">
        <v>66</v>
      </c>
      <c r="L87" s="78">
        <v>87</v>
      </c>
      <c r="M87" s="78"/>
      <c r="N87" s="73"/>
      <c r="O87" s="80" t="s">
        <v>237</v>
      </c>
      <c r="P87" s="82">
        <v>43544.755474537036</v>
      </c>
      <c r="Q87" s="80" t="s">
        <v>330</v>
      </c>
      <c r="R87" s="80"/>
      <c r="S87" s="80"/>
      <c r="T87" s="80" t="s">
        <v>367</v>
      </c>
      <c r="U87" s="80"/>
      <c r="V87" s="84" t="s">
        <v>389</v>
      </c>
      <c r="W87" s="82">
        <v>43544.755474537036</v>
      </c>
      <c r="X87" s="84" t="s">
        <v>549</v>
      </c>
      <c r="Y87" s="80"/>
      <c r="Z87" s="80"/>
      <c r="AA87" s="86" t="s">
        <v>711</v>
      </c>
      <c r="AB87" s="80"/>
      <c r="AC87" s="80" t="b">
        <v>0</v>
      </c>
      <c r="AD87" s="80">
        <v>0</v>
      </c>
      <c r="AE87" s="86" t="s">
        <v>718</v>
      </c>
      <c r="AF87" s="80" t="b">
        <v>1</v>
      </c>
      <c r="AG87" s="80" t="s">
        <v>729</v>
      </c>
      <c r="AH87" s="80"/>
      <c r="AI87" s="86" t="s">
        <v>634</v>
      </c>
      <c r="AJ87" s="80" t="b">
        <v>0</v>
      </c>
      <c r="AK87" s="80">
        <v>1</v>
      </c>
      <c r="AL87" s="86" t="s">
        <v>694</v>
      </c>
      <c r="AM87" s="80" t="s">
        <v>736</v>
      </c>
      <c r="AN87" s="80" t="b">
        <v>0</v>
      </c>
      <c r="AO87" s="86" t="s">
        <v>694</v>
      </c>
      <c r="AP87" s="80" t="s">
        <v>178</v>
      </c>
      <c r="AQ87" s="80">
        <v>0</v>
      </c>
      <c r="AR87" s="80">
        <v>0</v>
      </c>
      <c r="AS87" s="80"/>
      <c r="AT87" s="80"/>
      <c r="AU87" s="80"/>
      <c r="AV87" s="80"/>
      <c r="AW87" s="80"/>
      <c r="AX87" s="80"/>
      <c r="AY87" s="80"/>
      <c r="AZ87" s="80"/>
      <c r="BA87" s="79" t="str">
        <f>REPLACE(INDEX(GroupVertices[Group],MATCH(Edges[[#This Row],[Vertex 1]],GroupVertices[Vertex],0)),1,1,"")</f>
        <v>2</v>
      </c>
      <c r="BB87" s="79" t="str">
        <f>REPLACE(INDEX(GroupVertices[Group],MATCH(Edges[[#This Row],[Vertex 2]],GroupVertices[Vertex],0)),1,1,"")</f>
        <v>1</v>
      </c>
    </row>
    <row r="88" spans="1:54" ht="15">
      <c r="A88" s="65" t="s">
        <v>220</v>
      </c>
      <c r="B88" s="65" t="s">
        <v>222</v>
      </c>
      <c r="C88" s="66"/>
      <c r="D88" s="67"/>
      <c r="E88" s="68"/>
      <c r="F88" s="69"/>
      <c r="G88" s="66"/>
      <c r="H88" s="70"/>
      <c r="I88" s="71"/>
      <c r="J88" s="71"/>
      <c r="K88" s="34" t="s">
        <v>66</v>
      </c>
      <c r="L88" s="78">
        <v>88</v>
      </c>
      <c r="M88" s="78"/>
      <c r="N88" s="73"/>
      <c r="O88" s="80" t="s">
        <v>237</v>
      </c>
      <c r="P88" s="82">
        <v>43544.75549768518</v>
      </c>
      <c r="Q88" s="80" t="s">
        <v>329</v>
      </c>
      <c r="R88" s="80"/>
      <c r="S88" s="80"/>
      <c r="T88" s="80" t="s">
        <v>367</v>
      </c>
      <c r="U88" s="80"/>
      <c r="V88" s="84" t="s">
        <v>389</v>
      </c>
      <c r="W88" s="82">
        <v>43544.75549768518</v>
      </c>
      <c r="X88" s="84" t="s">
        <v>550</v>
      </c>
      <c r="Y88" s="80"/>
      <c r="Z88" s="80"/>
      <c r="AA88" s="86" t="s">
        <v>712</v>
      </c>
      <c r="AB88" s="80"/>
      <c r="AC88" s="80" t="b">
        <v>0</v>
      </c>
      <c r="AD88" s="80">
        <v>0</v>
      </c>
      <c r="AE88" s="86" t="s">
        <v>718</v>
      </c>
      <c r="AF88" s="80" t="b">
        <v>0</v>
      </c>
      <c r="AG88" s="80" t="s">
        <v>729</v>
      </c>
      <c r="AH88" s="80"/>
      <c r="AI88" s="86" t="s">
        <v>718</v>
      </c>
      <c r="AJ88" s="80" t="b">
        <v>0</v>
      </c>
      <c r="AK88" s="80">
        <v>1</v>
      </c>
      <c r="AL88" s="86" t="s">
        <v>693</v>
      </c>
      <c r="AM88" s="80" t="s">
        <v>736</v>
      </c>
      <c r="AN88" s="80" t="b">
        <v>0</v>
      </c>
      <c r="AO88" s="86" t="s">
        <v>693</v>
      </c>
      <c r="AP88" s="80" t="s">
        <v>178</v>
      </c>
      <c r="AQ88" s="80">
        <v>0</v>
      </c>
      <c r="AR88" s="80">
        <v>0</v>
      </c>
      <c r="AS88" s="80"/>
      <c r="AT88" s="80"/>
      <c r="AU88" s="80"/>
      <c r="AV88" s="80"/>
      <c r="AW88" s="80"/>
      <c r="AX88" s="80"/>
      <c r="AY88" s="80"/>
      <c r="AZ88" s="80"/>
      <c r="BA88" s="79" t="str">
        <f>REPLACE(INDEX(GroupVertices[Group],MATCH(Edges[[#This Row],[Vertex 1]],GroupVertices[Vertex],0)),1,1,"")</f>
        <v>2</v>
      </c>
      <c r="BB88" s="79" t="str">
        <f>REPLACE(INDEX(GroupVertices[Group],MATCH(Edges[[#This Row],[Vertex 2]],GroupVertices[Vertex],0)),1,1,"")</f>
        <v>1</v>
      </c>
    </row>
    <row r="89" spans="1:54" ht="15">
      <c r="A89" s="65" t="s">
        <v>220</v>
      </c>
      <c r="B89" s="65" t="s">
        <v>222</v>
      </c>
      <c r="C89" s="66"/>
      <c r="D89" s="67"/>
      <c r="E89" s="68"/>
      <c r="F89" s="69"/>
      <c r="G89" s="66"/>
      <c r="H89" s="70"/>
      <c r="I89" s="71"/>
      <c r="J89" s="71"/>
      <c r="K89" s="34" t="s">
        <v>66</v>
      </c>
      <c r="L89" s="78">
        <v>89</v>
      </c>
      <c r="M89" s="78"/>
      <c r="N89" s="73"/>
      <c r="O89" s="80" t="s">
        <v>237</v>
      </c>
      <c r="P89" s="82">
        <v>43544.755532407406</v>
      </c>
      <c r="Q89" s="80" t="s">
        <v>257</v>
      </c>
      <c r="R89" s="80"/>
      <c r="S89" s="80"/>
      <c r="T89" s="80" t="s">
        <v>367</v>
      </c>
      <c r="U89" s="80"/>
      <c r="V89" s="84" t="s">
        <v>389</v>
      </c>
      <c r="W89" s="82">
        <v>43544.755532407406</v>
      </c>
      <c r="X89" s="84" t="s">
        <v>423</v>
      </c>
      <c r="Y89" s="80"/>
      <c r="Z89" s="80"/>
      <c r="AA89" s="86" t="s">
        <v>581</v>
      </c>
      <c r="AB89" s="80"/>
      <c r="AC89" s="80" t="b">
        <v>0</v>
      </c>
      <c r="AD89" s="80">
        <v>0</v>
      </c>
      <c r="AE89" s="86" t="s">
        <v>718</v>
      </c>
      <c r="AF89" s="80" t="b">
        <v>0</v>
      </c>
      <c r="AG89" s="80" t="s">
        <v>729</v>
      </c>
      <c r="AH89" s="80"/>
      <c r="AI89" s="86" t="s">
        <v>718</v>
      </c>
      <c r="AJ89" s="80" t="b">
        <v>0</v>
      </c>
      <c r="AK89" s="80">
        <v>1</v>
      </c>
      <c r="AL89" s="86" t="s">
        <v>580</v>
      </c>
      <c r="AM89" s="80" t="s">
        <v>736</v>
      </c>
      <c r="AN89" s="80" t="b">
        <v>0</v>
      </c>
      <c r="AO89" s="86" t="s">
        <v>580</v>
      </c>
      <c r="AP89" s="80" t="s">
        <v>178</v>
      </c>
      <c r="AQ89" s="80">
        <v>0</v>
      </c>
      <c r="AR89" s="80">
        <v>0</v>
      </c>
      <c r="AS89" s="80"/>
      <c r="AT89" s="80"/>
      <c r="AU89" s="80"/>
      <c r="AV89" s="80"/>
      <c r="AW89" s="80"/>
      <c r="AX89" s="80"/>
      <c r="AY89" s="80"/>
      <c r="AZ89" s="80"/>
      <c r="BA89" s="79" t="str">
        <f>REPLACE(INDEX(GroupVertices[Group],MATCH(Edges[[#This Row],[Vertex 1]],GroupVertices[Vertex],0)),1,1,"")</f>
        <v>2</v>
      </c>
      <c r="BB89" s="79" t="str">
        <f>REPLACE(INDEX(GroupVertices[Group],MATCH(Edges[[#This Row],[Vertex 2]],GroupVertices[Vertex],0)),1,1,"")</f>
        <v>1</v>
      </c>
    </row>
    <row r="90" spans="1:54" ht="15">
      <c r="A90" s="65" t="s">
        <v>220</v>
      </c>
      <c r="B90" s="65" t="s">
        <v>222</v>
      </c>
      <c r="C90" s="66"/>
      <c r="D90" s="67"/>
      <c r="E90" s="68"/>
      <c r="F90" s="69"/>
      <c r="G90" s="66"/>
      <c r="H90" s="70"/>
      <c r="I90" s="71"/>
      <c r="J90" s="71"/>
      <c r="K90" s="34" t="s">
        <v>66</v>
      </c>
      <c r="L90" s="78">
        <v>90</v>
      </c>
      <c r="M90" s="78"/>
      <c r="N90" s="73"/>
      <c r="O90" s="80" t="s">
        <v>237</v>
      </c>
      <c r="P90" s="82">
        <v>43544.75556712963</v>
      </c>
      <c r="Q90" s="80" t="s">
        <v>305</v>
      </c>
      <c r="R90" s="80"/>
      <c r="S90" s="80"/>
      <c r="T90" s="80" t="s">
        <v>367</v>
      </c>
      <c r="U90" s="84" t="s">
        <v>382</v>
      </c>
      <c r="V90" s="84" t="s">
        <v>382</v>
      </c>
      <c r="W90" s="82">
        <v>43544.75556712963</v>
      </c>
      <c r="X90" s="84" t="s">
        <v>551</v>
      </c>
      <c r="Y90" s="80"/>
      <c r="Z90" s="80"/>
      <c r="AA90" s="86" t="s">
        <v>713</v>
      </c>
      <c r="AB90" s="80"/>
      <c r="AC90" s="80" t="b">
        <v>0</v>
      </c>
      <c r="AD90" s="80">
        <v>0</v>
      </c>
      <c r="AE90" s="86" t="s">
        <v>718</v>
      </c>
      <c r="AF90" s="80" t="b">
        <v>0</v>
      </c>
      <c r="AG90" s="80" t="s">
        <v>729</v>
      </c>
      <c r="AH90" s="80"/>
      <c r="AI90" s="86" t="s">
        <v>718</v>
      </c>
      <c r="AJ90" s="80" t="b">
        <v>0</v>
      </c>
      <c r="AK90" s="80">
        <v>2</v>
      </c>
      <c r="AL90" s="86" t="s">
        <v>692</v>
      </c>
      <c r="AM90" s="80" t="s">
        <v>736</v>
      </c>
      <c r="AN90" s="80" t="b">
        <v>0</v>
      </c>
      <c r="AO90" s="86" t="s">
        <v>692</v>
      </c>
      <c r="AP90" s="80" t="s">
        <v>178</v>
      </c>
      <c r="AQ90" s="80">
        <v>0</v>
      </c>
      <c r="AR90" s="80">
        <v>0</v>
      </c>
      <c r="AS90" s="80"/>
      <c r="AT90" s="80"/>
      <c r="AU90" s="80"/>
      <c r="AV90" s="80"/>
      <c r="AW90" s="80"/>
      <c r="AX90" s="80"/>
      <c r="AY90" s="80"/>
      <c r="AZ90" s="80"/>
      <c r="BA90" s="79" t="str">
        <f>REPLACE(INDEX(GroupVertices[Group],MATCH(Edges[[#This Row],[Vertex 1]],GroupVertices[Vertex],0)),1,1,"")</f>
        <v>2</v>
      </c>
      <c r="BB90" s="79" t="str">
        <f>REPLACE(INDEX(GroupVertices[Group],MATCH(Edges[[#This Row],[Vertex 2]],GroupVertices[Vertex],0)),1,1,"")</f>
        <v>1</v>
      </c>
    </row>
    <row r="91" spans="1:54" ht="15">
      <c r="A91" s="65" t="s">
        <v>220</v>
      </c>
      <c r="B91" s="65" t="s">
        <v>222</v>
      </c>
      <c r="C91" s="66"/>
      <c r="D91" s="67"/>
      <c r="E91" s="68"/>
      <c r="F91" s="69"/>
      <c r="G91" s="66"/>
      <c r="H91" s="70"/>
      <c r="I91" s="71"/>
      <c r="J91" s="71"/>
      <c r="K91" s="34" t="s">
        <v>66</v>
      </c>
      <c r="L91" s="78">
        <v>91</v>
      </c>
      <c r="M91" s="78"/>
      <c r="N91" s="73"/>
      <c r="O91" s="80" t="s">
        <v>238</v>
      </c>
      <c r="P91" s="82">
        <v>43544.75981481482</v>
      </c>
      <c r="Q91" s="80" t="s">
        <v>268</v>
      </c>
      <c r="R91" s="80"/>
      <c r="S91" s="80"/>
      <c r="T91" s="80" t="s">
        <v>367</v>
      </c>
      <c r="U91" s="80"/>
      <c r="V91" s="84" t="s">
        <v>389</v>
      </c>
      <c r="W91" s="82">
        <v>43544.75981481482</v>
      </c>
      <c r="X91" s="84" t="s">
        <v>440</v>
      </c>
      <c r="Y91" s="80"/>
      <c r="Z91" s="80"/>
      <c r="AA91" s="86" t="s">
        <v>598</v>
      </c>
      <c r="AB91" s="80"/>
      <c r="AC91" s="80" t="b">
        <v>0</v>
      </c>
      <c r="AD91" s="80">
        <v>0</v>
      </c>
      <c r="AE91" s="86" t="s">
        <v>718</v>
      </c>
      <c r="AF91" s="80" t="b">
        <v>0</v>
      </c>
      <c r="AG91" s="80" t="s">
        <v>729</v>
      </c>
      <c r="AH91" s="80"/>
      <c r="AI91" s="86" t="s">
        <v>718</v>
      </c>
      <c r="AJ91" s="80" t="b">
        <v>0</v>
      </c>
      <c r="AK91" s="80">
        <v>1</v>
      </c>
      <c r="AL91" s="86" t="s">
        <v>594</v>
      </c>
      <c r="AM91" s="80" t="s">
        <v>736</v>
      </c>
      <c r="AN91" s="80" t="b">
        <v>0</v>
      </c>
      <c r="AO91" s="86" t="s">
        <v>594</v>
      </c>
      <c r="AP91" s="80" t="s">
        <v>178</v>
      </c>
      <c r="AQ91" s="80">
        <v>0</v>
      </c>
      <c r="AR91" s="80">
        <v>0</v>
      </c>
      <c r="AS91" s="80"/>
      <c r="AT91" s="80"/>
      <c r="AU91" s="80"/>
      <c r="AV91" s="80"/>
      <c r="AW91" s="80"/>
      <c r="AX91" s="80"/>
      <c r="AY91" s="80"/>
      <c r="AZ91" s="80"/>
      <c r="BA91" s="79" t="str">
        <f>REPLACE(INDEX(GroupVertices[Group],MATCH(Edges[[#This Row],[Vertex 1]],GroupVertices[Vertex],0)),1,1,"")</f>
        <v>2</v>
      </c>
      <c r="BB91" s="79" t="str">
        <f>REPLACE(INDEX(GroupVertices[Group],MATCH(Edges[[#This Row],[Vertex 2]],GroupVertices[Vertex],0)),1,1,"")</f>
        <v>1</v>
      </c>
    </row>
    <row r="92" spans="1:54" ht="15">
      <c r="A92" s="65" t="s">
        <v>220</v>
      </c>
      <c r="B92" s="65" t="s">
        <v>222</v>
      </c>
      <c r="C92" s="66"/>
      <c r="D92" s="67"/>
      <c r="E92" s="68"/>
      <c r="F92" s="69"/>
      <c r="G92" s="66"/>
      <c r="H92" s="70"/>
      <c r="I92" s="71"/>
      <c r="J92" s="71"/>
      <c r="K92" s="34" t="s">
        <v>66</v>
      </c>
      <c r="L92" s="78">
        <v>92</v>
      </c>
      <c r="M92" s="78"/>
      <c r="N92" s="73"/>
      <c r="O92" s="80" t="s">
        <v>237</v>
      </c>
      <c r="P92" s="82">
        <v>43544.75984953704</v>
      </c>
      <c r="Q92" s="80" t="s">
        <v>333</v>
      </c>
      <c r="R92" s="80"/>
      <c r="S92" s="80"/>
      <c r="T92" s="80" t="s">
        <v>367</v>
      </c>
      <c r="U92" s="80"/>
      <c r="V92" s="84" t="s">
        <v>389</v>
      </c>
      <c r="W92" s="82">
        <v>43544.75984953704</v>
      </c>
      <c r="X92" s="84" t="s">
        <v>552</v>
      </c>
      <c r="Y92" s="80"/>
      <c r="Z92" s="80"/>
      <c r="AA92" s="86" t="s">
        <v>714</v>
      </c>
      <c r="AB92" s="80"/>
      <c r="AC92" s="80" t="b">
        <v>0</v>
      </c>
      <c r="AD92" s="80">
        <v>0</v>
      </c>
      <c r="AE92" s="86" t="s">
        <v>718</v>
      </c>
      <c r="AF92" s="80" t="b">
        <v>0</v>
      </c>
      <c r="AG92" s="80" t="s">
        <v>729</v>
      </c>
      <c r="AH92" s="80"/>
      <c r="AI92" s="86" t="s">
        <v>718</v>
      </c>
      <c r="AJ92" s="80" t="b">
        <v>0</v>
      </c>
      <c r="AK92" s="80">
        <v>1</v>
      </c>
      <c r="AL92" s="86" t="s">
        <v>697</v>
      </c>
      <c r="AM92" s="80" t="s">
        <v>736</v>
      </c>
      <c r="AN92" s="80" t="b">
        <v>0</v>
      </c>
      <c r="AO92" s="86" t="s">
        <v>697</v>
      </c>
      <c r="AP92" s="80" t="s">
        <v>178</v>
      </c>
      <c r="AQ92" s="80">
        <v>0</v>
      </c>
      <c r="AR92" s="80">
        <v>0</v>
      </c>
      <c r="AS92" s="80"/>
      <c r="AT92" s="80"/>
      <c r="AU92" s="80"/>
      <c r="AV92" s="80"/>
      <c r="AW92" s="80"/>
      <c r="AX92" s="80"/>
      <c r="AY92" s="80"/>
      <c r="AZ92" s="80"/>
      <c r="BA92" s="79" t="str">
        <f>REPLACE(INDEX(GroupVertices[Group],MATCH(Edges[[#This Row],[Vertex 1]],GroupVertices[Vertex],0)),1,1,"")</f>
        <v>2</v>
      </c>
      <c r="BB92" s="79" t="str">
        <f>REPLACE(INDEX(GroupVertices[Group],MATCH(Edges[[#This Row],[Vertex 2]],GroupVertices[Vertex],0)),1,1,"")</f>
        <v>1</v>
      </c>
    </row>
    <row r="93" spans="1:54" ht="15">
      <c r="A93" s="65" t="s">
        <v>220</v>
      </c>
      <c r="B93" s="65" t="s">
        <v>222</v>
      </c>
      <c r="C93" s="66"/>
      <c r="D93" s="67"/>
      <c r="E93" s="68"/>
      <c r="F93" s="69"/>
      <c r="G93" s="66"/>
      <c r="H93" s="70"/>
      <c r="I93" s="71"/>
      <c r="J93" s="71"/>
      <c r="K93" s="34" t="s">
        <v>66</v>
      </c>
      <c r="L93" s="78">
        <v>93</v>
      </c>
      <c r="M93" s="78"/>
      <c r="N93" s="73"/>
      <c r="O93" s="80" t="s">
        <v>238</v>
      </c>
      <c r="P93" s="82">
        <v>43544.76037037037</v>
      </c>
      <c r="Q93" s="80" t="s">
        <v>336</v>
      </c>
      <c r="R93" s="80"/>
      <c r="S93" s="80"/>
      <c r="T93" s="80" t="s">
        <v>367</v>
      </c>
      <c r="U93" s="80"/>
      <c r="V93" s="84" t="s">
        <v>389</v>
      </c>
      <c r="W93" s="82">
        <v>43544.76037037037</v>
      </c>
      <c r="X93" s="84" t="s">
        <v>553</v>
      </c>
      <c r="Y93" s="80"/>
      <c r="Z93" s="80"/>
      <c r="AA93" s="86" t="s">
        <v>715</v>
      </c>
      <c r="AB93" s="86" t="s">
        <v>697</v>
      </c>
      <c r="AC93" s="80" t="b">
        <v>0</v>
      </c>
      <c r="AD93" s="80">
        <v>1</v>
      </c>
      <c r="AE93" s="86" t="s">
        <v>721</v>
      </c>
      <c r="AF93" s="80" t="b">
        <v>0</v>
      </c>
      <c r="AG93" s="80" t="s">
        <v>729</v>
      </c>
      <c r="AH93" s="80"/>
      <c r="AI93" s="86" t="s">
        <v>718</v>
      </c>
      <c r="AJ93" s="80" t="b">
        <v>0</v>
      </c>
      <c r="AK93" s="80">
        <v>0</v>
      </c>
      <c r="AL93" s="86" t="s">
        <v>718</v>
      </c>
      <c r="AM93" s="80" t="s">
        <v>736</v>
      </c>
      <c r="AN93" s="80" t="b">
        <v>0</v>
      </c>
      <c r="AO93" s="86" t="s">
        <v>697</v>
      </c>
      <c r="AP93" s="80" t="s">
        <v>178</v>
      </c>
      <c r="AQ93" s="80">
        <v>0</v>
      </c>
      <c r="AR93" s="80">
        <v>0</v>
      </c>
      <c r="AS93" s="80" t="s">
        <v>741</v>
      </c>
      <c r="AT93" s="80" t="s">
        <v>743</v>
      </c>
      <c r="AU93" s="80" t="s">
        <v>745</v>
      </c>
      <c r="AV93" s="80" t="s">
        <v>747</v>
      </c>
      <c r="AW93" s="80" t="s">
        <v>749</v>
      </c>
      <c r="AX93" s="80" t="s">
        <v>751</v>
      </c>
      <c r="AY93" s="80" t="s">
        <v>752</v>
      </c>
      <c r="AZ93" s="84" t="s">
        <v>754</v>
      </c>
      <c r="BA93" s="79" t="str">
        <f>REPLACE(INDEX(GroupVertices[Group],MATCH(Edges[[#This Row],[Vertex 1]],GroupVertices[Vertex],0)),1,1,"")</f>
        <v>2</v>
      </c>
      <c r="BB93" s="79" t="str">
        <f>REPLACE(INDEX(GroupVertices[Group],MATCH(Edges[[#This Row],[Vertex 2]],GroupVertices[Vertex],0)),1,1,"")</f>
        <v>1</v>
      </c>
    </row>
    <row r="94" spans="1:54" ht="15">
      <c r="A94" s="65" t="s">
        <v>220</v>
      </c>
      <c r="B94" s="65" t="s">
        <v>222</v>
      </c>
      <c r="C94" s="66"/>
      <c r="D94" s="67"/>
      <c r="E94" s="68"/>
      <c r="F94" s="69"/>
      <c r="G94" s="66"/>
      <c r="H94" s="70"/>
      <c r="I94" s="71"/>
      <c r="J94" s="71"/>
      <c r="K94" s="34" t="s">
        <v>66</v>
      </c>
      <c r="L94" s="78">
        <v>94</v>
      </c>
      <c r="M94" s="78"/>
      <c r="N94" s="73"/>
      <c r="O94" s="80" t="s">
        <v>238</v>
      </c>
      <c r="P94" s="82">
        <v>43544.760462962964</v>
      </c>
      <c r="Q94" s="80" t="s">
        <v>258</v>
      </c>
      <c r="R94" s="80"/>
      <c r="S94" s="80"/>
      <c r="T94" s="80" t="s">
        <v>367</v>
      </c>
      <c r="U94" s="80"/>
      <c r="V94" s="84" t="s">
        <v>389</v>
      </c>
      <c r="W94" s="82">
        <v>43544.760462962964</v>
      </c>
      <c r="X94" s="84" t="s">
        <v>425</v>
      </c>
      <c r="Y94" s="80"/>
      <c r="Z94" s="80"/>
      <c r="AA94" s="86" t="s">
        <v>583</v>
      </c>
      <c r="AB94" s="80"/>
      <c r="AC94" s="80" t="b">
        <v>0</v>
      </c>
      <c r="AD94" s="80">
        <v>0</v>
      </c>
      <c r="AE94" s="86" t="s">
        <v>718</v>
      </c>
      <c r="AF94" s="80" t="b">
        <v>0</v>
      </c>
      <c r="AG94" s="80" t="s">
        <v>729</v>
      </c>
      <c r="AH94" s="80"/>
      <c r="AI94" s="86" t="s">
        <v>718</v>
      </c>
      <c r="AJ94" s="80" t="b">
        <v>0</v>
      </c>
      <c r="AK94" s="80">
        <v>1</v>
      </c>
      <c r="AL94" s="86" t="s">
        <v>582</v>
      </c>
      <c r="AM94" s="80" t="s">
        <v>736</v>
      </c>
      <c r="AN94" s="80" t="b">
        <v>0</v>
      </c>
      <c r="AO94" s="86" t="s">
        <v>582</v>
      </c>
      <c r="AP94" s="80" t="s">
        <v>178</v>
      </c>
      <c r="AQ94" s="80">
        <v>0</v>
      </c>
      <c r="AR94" s="80">
        <v>0</v>
      </c>
      <c r="AS94" s="80"/>
      <c r="AT94" s="80"/>
      <c r="AU94" s="80"/>
      <c r="AV94" s="80"/>
      <c r="AW94" s="80"/>
      <c r="AX94" s="80"/>
      <c r="AY94" s="80"/>
      <c r="AZ94" s="80"/>
      <c r="BA94" s="79" t="str">
        <f>REPLACE(INDEX(GroupVertices[Group],MATCH(Edges[[#This Row],[Vertex 1]],GroupVertices[Vertex],0)),1,1,"")</f>
        <v>2</v>
      </c>
      <c r="BB94" s="79" t="str">
        <f>REPLACE(INDEX(GroupVertices[Group],MATCH(Edges[[#This Row],[Vertex 2]],GroupVertices[Vertex],0)),1,1,"")</f>
        <v>1</v>
      </c>
    </row>
    <row r="95" spans="1:54" ht="15">
      <c r="A95" s="65" t="s">
        <v>220</v>
      </c>
      <c r="B95" s="65" t="s">
        <v>222</v>
      </c>
      <c r="C95" s="66"/>
      <c r="D95" s="67"/>
      <c r="E95" s="68"/>
      <c r="F95" s="69"/>
      <c r="G95" s="66"/>
      <c r="H95" s="70"/>
      <c r="I95" s="71"/>
      <c r="J95" s="71"/>
      <c r="K95" s="34" t="s">
        <v>66</v>
      </c>
      <c r="L95" s="78">
        <v>95</v>
      </c>
      <c r="M95" s="78"/>
      <c r="N95" s="73"/>
      <c r="O95" s="80" t="s">
        <v>238</v>
      </c>
      <c r="P95" s="82">
        <v>43544.76049768519</v>
      </c>
      <c r="Q95" s="80" t="s">
        <v>262</v>
      </c>
      <c r="R95" s="80"/>
      <c r="S95" s="80"/>
      <c r="T95" s="80" t="s">
        <v>367</v>
      </c>
      <c r="U95" s="80"/>
      <c r="V95" s="84" t="s">
        <v>389</v>
      </c>
      <c r="W95" s="82">
        <v>43544.76049768519</v>
      </c>
      <c r="X95" s="84" t="s">
        <v>431</v>
      </c>
      <c r="Y95" s="80"/>
      <c r="Z95" s="80"/>
      <c r="AA95" s="86" t="s">
        <v>589</v>
      </c>
      <c r="AB95" s="80"/>
      <c r="AC95" s="80" t="b">
        <v>0</v>
      </c>
      <c r="AD95" s="80">
        <v>0</v>
      </c>
      <c r="AE95" s="86" t="s">
        <v>718</v>
      </c>
      <c r="AF95" s="80" t="b">
        <v>0</v>
      </c>
      <c r="AG95" s="80" t="s">
        <v>729</v>
      </c>
      <c r="AH95" s="80"/>
      <c r="AI95" s="86" t="s">
        <v>718</v>
      </c>
      <c r="AJ95" s="80" t="b">
        <v>0</v>
      </c>
      <c r="AK95" s="80">
        <v>1</v>
      </c>
      <c r="AL95" s="86" t="s">
        <v>587</v>
      </c>
      <c r="AM95" s="80" t="s">
        <v>736</v>
      </c>
      <c r="AN95" s="80" t="b">
        <v>0</v>
      </c>
      <c r="AO95" s="86" t="s">
        <v>587</v>
      </c>
      <c r="AP95" s="80" t="s">
        <v>178</v>
      </c>
      <c r="AQ95" s="80">
        <v>0</v>
      </c>
      <c r="AR95" s="80">
        <v>0</v>
      </c>
      <c r="AS95" s="80"/>
      <c r="AT95" s="80"/>
      <c r="AU95" s="80"/>
      <c r="AV95" s="80"/>
      <c r="AW95" s="80"/>
      <c r="AX95" s="80"/>
      <c r="AY95" s="80"/>
      <c r="AZ95" s="80"/>
      <c r="BA95" s="79" t="str">
        <f>REPLACE(INDEX(GroupVertices[Group],MATCH(Edges[[#This Row],[Vertex 1]],GroupVertices[Vertex],0)),1,1,"")</f>
        <v>2</v>
      </c>
      <c r="BB95" s="79" t="str">
        <f>REPLACE(INDEX(GroupVertices[Group],MATCH(Edges[[#This Row],[Vertex 2]],GroupVertices[Vertex],0)),1,1,"")</f>
        <v>1</v>
      </c>
    </row>
    <row r="96" spans="1:54" ht="15">
      <c r="A96" s="65" t="s">
        <v>220</v>
      </c>
      <c r="B96" s="65" t="s">
        <v>222</v>
      </c>
      <c r="C96" s="66"/>
      <c r="D96" s="67"/>
      <c r="E96" s="68"/>
      <c r="F96" s="69"/>
      <c r="G96" s="66"/>
      <c r="H96" s="70"/>
      <c r="I96" s="71"/>
      <c r="J96" s="71"/>
      <c r="K96" s="34" t="s">
        <v>66</v>
      </c>
      <c r="L96" s="78">
        <v>96</v>
      </c>
      <c r="M96" s="78"/>
      <c r="N96" s="73"/>
      <c r="O96" s="80" t="s">
        <v>236</v>
      </c>
      <c r="P96" s="82">
        <v>43544.76054398148</v>
      </c>
      <c r="Q96" s="80" t="s">
        <v>270</v>
      </c>
      <c r="R96" s="80"/>
      <c r="S96" s="80"/>
      <c r="T96" s="80" t="s">
        <v>372</v>
      </c>
      <c r="U96" s="80"/>
      <c r="V96" s="84" t="s">
        <v>389</v>
      </c>
      <c r="W96" s="82">
        <v>43544.76054398148</v>
      </c>
      <c r="X96" s="84" t="s">
        <v>441</v>
      </c>
      <c r="Y96" s="80"/>
      <c r="Z96" s="80"/>
      <c r="AA96" s="86" t="s">
        <v>599</v>
      </c>
      <c r="AB96" s="80"/>
      <c r="AC96" s="80" t="b">
        <v>0</v>
      </c>
      <c r="AD96" s="80">
        <v>0</v>
      </c>
      <c r="AE96" s="86" t="s">
        <v>718</v>
      </c>
      <c r="AF96" s="80" t="b">
        <v>0</v>
      </c>
      <c r="AG96" s="80" t="s">
        <v>729</v>
      </c>
      <c r="AH96" s="80"/>
      <c r="AI96" s="86" t="s">
        <v>718</v>
      </c>
      <c r="AJ96" s="80" t="b">
        <v>0</v>
      </c>
      <c r="AK96" s="80">
        <v>1</v>
      </c>
      <c r="AL96" s="86" t="s">
        <v>596</v>
      </c>
      <c r="AM96" s="80" t="s">
        <v>736</v>
      </c>
      <c r="AN96" s="80" t="b">
        <v>0</v>
      </c>
      <c r="AO96" s="86" t="s">
        <v>596</v>
      </c>
      <c r="AP96" s="80" t="s">
        <v>178</v>
      </c>
      <c r="AQ96" s="80">
        <v>0</v>
      </c>
      <c r="AR96" s="80">
        <v>0</v>
      </c>
      <c r="AS96" s="80"/>
      <c r="AT96" s="80"/>
      <c r="AU96" s="80"/>
      <c r="AV96" s="80"/>
      <c r="AW96" s="80"/>
      <c r="AX96" s="80"/>
      <c r="AY96" s="80"/>
      <c r="AZ96" s="80"/>
      <c r="BA96" s="79" t="str">
        <f>REPLACE(INDEX(GroupVertices[Group],MATCH(Edges[[#This Row],[Vertex 1]],GroupVertices[Vertex],0)),1,1,"")</f>
        <v>2</v>
      </c>
      <c r="BB96" s="79" t="str">
        <f>REPLACE(INDEX(GroupVertices[Group],MATCH(Edges[[#This Row],[Vertex 2]],GroupVertices[Vertex],0)),1,1,"")</f>
        <v>1</v>
      </c>
    </row>
    <row r="97" spans="1:54" ht="15">
      <c r="A97" s="65" t="s">
        <v>220</v>
      </c>
      <c r="B97" s="65" t="s">
        <v>222</v>
      </c>
      <c r="C97" s="66"/>
      <c r="D97" s="67"/>
      <c r="E97" s="68"/>
      <c r="F97" s="69"/>
      <c r="G97" s="66"/>
      <c r="H97" s="70"/>
      <c r="I97" s="71"/>
      <c r="J97" s="71"/>
      <c r="K97" s="34" t="s">
        <v>66</v>
      </c>
      <c r="L97" s="78">
        <v>97</v>
      </c>
      <c r="M97" s="78"/>
      <c r="N97" s="73"/>
      <c r="O97" s="80" t="s">
        <v>236</v>
      </c>
      <c r="P97" s="82">
        <v>43544.760567129626</v>
      </c>
      <c r="Q97" s="80" t="s">
        <v>271</v>
      </c>
      <c r="R97" s="80"/>
      <c r="S97" s="80"/>
      <c r="T97" s="80"/>
      <c r="U97" s="80"/>
      <c r="V97" s="84" t="s">
        <v>389</v>
      </c>
      <c r="W97" s="82">
        <v>43544.760567129626</v>
      </c>
      <c r="X97" s="84" t="s">
        <v>467</v>
      </c>
      <c r="Y97" s="80"/>
      <c r="Z97" s="80"/>
      <c r="AA97" s="86" t="s">
        <v>625</v>
      </c>
      <c r="AB97" s="80"/>
      <c r="AC97" s="80" t="b">
        <v>0</v>
      </c>
      <c r="AD97" s="80">
        <v>0</v>
      </c>
      <c r="AE97" s="86" t="s">
        <v>718</v>
      </c>
      <c r="AF97" s="80" t="b">
        <v>0</v>
      </c>
      <c r="AG97" s="80" t="s">
        <v>729</v>
      </c>
      <c r="AH97" s="80"/>
      <c r="AI97" s="86" t="s">
        <v>718</v>
      </c>
      <c r="AJ97" s="80" t="b">
        <v>0</v>
      </c>
      <c r="AK97" s="80">
        <v>1</v>
      </c>
      <c r="AL97" s="86" t="s">
        <v>600</v>
      </c>
      <c r="AM97" s="80" t="s">
        <v>736</v>
      </c>
      <c r="AN97" s="80" t="b">
        <v>0</v>
      </c>
      <c r="AO97" s="86" t="s">
        <v>600</v>
      </c>
      <c r="AP97" s="80" t="s">
        <v>178</v>
      </c>
      <c r="AQ97" s="80">
        <v>0</v>
      </c>
      <c r="AR97" s="80">
        <v>0</v>
      </c>
      <c r="AS97" s="80"/>
      <c r="AT97" s="80"/>
      <c r="AU97" s="80"/>
      <c r="AV97" s="80"/>
      <c r="AW97" s="80"/>
      <c r="AX97" s="80"/>
      <c r="AY97" s="80"/>
      <c r="AZ97" s="80"/>
      <c r="BA97" s="79" t="str">
        <f>REPLACE(INDEX(GroupVertices[Group],MATCH(Edges[[#This Row],[Vertex 1]],GroupVertices[Vertex],0)),1,1,"")</f>
        <v>2</v>
      </c>
      <c r="BB97" s="79" t="str">
        <f>REPLACE(INDEX(GroupVertices[Group],MATCH(Edges[[#This Row],[Vertex 2]],GroupVertices[Vertex],0)),1,1,"")</f>
        <v>1</v>
      </c>
    </row>
    <row r="98" spans="1:54" ht="15">
      <c r="A98" s="65" t="s">
        <v>220</v>
      </c>
      <c r="B98" s="65" t="s">
        <v>222</v>
      </c>
      <c r="C98" s="66"/>
      <c r="D98" s="67"/>
      <c r="E98" s="68"/>
      <c r="F98" s="69"/>
      <c r="G98" s="66"/>
      <c r="H98" s="70"/>
      <c r="I98" s="71"/>
      <c r="J98" s="71"/>
      <c r="K98" s="34" t="s">
        <v>66</v>
      </c>
      <c r="L98" s="78">
        <v>98</v>
      </c>
      <c r="M98" s="78"/>
      <c r="N98" s="73"/>
      <c r="O98" s="80" t="s">
        <v>236</v>
      </c>
      <c r="P98" s="82">
        <v>43544.760625</v>
      </c>
      <c r="Q98" s="80" t="s">
        <v>284</v>
      </c>
      <c r="R98" s="80"/>
      <c r="S98" s="80"/>
      <c r="T98" s="80"/>
      <c r="U98" s="80"/>
      <c r="V98" s="84" t="s">
        <v>389</v>
      </c>
      <c r="W98" s="82">
        <v>43544.760625</v>
      </c>
      <c r="X98" s="84" t="s">
        <v>468</v>
      </c>
      <c r="Y98" s="80"/>
      <c r="Z98" s="80"/>
      <c r="AA98" s="86" t="s">
        <v>626</v>
      </c>
      <c r="AB98" s="80"/>
      <c r="AC98" s="80" t="b">
        <v>0</v>
      </c>
      <c r="AD98" s="80">
        <v>0</v>
      </c>
      <c r="AE98" s="86" t="s">
        <v>718</v>
      </c>
      <c r="AF98" s="80" t="b">
        <v>0</v>
      </c>
      <c r="AG98" s="80" t="s">
        <v>729</v>
      </c>
      <c r="AH98" s="80"/>
      <c r="AI98" s="86" t="s">
        <v>718</v>
      </c>
      <c r="AJ98" s="80" t="b">
        <v>0</v>
      </c>
      <c r="AK98" s="80">
        <v>1</v>
      </c>
      <c r="AL98" s="86" t="s">
        <v>613</v>
      </c>
      <c r="AM98" s="80" t="s">
        <v>736</v>
      </c>
      <c r="AN98" s="80" t="b">
        <v>0</v>
      </c>
      <c r="AO98" s="86" t="s">
        <v>613</v>
      </c>
      <c r="AP98" s="80" t="s">
        <v>178</v>
      </c>
      <c r="AQ98" s="80">
        <v>0</v>
      </c>
      <c r="AR98" s="80">
        <v>0</v>
      </c>
      <c r="AS98" s="80"/>
      <c r="AT98" s="80"/>
      <c r="AU98" s="80"/>
      <c r="AV98" s="80"/>
      <c r="AW98" s="80"/>
      <c r="AX98" s="80"/>
      <c r="AY98" s="80"/>
      <c r="AZ98" s="80"/>
      <c r="BA98" s="79" t="str">
        <f>REPLACE(INDEX(GroupVertices[Group],MATCH(Edges[[#This Row],[Vertex 1]],GroupVertices[Vertex],0)),1,1,"")</f>
        <v>2</v>
      </c>
      <c r="BB98" s="79" t="str">
        <f>REPLACE(INDEX(GroupVertices[Group],MATCH(Edges[[#This Row],[Vertex 2]],GroupVertices[Vertex],0)),1,1,"")</f>
        <v>1</v>
      </c>
    </row>
    <row r="99" spans="1:54" ht="15">
      <c r="A99" s="65" t="s">
        <v>220</v>
      </c>
      <c r="B99" s="65" t="s">
        <v>222</v>
      </c>
      <c r="C99" s="66"/>
      <c r="D99" s="67"/>
      <c r="E99" s="68"/>
      <c r="F99" s="69"/>
      <c r="G99" s="66"/>
      <c r="H99" s="70"/>
      <c r="I99" s="71"/>
      <c r="J99" s="71"/>
      <c r="K99" s="34" t="s">
        <v>66</v>
      </c>
      <c r="L99" s="78">
        <v>99</v>
      </c>
      <c r="M99" s="78"/>
      <c r="N99" s="73"/>
      <c r="O99" s="80" t="s">
        <v>238</v>
      </c>
      <c r="P99" s="82">
        <v>43544.760659722226</v>
      </c>
      <c r="Q99" s="80" t="s">
        <v>309</v>
      </c>
      <c r="R99" s="80"/>
      <c r="S99" s="80"/>
      <c r="T99" s="80" t="s">
        <v>367</v>
      </c>
      <c r="U99" s="80"/>
      <c r="V99" s="84" t="s">
        <v>389</v>
      </c>
      <c r="W99" s="82">
        <v>43544.760659722226</v>
      </c>
      <c r="X99" s="84" t="s">
        <v>507</v>
      </c>
      <c r="Y99" s="80"/>
      <c r="Z99" s="80"/>
      <c r="AA99" s="86" t="s">
        <v>669</v>
      </c>
      <c r="AB99" s="80"/>
      <c r="AC99" s="80" t="b">
        <v>0</v>
      </c>
      <c r="AD99" s="80">
        <v>0</v>
      </c>
      <c r="AE99" s="86" t="s">
        <v>718</v>
      </c>
      <c r="AF99" s="80" t="b">
        <v>0</v>
      </c>
      <c r="AG99" s="80" t="s">
        <v>729</v>
      </c>
      <c r="AH99" s="80"/>
      <c r="AI99" s="86" t="s">
        <v>718</v>
      </c>
      <c r="AJ99" s="80" t="b">
        <v>0</v>
      </c>
      <c r="AK99" s="80">
        <v>1</v>
      </c>
      <c r="AL99" s="86" t="s">
        <v>663</v>
      </c>
      <c r="AM99" s="80" t="s">
        <v>736</v>
      </c>
      <c r="AN99" s="80" t="b">
        <v>0</v>
      </c>
      <c r="AO99" s="86" t="s">
        <v>663</v>
      </c>
      <c r="AP99" s="80" t="s">
        <v>178</v>
      </c>
      <c r="AQ99" s="80">
        <v>0</v>
      </c>
      <c r="AR99" s="80">
        <v>0</v>
      </c>
      <c r="AS99" s="80"/>
      <c r="AT99" s="80"/>
      <c r="AU99" s="80"/>
      <c r="AV99" s="80"/>
      <c r="AW99" s="80"/>
      <c r="AX99" s="80"/>
      <c r="AY99" s="80"/>
      <c r="AZ99" s="80"/>
      <c r="BA99" s="79" t="str">
        <f>REPLACE(INDEX(GroupVertices[Group],MATCH(Edges[[#This Row],[Vertex 1]],GroupVertices[Vertex],0)),1,1,"")</f>
        <v>2</v>
      </c>
      <c r="BB99" s="79" t="str">
        <f>REPLACE(INDEX(GroupVertices[Group],MATCH(Edges[[#This Row],[Vertex 2]],GroupVertices[Vertex],0)),1,1,"")</f>
        <v>1</v>
      </c>
    </row>
    <row r="100" spans="1:54" ht="15">
      <c r="A100" s="65" t="s">
        <v>220</v>
      </c>
      <c r="B100" s="65" t="s">
        <v>222</v>
      </c>
      <c r="C100" s="66"/>
      <c r="D100" s="67"/>
      <c r="E100" s="68"/>
      <c r="F100" s="69"/>
      <c r="G100" s="66"/>
      <c r="H100" s="70"/>
      <c r="I100" s="71"/>
      <c r="J100" s="71"/>
      <c r="K100" s="34" t="s">
        <v>66</v>
      </c>
      <c r="L100" s="78">
        <v>100</v>
      </c>
      <c r="M100" s="78"/>
      <c r="N100" s="73"/>
      <c r="O100" s="80" t="s">
        <v>238</v>
      </c>
      <c r="P100" s="82">
        <v>43544.76070601852</v>
      </c>
      <c r="Q100" s="80" t="s">
        <v>292</v>
      </c>
      <c r="R100" s="80"/>
      <c r="S100" s="80"/>
      <c r="T100" s="80" t="s">
        <v>367</v>
      </c>
      <c r="U100" s="80"/>
      <c r="V100" s="84" t="s">
        <v>389</v>
      </c>
      <c r="W100" s="82">
        <v>43544.76070601852</v>
      </c>
      <c r="X100" s="84" t="s">
        <v>476</v>
      </c>
      <c r="Y100" s="80"/>
      <c r="Z100" s="80"/>
      <c r="AA100" s="86" t="s">
        <v>635</v>
      </c>
      <c r="AB100" s="80"/>
      <c r="AC100" s="80" t="b">
        <v>0</v>
      </c>
      <c r="AD100" s="80">
        <v>0</v>
      </c>
      <c r="AE100" s="86" t="s">
        <v>718</v>
      </c>
      <c r="AF100" s="80" t="b">
        <v>0</v>
      </c>
      <c r="AG100" s="80" t="s">
        <v>729</v>
      </c>
      <c r="AH100" s="80"/>
      <c r="AI100" s="86" t="s">
        <v>718</v>
      </c>
      <c r="AJ100" s="80" t="b">
        <v>0</v>
      </c>
      <c r="AK100" s="80">
        <v>1</v>
      </c>
      <c r="AL100" s="86" t="s">
        <v>634</v>
      </c>
      <c r="AM100" s="80" t="s">
        <v>736</v>
      </c>
      <c r="AN100" s="80" t="b">
        <v>0</v>
      </c>
      <c r="AO100" s="86" t="s">
        <v>634</v>
      </c>
      <c r="AP100" s="80" t="s">
        <v>178</v>
      </c>
      <c r="AQ100" s="80">
        <v>0</v>
      </c>
      <c r="AR100" s="80">
        <v>0</v>
      </c>
      <c r="AS100" s="80"/>
      <c r="AT100" s="80"/>
      <c r="AU100" s="80"/>
      <c r="AV100" s="80"/>
      <c r="AW100" s="80"/>
      <c r="AX100" s="80"/>
      <c r="AY100" s="80"/>
      <c r="AZ100" s="80"/>
      <c r="BA100" s="79" t="str">
        <f>REPLACE(INDEX(GroupVertices[Group],MATCH(Edges[[#This Row],[Vertex 1]],GroupVertices[Vertex],0)),1,1,"")</f>
        <v>2</v>
      </c>
      <c r="BB100" s="79" t="str">
        <f>REPLACE(INDEX(GroupVertices[Group],MATCH(Edges[[#This Row],[Vertex 2]],GroupVertices[Vertex],0)),1,1,"")</f>
        <v>1</v>
      </c>
    </row>
    <row r="101" spans="1:54" ht="15">
      <c r="A101" s="65" t="s">
        <v>220</v>
      </c>
      <c r="B101" s="65" t="s">
        <v>222</v>
      </c>
      <c r="C101" s="66"/>
      <c r="D101" s="67"/>
      <c r="E101" s="68"/>
      <c r="F101" s="69"/>
      <c r="G101" s="66"/>
      <c r="H101" s="70"/>
      <c r="I101" s="71"/>
      <c r="J101" s="71"/>
      <c r="K101" s="34" t="s">
        <v>66</v>
      </c>
      <c r="L101" s="78">
        <v>101</v>
      </c>
      <c r="M101" s="78"/>
      <c r="N101" s="73"/>
      <c r="O101" s="80" t="s">
        <v>237</v>
      </c>
      <c r="P101" s="82">
        <v>43544.760787037034</v>
      </c>
      <c r="Q101" s="80" t="s">
        <v>295</v>
      </c>
      <c r="R101" s="80"/>
      <c r="S101" s="80"/>
      <c r="T101" s="80" t="s">
        <v>367</v>
      </c>
      <c r="U101" s="80"/>
      <c r="V101" s="84" t="s">
        <v>389</v>
      </c>
      <c r="W101" s="82">
        <v>43544.760787037034</v>
      </c>
      <c r="X101" s="84" t="s">
        <v>482</v>
      </c>
      <c r="Y101" s="80"/>
      <c r="Z101" s="80"/>
      <c r="AA101" s="86" t="s">
        <v>641</v>
      </c>
      <c r="AB101" s="80"/>
      <c r="AC101" s="80" t="b">
        <v>0</v>
      </c>
      <c r="AD101" s="80">
        <v>0</v>
      </c>
      <c r="AE101" s="86" t="s">
        <v>718</v>
      </c>
      <c r="AF101" s="80" t="b">
        <v>0</v>
      </c>
      <c r="AG101" s="80" t="s">
        <v>729</v>
      </c>
      <c r="AH101" s="80"/>
      <c r="AI101" s="86" t="s">
        <v>718</v>
      </c>
      <c r="AJ101" s="80" t="b">
        <v>0</v>
      </c>
      <c r="AK101" s="80">
        <v>1</v>
      </c>
      <c r="AL101" s="86" t="s">
        <v>638</v>
      </c>
      <c r="AM101" s="80" t="s">
        <v>736</v>
      </c>
      <c r="AN101" s="80" t="b">
        <v>0</v>
      </c>
      <c r="AO101" s="86" t="s">
        <v>638</v>
      </c>
      <c r="AP101" s="80" t="s">
        <v>178</v>
      </c>
      <c r="AQ101" s="80">
        <v>0</v>
      </c>
      <c r="AR101" s="80">
        <v>0</v>
      </c>
      <c r="AS101" s="80"/>
      <c r="AT101" s="80"/>
      <c r="AU101" s="80"/>
      <c r="AV101" s="80"/>
      <c r="AW101" s="80"/>
      <c r="AX101" s="80"/>
      <c r="AY101" s="80"/>
      <c r="AZ101" s="80"/>
      <c r="BA101" s="79" t="str">
        <f>REPLACE(INDEX(GroupVertices[Group],MATCH(Edges[[#This Row],[Vertex 1]],GroupVertices[Vertex],0)),1,1,"")</f>
        <v>2</v>
      </c>
      <c r="BB101" s="79" t="str">
        <f>REPLACE(INDEX(GroupVertices[Group],MATCH(Edges[[#This Row],[Vertex 2]],GroupVertices[Vertex],0)),1,1,"")</f>
        <v>1</v>
      </c>
    </row>
    <row r="102" spans="1:54" ht="15">
      <c r="A102" s="65" t="s">
        <v>220</v>
      </c>
      <c r="B102" s="65" t="s">
        <v>222</v>
      </c>
      <c r="C102" s="66"/>
      <c r="D102" s="67"/>
      <c r="E102" s="68"/>
      <c r="F102" s="69"/>
      <c r="G102" s="66"/>
      <c r="H102" s="70"/>
      <c r="I102" s="71"/>
      <c r="J102" s="71"/>
      <c r="K102" s="34" t="s">
        <v>66</v>
      </c>
      <c r="L102" s="78">
        <v>102</v>
      </c>
      <c r="M102" s="78"/>
      <c r="N102" s="73"/>
      <c r="O102" s="80" t="s">
        <v>238</v>
      </c>
      <c r="P102" s="82">
        <v>43544.80006944444</v>
      </c>
      <c r="Q102" s="80" t="s">
        <v>306</v>
      </c>
      <c r="R102" s="80"/>
      <c r="S102" s="80"/>
      <c r="T102" s="80" t="s">
        <v>371</v>
      </c>
      <c r="U102" s="80"/>
      <c r="V102" s="84" t="s">
        <v>389</v>
      </c>
      <c r="W102" s="82">
        <v>43544.80006944444</v>
      </c>
      <c r="X102" s="84" t="s">
        <v>498</v>
      </c>
      <c r="Y102" s="80"/>
      <c r="Z102" s="80"/>
      <c r="AA102" s="86" t="s">
        <v>660</v>
      </c>
      <c r="AB102" s="80"/>
      <c r="AC102" s="80" t="b">
        <v>0</v>
      </c>
      <c r="AD102" s="80">
        <v>0</v>
      </c>
      <c r="AE102" s="86" t="s">
        <v>718</v>
      </c>
      <c r="AF102" s="80" t="b">
        <v>0</v>
      </c>
      <c r="AG102" s="80" t="s">
        <v>729</v>
      </c>
      <c r="AH102" s="80"/>
      <c r="AI102" s="86" t="s">
        <v>718</v>
      </c>
      <c r="AJ102" s="80" t="b">
        <v>0</v>
      </c>
      <c r="AK102" s="80">
        <v>1</v>
      </c>
      <c r="AL102" s="86" t="s">
        <v>653</v>
      </c>
      <c r="AM102" s="80" t="s">
        <v>736</v>
      </c>
      <c r="AN102" s="80" t="b">
        <v>0</v>
      </c>
      <c r="AO102" s="86" t="s">
        <v>653</v>
      </c>
      <c r="AP102" s="80" t="s">
        <v>178</v>
      </c>
      <c r="AQ102" s="80">
        <v>0</v>
      </c>
      <c r="AR102" s="80">
        <v>0</v>
      </c>
      <c r="AS102" s="80"/>
      <c r="AT102" s="80"/>
      <c r="AU102" s="80"/>
      <c r="AV102" s="80"/>
      <c r="AW102" s="80"/>
      <c r="AX102" s="80"/>
      <c r="AY102" s="80"/>
      <c r="AZ102" s="80"/>
      <c r="BA102" s="79" t="str">
        <f>REPLACE(INDEX(GroupVertices[Group],MATCH(Edges[[#This Row],[Vertex 1]],GroupVertices[Vertex],0)),1,1,"")</f>
        <v>2</v>
      </c>
      <c r="BB102" s="79" t="str">
        <f>REPLACE(INDEX(GroupVertices[Group],MATCH(Edges[[#This Row],[Vertex 2]],GroupVertices[Vertex],0)),1,1,"")</f>
        <v>1</v>
      </c>
    </row>
    <row r="103" spans="1:54" ht="15">
      <c r="A103" s="65" t="s">
        <v>220</v>
      </c>
      <c r="B103" s="65" t="s">
        <v>222</v>
      </c>
      <c r="C103" s="66"/>
      <c r="D103" s="67"/>
      <c r="E103" s="68"/>
      <c r="F103" s="69"/>
      <c r="G103" s="66"/>
      <c r="H103" s="70"/>
      <c r="I103" s="71"/>
      <c r="J103" s="71"/>
      <c r="K103" s="34" t="s">
        <v>66</v>
      </c>
      <c r="L103" s="78">
        <v>103</v>
      </c>
      <c r="M103" s="78"/>
      <c r="N103" s="73"/>
      <c r="O103" s="80" t="s">
        <v>238</v>
      </c>
      <c r="P103" s="82">
        <v>43544.80017361111</v>
      </c>
      <c r="Q103" s="80" t="s">
        <v>312</v>
      </c>
      <c r="R103" s="80"/>
      <c r="S103" s="80"/>
      <c r="T103" s="80" t="s">
        <v>367</v>
      </c>
      <c r="U103" s="80"/>
      <c r="V103" s="84" t="s">
        <v>389</v>
      </c>
      <c r="W103" s="82">
        <v>43544.80017361111</v>
      </c>
      <c r="X103" s="84" t="s">
        <v>508</v>
      </c>
      <c r="Y103" s="80"/>
      <c r="Z103" s="80"/>
      <c r="AA103" s="86" t="s">
        <v>670</v>
      </c>
      <c r="AB103" s="80"/>
      <c r="AC103" s="80" t="b">
        <v>0</v>
      </c>
      <c r="AD103" s="80">
        <v>0</v>
      </c>
      <c r="AE103" s="86" t="s">
        <v>718</v>
      </c>
      <c r="AF103" s="80" t="b">
        <v>0</v>
      </c>
      <c r="AG103" s="80" t="s">
        <v>729</v>
      </c>
      <c r="AH103" s="80"/>
      <c r="AI103" s="86" t="s">
        <v>718</v>
      </c>
      <c r="AJ103" s="80" t="b">
        <v>0</v>
      </c>
      <c r="AK103" s="80">
        <v>2</v>
      </c>
      <c r="AL103" s="86" t="s">
        <v>666</v>
      </c>
      <c r="AM103" s="80" t="s">
        <v>736</v>
      </c>
      <c r="AN103" s="80" t="b">
        <v>0</v>
      </c>
      <c r="AO103" s="86" t="s">
        <v>666</v>
      </c>
      <c r="AP103" s="80" t="s">
        <v>178</v>
      </c>
      <c r="AQ103" s="80">
        <v>0</v>
      </c>
      <c r="AR103" s="80">
        <v>0</v>
      </c>
      <c r="AS103" s="80"/>
      <c r="AT103" s="80"/>
      <c r="AU103" s="80"/>
      <c r="AV103" s="80"/>
      <c r="AW103" s="80"/>
      <c r="AX103" s="80"/>
      <c r="AY103" s="80"/>
      <c r="AZ103" s="80"/>
      <c r="BA103" s="79" t="str">
        <f>REPLACE(INDEX(GroupVertices[Group],MATCH(Edges[[#This Row],[Vertex 1]],GroupVertices[Vertex],0)),1,1,"")</f>
        <v>2</v>
      </c>
      <c r="BB103" s="79" t="str">
        <f>REPLACE(INDEX(GroupVertices[Group],MATCH(Edges[[#This Row],[Vertex 2]],GroupVertices[Vertex],0)),1,1,"")</f>
        <v>1</v>
      </c>
    </row>
    <row r="104" spans="1:54" ht="15">
      <c r="A104" s="65" t="s">
        <v>228</v>
      </c>
      <c r="B104" s="65" t="s">
        <v>222</v>
      </c>
      <c r="C104" s="66"/>
      <c r="D104" s="67"/>
      <c r="E104" s="68"/>
      <c r="F104" s="69"/>
      <c r="G104" s="66"/>
      <c r="H104" s="70"/>
      <c r="I104" s="71"/>
      <c r="J104" s="71"/>
      <c r="K104" s="34" t="s">
        <v>65</v>
      </c>
      <c r="L104" s="78">
        <v>104</v>
      </c>
      <c r="M104" s="78"/>
      <c r="N104" s="73"/>
      <c r="O104" s="80" t="s">
        <v>238</v>
      </c>
      <c r="P104" s="82">
        <v>43544.747777777775</v>
      </c>
      <c r="Q104" s="80" t="s">
        <v>292</v>
      </c>
      <c r="R104" s="80"/>
      <c r="S104" s="80"/>
      <c r="T104" s="80" t="s">
        <v>367</v>
      </c>
      <c r="U104" s="80"/>
      <c r="V104" s="84" t="s">
        <v>397</v>
      </c>
      <c r="W104" s="82">
        <v>43544.747777777775</v>
      </c>
      <c r="X104" s="84" t="s">
        <v>356</v>
      </c>
      <c r="Y104" s="80"/>
      <c r="Z104" s="80"/>
      <c r="AA104" s="86" t="s">
        <v>634</v>
      </c>
      <c r="AB104" s="86" t="s">
        <v>690</v>
      </c>
      <c r="AC104" s="80" t="b">
        <v>0</v>
      </c>
      <c r="AD104" s="80">
        <v>3</v>
      </c>
      <c r="AE104" s="86" t="s">
        <v>721</v>
      </c>
      <c r="AF104" s="80" t="b">
        <v>0</v>
      </c>
      <c r="AG104" s="80" t="s">
        <v>729</v>
      </c>
      <c r="AH104" s="80"/>
      <c r="AI104" s="86" t="s">
        <v>718</v>
      </c>
      <c r="AJ104" s="80" t="b">
        <v>0</v>
      </c>
      <c r="AK104" s="80">
        <v>1</v>
      </c>
      <c r="AL104" s="86" t="s">
        <v>718</v>
      </c>
      <c r="AM104" s="80" t="s">
        <v>733</v>
      </c>
      <c r="AN104" s="80" t="b">
        <v>0</v>
      </c>
      <c r="AO104" s="86" t="s">
        <v>690</v>
      </c>
      <c r="AP104" s="80" t="s">
        <v>178</v>
      </c>
      <c r="AQ104" s="80">
        <v>0</v>
      </c>
      <c r="AR104" s="80">
        <v>0</v>
      </c>
      <c r="AS104" s="80"/>
      <c r="AT104" s="80"/>
      <c r="AU104" s="80"/>
      <c r="AV104" s="80"/>
      <c r="AW104" s="80"/>
      <c r="AX104" s="80"/>
      <c r="AY104" s="80"/>
      <c r="AZ104" s="80"/>
      <c r="BA104" s="79" t="str">
        <f>REPLACE(INDEX(GroupVertices[Group],MATCH(Edges[[#This Row],[Vertex 1]],GroupVertices[Vertex],0)),1,1,"")</f>
        <v>1</v>
      </c>
      <c r="BB104" s="79" t="str">
        <f>REPLACE(INDEX(GroupVertices[Group],MATCH(Edges[[#This Row],[Vertex 2]],GroupVertices[Vertex],0)),1,1,"")</f>
        <v>1</v>
      </c>
    </row>
    <row r="105" spans="1:54" ht="15">
      <c r="A105" s="65" t="s">
        <v>219</v>
      </c>
      <c r="B105" s="65" t="s">
        <v>222</v>
      </c>
      <c r="C105" s="66"/>
      <c r="D105" s="67"/>
      <c r="E105" s="68"/>
      <c r="F105" s="69"/>
      <c r="G105" s="66"/>
      <c r="H105" s="70"/>
      <c r="I105" s="71"/>
      <c r="J105" s="71"/>
      <c r="K105" s="34" t="s">
        <v>66</v>
      </c>
      <c r="L105" s="78">
        <v>105</v>
      </c>
      <c r="M105" s="78"/>
      <c r="N105" s="73"/>
      <c r="O105" s="80" t="s">
        <v>236</v>
      </c>
      <c r="P105" s="82">
        <v>43544.680393518516</v>
      </c>
      <c r="Q105" s="80" t="s">
        <v>246</v>
      </c>
      <c r="R105" s="80"/>
      <c r="S105" s="80"/>
      <c r="T105" s="80" t="s">
        <v>367</v>
      </c>
      <c r="U105" s="80"/>
      <c r="V105" s="84" t="s">
        <v>388</v>
      </c>
      <c r="W105" s="82">
        <v>43544.680393518516</v>
      </c>
      <c r="X105" s="84" t="s">
        <v>409</v>
      </c>
      <c r="Y105" s="80"/>
      <c r="Z105" s="80"/>
      <c r="AA105" s="86" t="s">
        <v>566</v>
      </c>
      <c r="AB105" s="80"/>
      <c r="AC105" s="80" t="b">
        <v>0</v>
      </c>
      <c r="AD105" s="80">
        <v>0</v>
      </c>
      <c r="AE105" s="86" t="s">
        <v>718</v>
      </c>
      <c r="AF105" s="80" t="b">
        <v>0</v>
      </c>
      <c r="AG105" s="80" t="s">
        <v>729</v>
      </c>
      <c r="AH105" s="80"/>
      <c r="AI105" s="86" t="s">
        <v>718</v>
      </c>
      <c r="AJ105" s="80" t="b">
        <v>0</v>
      </c>
      <c r="AK105" s="80">
        <v>2</v>
      </c>
      <c r="AL105" s="86" t="s">
        <v>562</v>
      </c>
      <c r="AM105" s="80" t="s">
        <v>733</v>
      </c>
      <c r="AN105" s="80" t="b">
        <v>0</v>
      </c>
      <c r="AO105" s="86" t="s">
        <v>562</v>
      </c>
      <c r="AP105" s="80" t="s">
        <v>178</v>
      </c>
      <c r="AQ105" s="80">
        <v>0</v>
      </c>
      <c r="AR105" s="80">
        <v>0</v>
      </c>
      <c r="AS105" s="80"/>
      <c r="AT105" s="80"/>
      <c r="AU105" s="80"/>
      <c r="AV105" s="80"/>
      <c r="AW105" s="80"/>
      <c r="AX105" s="80"/>
      <c r="AY105" s="80"/>
      <c r="AZ105" s="80"/>
      <c r="BA105" s="79" t="str">
        <f>REPLACE(INDEX(GroupVertices[Group],MATCH(Edges[[#This Row],[Vertex 1]],GroupVertices[Vertex],0)),1,1,"")</f>
        <v>3</v>
      </c>
      <c r="BB105" s="79" t="str">
        <f>REPLACE(INDEX(GroupVertices[Group],MATCH(Edges[[#This Row],[Vertex 2]],GroupVertices[Vertex],0)),1,1,"")</f>
        <v>1</v>
      </c>
    </row>
    <row r="106" spans="1:54" ht="15">
      <c r="A106" s="65" t="s">
        <v>219</v>
      </c>
      <c r="B106" s="65" t="s">
        <v>222</v>
      </c>
      <c r="C106" s="66"/>
      <c r="D106" s="67"/>
      <c r="E106" s="68"/>
      <c r="F106" s="69"/>
      <c r="G106" s="66"/>
      <c r="H106" s="70"/>
      <c r="I106" s="71"/>
      <c r="J106" s="71"/>
      <c r="K106" s="34" t="s">
        <v>66</v>
      </c>
      <c r="L106" s="78">
        <v>106</v>
      </c>
      <c r="M106" s="78"/>
      <c r="N106" s="73"/>
      <c r="O106" s="80" t="s">
        <v>238</v>
      </c>
      <c r="P106" s="82">
        <v>43544.731944444444</v>
      </c>
      <c r="Q106" s="80" t="s">
        <v>260</v>
      </c>
      <c r="R106" s="80"/>
      <c r="S106" s="80"/>
      <c r="T106" s="80" t="s">
        <v>367</v>
      </c>
      <c r="U106" s="80"/>
      <c r="V106" s="84" t="s">
        <v>388</v>
      </c>
      <c r="W106" s="82">
        <v>43544.731944444444</v>
      </c>
      <c r="X106" s="84" t="s">
        <v>427</v>
      </c>
      <c r="Y106" s="80"/>
      <c r="Z106" s="80"/>
      <c r="AA106" s="86" t="s">
        <v>585</v>
      </c>
      <c r="AB106" s="86" t="s">
        <v>716</v>
      </c>
      <c r="AC106" s="80" t="b">
        <v>0</v>
      </c>
      <c r="AD106" s="80">
        <v>0</v>
      </c>
      <c r="AE106" s="86" t="s">
        <v>721</v>
      </c>
      <c r="AF106" s="80" t="b">
        <v>0</v>
      </c>
      <c r="AG106" s="80" t="s">
        <v>729</v>
      </c>
      <c r="AH106" s="80"/>
      <c r="AI106" s="86" t="s">
        <v>718</v>
      </c>
      <c r="AJ106" s="80" t="b">
        <v>0</v>
      </c>
      <c r="AK106" s="80">
        <v>0</v>
      </c>
      <c r="AL106" s="86" t="s">
        <v>718</v>
      </c>
      <c r="AM106" s="80" t="s">
        <v>738</v>
      </c>
      <c r="AN106" s="80" t="b">
        <v>0</v>
      </c>
      <c r="AO106" s="86" t="s">
        <v>716</v>
      </c>
      <c r="AP106" s="80" t="s">
        <v>178</v>
      </c>
      <c r="AQ106" s="80">
        <v>0</v>
      </c>
      <c r="AR106" s="80">
        <v>0</v>
      </c>
      <c r="AS106" s="80"/>
      <c r="AT106" s="80"/>
      <c r="AU106" s="80"/>
      <c r="AV106" s="80"/>
      <c r="AW106" s="80"/>
      <c r="AX106" s="80"/>
      <c r="AY106" s="80"/>
      <c r="AZ106" s="80"/>
      <c r="BA106" s="79" t="str">
        <f>REPLACE(INDEX(GroupVertices[Group],MATCH(Edges[[#This Row],[Vertex 1]],GroupVertices[Vertex],0)),1,1,"")</f>
        <v>3</v>
      </c>
      <c r="BB106" s="79" t="str">
        <f>REPLACE(INDEX(GroupVertices[Group],MATCH(Edges[[#This Row],[Vertex 2]],GroupVertices[Vertex],0)),1,1,"")</f>
        <v>1</v>
      </c>
    </row>
    <row r="107" spans="1:54" ht="15">
      <c r="A107" s="65" t="s">
        <v>219</v>
      </c>
      <c r="B107" s="65" t="s">
        <v>222</v>
      </c>
      <c r="C107" s="66"/>
      <c r="D107" s="67"/>
      <c r="E107" s="68"/>
      <c r="F107" s="69"/>
      <c r="G107" s="66"/>
      <c r="H107" s="70"/>
      <c r="I107" s="71"/>
      <c r="J107" s="71"/>
      <c r="K107" s="34" t="s">
        <v>66</v>
      </c>
      <c r="L107" s="78">
        <v>107</v>
      </c>
      <c r="M107" s="78"/>
      <c r="N107" s="73"/>
      <c r="O107" s="80" t="s">
        <v>238</v>
      </c>
      <c r="P107" s="82">
        <v>43544.75791666667</v>
      </c>
      <c r="Q107" s="80" t="s">
        <v>262</v>
      </c>
      <c r="R107" s="80"/>
      <c r="S107" s="80"/>
      <c r="T107" s="80" t="s">
        <v>367</v>
      </c>
      <c r="U107" s="80"/>
      <c r="V107" s="84" t="s">
        <v>388</v>
      </c>
      <c r="W107" s="82">
        <v>43544.75791666667</v>
      </c>
      <c r="X107" s="84" t="s">
        <v>429</v>
      </c>
      <c r="Y107" s="80"/>
      <c r="Z107" s="80"/>
      <c r="AA107" s="86" t="s">
        <v>587</v>
      </c>
      <c r="AB107" s="86" t="s">
        <v>697</v>
      </c>
      <c r="AC107" s="80" t="b">
        <v>0</v>
      </c>
      <c r="AD107" s="80">
        <v>2</v>
      </c>
      <c r="AE107" s="86" t="s">
        <v>721</v>
      </c>
      <c r="AF107" s="80" t="b">
        <v>0</v>
      </c>
      <c r="AG107" s="80" t="s">
        <v>729</v>
      </c>
      <c r="AH107" s="80"/>
      <c r="AI107" s="86" t="s">
        <v>718</v>
      </c>
      <c r="AJ107" s="80" t="b">
        <v>0</v>
      </c>
      <c r="AK107" s="80">
        <v>1</v>
      </c>
      <c r="AL107" s="86" t="s">
        <v>718</v>
      </c>
      <c r="AM107" s="80" t="s">
        <v>733</v>
      </c>
      <c r="AN107" s="80" t="b">
        <v>0</v>
      </c>
      <c r="AO107" s="86" t="s">
        <v>697</v>
      </c>
      <c r="AP107" s="80" t="s">
        <v>178</v>
      </c>
      <c r="AQ107" s="80">
        <v>0</v>
      </c>
      <c r="AR107" s="80">
        <v>0</v>
      </c>
      <c r="AS107" s="80"/>
      <c r="AT107" s="80"/>
      <c r="AU107" s="80"/>
      <c r="AV107" s="80"/>
      <c r="AW107" s="80"/>
      <c r="AX107" s="80"/>
      <c r="AY107" s="80"/>
      <c r="AZ107" s="80"/>
      <c r="BA107" s="79" t="str">
        <f>REPLACE(INDEX(GroupVertices[Group],MATCH(Edges[[#This Row],[Vertex 1]],GroupVertices[Vertex],0)),1,1,"")</f>
        <v>3</v>
      </c>
      <c r="BB107" s="79" t="str">
        <f>REPLACE(INDEX(GroupVertices[Group],MATCH(Edges[[#This Row],[Vertex 2]],GroupVertices[Vertex],0)),1,1,"")</f>
        <v>1</v>
      </c>
    </row>
    <row r="108" spans="1:54" ht="15">
      <c r="A108" s="65" t="s">
        <v>218</v>
      </c>
      <c r="B108" s="65" t="s">
        <v>222</v>
      </c>
      <c r="C108" s="66"/>
      <c r="D108" s="67"/>
      <c r="E108" s="68"/>
      <c r="F108" s="69"/>
      <c r="G108" s="66"/>
      <c r="H108" s="70"/>
      <c r="I108" s="71"/>
      <c r="J108" s="71"/>
      <c r="K108" s="34" t="s">
        <v>65</v>
      </c>
      <c r="L108" s="78">
        <v>108</v>
      </c>
      <c r="M108" s="78"/>
      <c r="N108" s="73"/>
      <c r="O108" s="80" t="s">
        <v>236</v>
      </c>
      <c r="P108" s="82">
        <v>43537.67329861111</v>
      </c>
      <c r="Q108" s="80" t="s">
        <v>240</v>
      </c>
      <c r="R108" s="84" t="s">
        <v>339</v>
      </c>
      <c r="S108" s="80" t="s">
        <v>362</v>
      </c>
      <c r="T108" s="80" t="s">
        <v>367</v>
      </c>
      <c r="U108" s="80"/>
      <c r="V108" s="84" t="s">
        <v>387</v>
      </c>
      <c r="W108" s="82">
        <v>43537.67329861111</v>
      </c>
      <c r="X108" s="84" t="s">
        <v>404</v>
      </c>
      <c r="Y108" s="80"/>
      <c r="Z108" s="80"/>
      <c r="AA108" s="86" t="s">
        <v>561</v>
      </c>
      <c r="AB108" s="80"/>
      <c r="AC108" s="80" t="b">
        <v>0</v>
      </c>
      <c r="AD108" s="80">
        <v>3</v>
      </c>
      <c r="AE108" s="86" t="s">
        <v>718</v>
      </c>
      <c r="AF108" s="80" t="b">
        <v>0</v>
      </c>
      <c r="AG108" s="80" t="s">
        <v>729</v>
      </c>
      <c r="AH108" s="80"/>
      <c r="AI108" s="86" t="s">
        <v>718</v>
      </c>
      <c r="AJ108" s="80" t="b">
        <v>0</v>
      </c>
      <c r="AK108" s="80">
        <v>2</v>
      </c>
      <c r="AL108" s="86" t="s">
        <v>718</v>
      </c>
      <c r="AM108" s="80" t="s">
        <v>733</v>
      </c>
      <c r="AN108" s="80" t="b">
        <v>0</v>
      </c>
      <c r="AO108" s="86" t="s">
        <v>561</v>
      </c>
      <c r="AP108" s="80" t="s">
        <v>178</v>
      </c>
      <c r="AQ108" s="80">
        <v>0</v>
      </c>
      <c r="AR108" s="80">
        <v>0</v>
      </c>
      <c r="AS108" s="80"/>
      <c r="AT108" s="80"/>
      <c r="AU108" s="80"/>
      <c r="AV108" s="80"/>
      <c r="AW108" s="80"/>
      <c r="AX108" s="80"/>
      <c r="AY108" s="80"/>
      <c r="AZ108" s="80"/>
      <c r="BA108" s="79" t="str">
        <f>REPLACE(INDEX(GroupVertices[Group],MATCH(Edges[[#This Row],[Vertex 1]],GroupVertices[Vertex],0)),1,1,"")</f>
        <v>3</v>
      </c>
      <c r="BB108" s="79" t="str">
        <f>REPLACE(INDEX(GroupVertices[Group],MATCH(Edges[[#This Row],[Vertex 2]],GroupVertices[Vertex],0)),1,1,"")</f>
        <v>1</v>
      </c>
    </row>
    <row r="109" spans="1:54" ht="15">
      <c r="A109" s="65" t="s">
        <v>218</v>
      </c>
      <c r="B109" s="65" t="s">
        <v>222</v>
      </c>
      <c r="C109" s="66"/>
      <c r="D109" s="67"/>
      <c r="E109" s="68"/>
      <c r="F109" s="69"/>
      <c r="G109" s="66"/>
      <c r="H109" s="70"/>
      <c r="I109" s="71"/>
      <c r="J109" s="71"/>
      <c r="K109" s="34" t="s">
        <v>65</v>
      </c>
      <c r="L109" s="78">
        <v>109</v>
      </c>
      <c r="M109" s="78"/>
      <c r="N109" s="73"/>
      <c r="O109" s="80" t="s">
        <v>236</v>
      </c>
      <c r="P109" s="82">
        <v>43544.67271990741</v>
      </c>
      <c r="Q109" s="80" t="s">
        <v>246</v>
      </c>
      <c r="R109" s="84" t="s">
        <v>339</v>
      </c>
      <c r="S109" s="80" t="s">
        <v>362</v>
      </c>
      <c r="T109" s="80" t="s">
        <v>367</v>
      </c>
      <c r="U109" s="80"/>
      <c r="V109" s="84" t="s">
        <v>387</v>
      </c>
      <c r="W109" s="82">
        <v>43544.67271990741</v>
      </c>
      <c r="X109" s="84" t="s">
        <v>405</v>
      </c>
      <c r="Y109" s="80"/>
      <c r="Z109" s="80"/>
      <c r="AA109" s="86" t="s">
        <v>562</v>
      </c>
      <c r="AB109" s="80"/>
      <c r="AC109" s="80" t="b">
        <v>0</v>
      </c>
      <c r="AD109" s="80">
        <v>4</v>
      </c>
      <c r="AE109" s="86" t="s">
        <v>718</v>
      </c>
      <c r="AF109" s="80" t="b">
        <v>0</v>
      </c>
      <c r="AG109" s="80" t="s">
        <v>729</v>
      </c>
      <c r="AH109" s="80"/>
      <c r="AI109" s="86" t="s">
        <v>718</v>
      </c>
      <c r="AJ109" s="80" t="b">
        <v>0</v>
      </c>
      <c r="AK109" s="80">
        <v>2</v>
      </c>
      <c r="AL109" s="86" t="s">
        <v>718</v>
      </c>
      <c r="AM109" s="80" t="s">
        <v>737</v>
      </c>
      <c r="AN109" s="80" t="b">
        <v>0</v>
      </c>
      <c r="AO109" s="86" t="s">
        <v>562</v>
      </c>
      <c r="AP109" s="80" t="s">
        <v>178</v>
      </c>
      <c r="AQ109" s="80">
        <v>0</v>
      </c>
      <c r="AR109" s="80">
        <v>0</v>
      </c>
      <c r="AS109" s="80"/>
      <c r="AT109" s="80"/>
      <c r="AU109" s="80"/>
      <c r="AV109" s="80"/>
      <c r="AW109" s="80"/>
      <c r="AX109" s="80"/>
      <c r="AY109" s="80"/>
      <c r="AZ109" s="80"/>
      <c r="BA109" s="79" t="str">
        <f>REPLACE(INDEX(GroupVertices[Group],MATCH(Edges[[#This Row],[Vertex 1]],GroupVertices[Vertex],0)),1,1,"")</f>
        <v>3</v>
      </c>
      <c r="BB109" s="79" t="str">
        <f>REPLACE(INDEX(GroupVertices[Group],MATCH(Edges[[#This Row],[Vertex 2]],GroupVertices[Vertex],0)),1,1,"")</f>
        <v>1</v>
      </c>
    </row>
    <row r="110" spans="1:54" ht="15">
      <c r="A110" s="65" t="s">
        <v>218</v>
      </c>
      <c r="B110" s="65" t="s">
        <v>222</v>
      </c>
      <c r="C110" s="66"/>
      <c r="D110" s="67"/>
      <c r="E110" s="68"/>
      <c r="F110" s="69"/>
      <c r="G110" s="66"/>
      <c r="H110" s="70"/>
      <c r="I110" s="71"/>
      <c r="J110" s="71"/>
      <c r="K110" s="34" t="s">
        <v>65</v>
      </c>
      <c r="L110" s="78">
        <v>110</v>
      </c>
      <c r="M110" s="78"/>
      <c r="N110" s="73"/>
      <c r="O110" s="80" t="s">
        <v>237</v>
      </c>
      <c r="P110" s="82">
        <v>43544.722037037034</v>
      </c>
      <c r="Q110" s="80" t="s">
        <v>247</v>
      </c>
      <c r="R110" s="80"/>
      <c r="S110" s="80"/>
      <c r="T110" s="80" t="s">
        <v>367</v>
      </c>
      <c r="U110" s="80"/>
      <c r="V110" s="84" t="s">
        <v>387</v>
      </c>
      <c r="W110" s="82">
        <v>43544.722037037034</v>
      </c>
      <c r="X110" s="84" t="s">
        <v>406</v>
      </c>
      <c r="Y110" s="80"/>
      <c r="Z110" s="80"/>
      <c r="AA110" s="86" t="s">
        <v>563</v>
      </c>
      <c r="AB110" s="80"/>
      <c r="AC110" s="80" t="b">
        <v>0</v>
      </c>
      <c r="AD110" s="80">
        <v>0</v>
      </c>
      <c r="AE110" s="86" t="s">
        <v>718</v>
      </c>
      <c r="AF110" s="80" t="b">
        <v>0</v>
      </c>
      <c r="AG110" s="80" t="s">
        <v>729</v>
      </c>
      <c r="AH110" s="80"/>
      <c r="AI110" s="86" t="s">
        <v>718</v>
      </c>
      <c r="AJ110" s="80" t="b">
        <v>0</v>
      </c>
      <c r="AK110" s="80">
        <v>2</v>
      </c>
      <c r="AL110" s="86" t="s">
        <v>676</v>
      </c>
      <c r="AM110" s="80" t="s">
        <v>733</v>
      </c>
      <c r="AN110" s="80" t="b">
        <v>0</v>
      </c>
      <c r="AO110" s="86" t="s">
        <v>676</v>
      </c>
      <c r="AP110" s="80" t="s">
        <v>178</v>
      </c>
      <c r="AQ110" s="80">
        <v>0</v>
      </c>
      <c r="AR110" s="80">
        <v>0</v>
      </c>
      <c r="AS110" s="80"/>
      <c r="AT110" s="80"/>
      <c r="AU110" s="80"/>
      <c r="AV110" s="80"/>
      <c r="AW110" s="80"/>
      <c r="AX110" s="80"/>
      <c r="AY110" s="80"/>
      <c r="AZ110" s="80"/>
      <c r="BA110" s="79" t="str">
        <f>REPLACE(INDEX(GroupVertices[Group],MATCH(Edges[[#This Row],[Vertex 1]],GroupVertices[Vertex],0)),1,1,"")</f>
        <v>3</v>
      </c>
      <c r="BB110" s="79" t="str">
        <f>REPLACE(INDEX(GroupVertices[Group],MATCH(Edges[[#This Row],[Vertex 2]],GroupVertices[Vertex],0)),1,1,"")</f>
        <v>1</v>
      </c>
    </row>
    <row r="111" spans="1:54" ht="15">
      <c r="A111" s="65" t="s">
        <v>218</v>
      </c>
      <c r="B111" s="65" t="s">
        <v>222</v>
      </c>
      <c r="C111" s="66"/>
      <c r="D111" s="67"/>
      <c r="E111" s="68"/>
      <c r="F111" s="69"/>
      <c r="G111" s="66"/>
      <c r="H111" s="70"/>
      <c r="I111" s="71"/>
      <c r="J111" s="71"/>
      <c r="K111" s="34" t="s">
        <v>65</v>
      </c>
      <c r="L111" s="78">
        <v>111</v>
      </c>
      <c r="M111" s="78"/>
      <c r="N111" s="73"/>
      <c r="O111" s="80" t="s">
        <v>237</v>
      </c>
      <c r="P111" s="82">
        <v>43544.72304398148</v>
      </c>
      <c r="Q111" s="80" t="s">
        <v>248</v>
      </c>
      <c r="R111" s="80"/>
      <c r="S111" s="80"/>
      <c r="T111" s="80" t="s">
        <v>367</v>
      </c>
      <c r="U111" s="80"/>
      <c r="V111" s="84" t="s">
        <v>387</v>
      </c>
      <c r="W111" s="82">
        <v>43544.72304398148</v>
      </c>
      <c r="X111" s="84" t="s">
        <v>407</v>
      </c>
      <c r="Y111" s="80"/>
      <c r="Z111" s="80"/>
      <c r="AA111" s="86" t="s">
        <v>564</v>
      </c>
      <c r="AB111" s="80"/>
      <c r="AC111" s="80" t="b">
        <v>0</v>
      </c>
      <c r="AD111" s="80">
        <v>0</v>
      </c>
      <c r="AE111" s="86" t="s">
        <v>718</v>
      </c>
      <c r="AF111" s="80" t="b">
        <v>0</v>
      </c>
      <c r="AG111" s="80" t="s">
        <v>729</v>
      </c>
      <c r="AH111" s="80"/>
      <c r="AI111" s="86" t="s">
        <v>718</v>
      </c>
      <c r="AJ111" s="80" t="b">
        <v>0</v>
      </c>
      <c r="AK111" s="80">
        <v>3</v>
      </c>
      <c r="AL111" s="86" t="s">
        <v>682</v>
      </c>
      <c r="AM111" s="80" t="s">
        <v>733</v>
      </c>
      <c r="AN111" s="80" t="b">
        <v>0</v>
      </c>
      <c r="AO111" s="86" t="s">
        <v>682</v>
      </c>
      <c r="AP111" s="80" t="s">
        <v>178</v>
      </c>
      <c r="AQ111" s="80">
        <v>0</v>
      </c>
      <c r="AR111" s="80">
        <v>0</v>
      </c>
      <c r="AS111" s="80"/>
      <c r="AT111" s="80"/>
      <c r="AU111" s="80"/>
      <c r="AV111" s="80"/>
      <c r="AW111" s="80"/>
      <c r="AX111" s="80"/>
      <c r="AY111" s="80"/>
      <c r="AZ111" s="80"/>
      <c r="BA111" s="79" t="str">
        <f>REPLACE(INDEX(GroupVertices[Group],MATCH(Edges[[#This Row],[Vertex 1]],GroupVertices[Vertex],0)),1,1,"")</f>
        <v>3</v>
      </c>
      <c r="BB111" s="79" t="str">
        <f>REPLACE(INDEX(GroupVertices[Group],MATCH(Edges[[#This Row],[Vertex 2]],GroupVertices[Vertex],0)),1,1,"")</f>
        <v>1</v>
      </c>
    </row>
    <row r="112" spans="1:54" ht="15">
      <c r="A112" s="65" t="s">
        <v>218</v>
      </c>
      <c r="B112" s="65" t="s">
        <v>222</v>
      </c>
      <c r="C112" s="66"/>
      <c r="D112" s="67"/>
      <c r="E112" s="68"/>
      <c r="F112" s="69"/>
      <c r="G112" s="66"/>
      <c r="H112" s="70"/>
      <c r="I112" s="71"/>
      <c r="J112" s="71"/>
      <c r="K112" s="34" t="s">
        <v>65</v>
      </c>
      <c r="L112" s="78">
        <v>112</v>
      </c>
      <c r="M112" s="78"/>
      <c r="N112" s="73"/>
      <c r="O112" s="80" t="s">
        <v>237</v>
      </c>
      <c r="P112" s="82">
        <v>43544.73142361111</v>
      </c>
      <c r="Q112" s="80" t="s">
        <v>249</v>
      </c>
      <c r="R112" s="80"/>
      <c r="S112" s="80"/>
      <c r="T112" s="80" t="s">
        <v>367</v>
      </c>
      <c r="U112" s="80"/>
      <c r="V112" s="84" t="s">
        <v>387</v>
      </c>
      <c r="W112" s="82">
        <v>43544.73142361111</v>
      </c>
      <c r="X112" s="84" t="s">
        <v>408</v>
      </c>
      <c r="Y112" s="80"/>
      <c r="Z112" s="80"/>
      <c r="AA112" s="86" t="s">
        <v>565</v>
      </c>
      <c r="AB112" s="80"/>
      <c r="AC112" s="80" t="b">
        <v>0</v>
      </c>
      <c r="AD112" s="80">
        <v>0</v>
      </c>
      <c r="AE112" s="86" t="s">
        <v>718</v>
      </c>
      <c r="AF112" s="80" t="b">
        <v>0</v>
      </c>
      <c r="AG112" s="80" t="s">
        <v>729</v>
      </c>
      <c r="AH112" s="80"/>
      <c r="AI112" s="86" t="s">
        <v>718</v>
      </c>
      <c r="AJ112" s="80" t="b">
        <v>0</v>
      </c>
      <c r="AK112" s="80">
        <v>3</v>
      </c>
      <c r="AL112" s="86" t="s">
        <v>687</v>
      </c>
      <c r="AM112" s="80" t="s">
        <v>733</v>
      </c>
      <c r="AN112" s="80" t="b">
        <v>0</v>
      </c>
      <c r="AO112" s="86" t="s">
        <v>687</v>
      </c>
      <c r="AP112" s="80" t="s">
        <v>178</v>
      </c>
      <c r="AQ112" s="80">
        <v>0</v>
      </c>
      <c r="AR112" s="80">
        <v>0</v>
      </c>
      <c r="AS112" s="80"/>
      <c r="AT112" s="80"/>
      <c r="AU112" s="80"/>
      <c r="AV112" s="80"/>
      <c r="AW112" s="80"/>
      <c r="AX112" s="80"/>
      <c r="AY112" s="80"/>
      <c r="AZ112" s="80"/>
      <c r="BA112" s="79" t="str">
        <f>REPLACE(INDEX(GroupVertices[Group],MATCH(Edges[[#This Row],[Vertex 1]],GroupVertices[Vertex],0)),1,1,"")</f>
        <v>3</v>
      </c>
      <c r="BB112" s="79" t="str">
        <f>REPLACE(INDEX(GroupVertices[Group],MATCH(Edges[[#This Row],[Vertex 2]],GroupVertices[Vertex],0)),1,1,"")</f>
        <v>1</v>
      </c>
    </row>
    <row r="113" spans="1:54" ht="15">
      <c r="A113" s="65" t="s">
        <v>215</v>
      </c>
      <c r="B113" s="65" t="s">
        <v>222</v>
      </c>
      <c r="C113" s="66"/>
      <c r="D113" s="67"/>
      <c r="E113" s="68"/>
      <c r="F113" s="69"/>
      <c r="G113" s="66"/>
      <c r="H113" s="70"/>
      <c r="I113" s="71"/>
      <c r="J113" s="71"/>
      <c r="K113" s="34" t="s">
        <v>65</v>
      </c>
      <c r="L113" s="78">
        <v>113</v>
      </c>
      <c r="M113" s="78"/>
      <c r="N113" s="73"/>
      <c r="O113" s="80" t="s">
        <v>236</v>
      </c>
      <c r="P113" s="82">
        <v>43538.829097222224</v>
      </c>
      <c r="Q113" s="80" t="s">
        <v>240</v>
      </c>
      <c r="R113" s="80"/>
      <c r="S113" s="80"/>
      <c r="T113" s="80" t="s">
        <v>367</v>
      </c>
      <c r="U113" s="80"/>
      <c r="V113" s="84" t="s">
        <v>384</v>
      </c>
      <c r="W113" s="82">
        <v>43538.829097222224</v>
      </c>
      <c r="X113" s="84" t="s">
        <v>399</v>
      </c>
      <c r="Y113" s="80"/>
      <c r="Z113" s="80"/>
      <c r="AA113" s="86" t="s">
        <v>555</v>
      </c>
      <c r="AB113" s="80"/>
      <c r="AC113" s="80" t="b">
        <v>0</v>
      </c>
      <c r="AD113" s="80">
        <v>0</v>
      </c>
      <c r="AE113" s="86" t="s">
        <v>718</v>
      </c>
      <c r="AF113" s="80" t="b">
        <v>0</v>
      </c>
      <c r="AG113" s="80" t="s">
        <v>729</v>
      </c>
      <c r="AH113" s="80"/>
      <c r="AI113" s="86" t="s">
        <v>718</v>
      </c>
      <c r="AJ113" s="80" t="b">
        <v>0</v>
      </c>
      <c r="AK113" s="80">
        <v>2</v>
      </c>
      <c r="AL113" s="86" t="s">
        <v>561</v>
      </c>
      <c r="AM113" s="80" t="s">
        <v>734</v>
      </c>
      <c r="AN113" s="80" t="b">
        <v>0</v>
      </c>
      <c r="AO113" s="86" t="s">
        <v>561</v>
      </c>
      <c r="AP113" s="80" t="s">
        <v>178</v>
      </c>
      <c r="AQ113" s="80">
        <v>0</v>
      </c>
      <c r="AR113" s="80">
        <v>0</v>
      </c>
      <c r="AS113" s="80"/>
      <c r="AT113" s="80"/>
      <c r="AU113" s="80"/>
      <c r="AV113" s="80"/>
      <c r="AW113" s="80"/>
      <c r="AX113" s="80"/>
      <c r="AY113" s="80"/>
      <c r="AZ113" s="80"/>
      <c r="BA113" s="79" t="str">
        <f>REPLACE(INDEX(GroupVertices[Group],MATCH(Edges[[#This Row],[Vertex 1]],GroupVertices[Vertex],0)),1,1,"")</f>
        <v>3</v>
      </c>
      <c r="BB113" s="79" t="str">
        <f>REPLACE(INDEX(GroupVertices[Group],MATCH(Edges[[#This Row],[Vertex 2]],GroupVertices[Vertex],0)),1,1,"")</f>
        <v>1</v>
      </c>
    </row>
    <row r="114" spans="1:54" ht="15">
      <c r="A114" s="65" t="s">
        <v>226</v>
      </c>
      <c r="B114" s="65" t="s">
        <v>222</v>
      </c>
      <c r="C114" s="66"/>
      <c r="D114" s="67"/>
      <c r="E114" s="68"/>
      <c r="F114" s="69"/>
      <c r="G114" s="66"/>
      <c r="H114" s="70"/>
      <c r="I114" s="71"/>
      <c r="J114" s="71"/>
      <c r="K114" s="34" t="s">
        <v>65</v>
      </c>
      <c r="L114" s="78">
        <v>114</v>
      </c>
      <c r="M114" s="78"/>
      <c r="N114" s="73"/>
      <c r="O114" s="80" t="s">
        <v>238</v>
      </c>
      <c r="P114" s="82">
        <v>43544.72792824074</v>
      </c>
      <c r="Q114" s="80" t="s">
        <v>265</v>
      </c>
      <c r="R114" s="80"/>
      <c r="S114" s="80"/>
      <c r="T114" s="80" t="s">
        <v>367</v>
      </c>
      <c r="U114" s="80"/>
      <c r="V114" s="84" t="s">
        <v>395</v>
      </c>
      <c r="W114" s="82">
        <v>43544.72792824074</v>
      </c>
      <c r="X114" s="84" t="s">
        <v>433</v>
      </c>
      <c r="Y114" s="80"/>
      <c r="Z114" s="80"/>
      <c r="AA114" s="86" t="s">
        <v>591</v>
      </c>
      <c r="AB114" s="86" t="s">
        <v>676</v>
      </c>
      <c r="AC114" s="80" t="b">
        <v>0</v>
      </c>
      <c r="AD114" s="80">
        <v>2</v>
      </c>
      <c r="AE114" s="86" t="s">
        <v>721</v>
      </c>
      <c r="AF114" s="80" t="b">
        <v>0</v>
      </c>
      <c r="AG114" s="80" t="s">
        <v>729</v>
      </c>
      <c r="AH114" s="80"/>
      <c r="AI114" s="86" t="s">
        <v>718</v>
      </c>
      <c r="AJ114" s="80" t="b">
        <v>0</v>
      </c>
      <c r="AK114" s="80">
        <v>0</v>
      </c>
      <c r="AL114" s="86" t="s">
        <v>718</v>
      </c>
      <c r="AM114" s="80" t="s">
        <v>739</v>
      </c>
      <c r="AN114" s="80" t="b">
        <v>0</v>
      </c>
      <c r="AO114" s="86" t="s">
        <v>676</v>
      </c>
      <c r="AP114" s="80" t="s">
        <v>178</v>
      </c>
      <c r="AQ114" s="80">
        <v>0</v>
      </c>
      <c r="AR114" s="80">
        <v>0</v>
      </c>
      <c r="AS114" s="80"/>
      <c r="AT114" s="80"/>
      <c r="AU114" s="80"/>
      <c r="AV114" s="80"/>
      <c r="AW114" s="80"/>
      <c r="AX114" s="80"/>
      <c r="AY114" s="80"/>
      <c r="AZ114" s="80"/>
      <c r="BA114" s="79" t="str">
        <f>REPLACE(INDEX(GroupVertices[Group],MATCH(Edges[[#This Row],[Vertex 1]],GroupVertices[Vertex],0)),1,1,"")</f>
        <v>1</v>
      </c>
      <c r="BB114" s="79" t="str">
        <f>REPLACE(INDEX(GroupVertices[Group],MATCH(Edges[[#This Row],[Vertex 2]],GroupVertices[Vertex],0)),1,1,"")</f>
        <v>1</v>
      </c>
    </row>
    <row r="115" spans="1:54" ht="15">
      <c r="A115" s="65" t="s">
        <v>226</v>
      </c>
      <c r="B115" s="65" t="s">
        <v>222</v>
      </c>
      <c r="C115" s="66"/>
      <c r="D115" s="67"/>
      <c r="E115" s="68"/>
      <c r="F115" s="69"/>
      <c r="G115" s="66"/>
      <c r="H115" s="70"/>
      <c r="I115" s="71"/>
      <c r="J115" s="71"/>
      <c r="K115" s="34" t="s">
        <v>65</v>
      </c>
      <c r="L115" s="78">
        <v>115</v>
      </c>
      <c r="M115" s="78"/>
      <c r="N115" s="73"/>
      <c r="O115" s="80" t="s">
        <v>238</v>
      </c>
      <c r="P115" s="82">
        <v>43544.73825231481</v>
      </c>
      <c r="Q115" s="80" t="s">
        <v>266</v>
      </c>
      <c r="R115" s="80"/>
      <c r="S115" s="80"/>
      <c r="T115" s="80" t="s">
        <v>367</v>
      </c>
      <c r="U115" s="80"/>
      <c r="V115" s="84" t="s">
        <v>395</v>
      </c>
      <c r="W115" s="82">
        <v>43544.73825231481</v>
      </c>
      <c r="X115" s="84" t="s">
        <v>434</v>
      </c>
      <c r="Y115" s="80"/>
      <c r="Z115" s="80"/>
      <c r="AA115" s="86" t="s">
        <v>592</v>
      </c>
      <c r="AB115" s="86" t="s">
        <v>676</v>
      </c>
      <c r="AC115" s="80" t="b">
        <v>0</v>
      </c>
      <c r="AD115" s="80">
        <v>1</v>
      </c>
      <c r="AE115" s="86" t="s">
        <v>721</v>
      </c>
      <c r="AF115" s="80" t="b">
        <v>0</v>
      </c>
      <c r="AG115" s="80" t="s">
        <v>729</v>
      </c>
      <c r="AH115" s="80"/>
      <c r="AI115" s="86" t="s">
        <v>718</v>
      </c>
      <c r="AJ115" s="80" t="b">
        <v>0</v>
      </c>
      <c r="AK115" s="80">
        <v>0</v>
      </c>
      <c r="AL115" s="86" t="s">
        <v>718</v>
      </c>
      <c r="AM115" s="80" t="s">
        <v>739</v>
      </c>
      <c r="AN115" s="80" t="b">
        <v>0</v>
      </c>
      <c r="AO115" s="86" t="s">
        <v>676</v>
      </c>
      <c r="AP115" s="80" t="s">
        <v>178</v>
      </c>
      <c r="AQ115" s="80">
        <v>0</v>
      </c>
      <c r="AR115" s="80">
        <v>0</v>
      </c>
      <c r="AS115" s="80"/>
      <c r="AT115" s="80"/>
      <c r="AU115" s="80"/>
      <c r="AV115" s="80"/>
      <c r="AW115" s="80"/>
      <c r="AX115" s="80"/>
      <c r="AY115" s="80"/>
      <c r="AZ115" s="80"/>
      <c r="BA115" s="79" t="str">
        <f>REPLACE(INDEX(GroupVertices[Group],MATCH(Edges[[#This Row],[Vertex 1]],GroupVertices[Vertex],0)),1,1,"")</f>
        <v>1</v>
      </c>
      <c r="BB115" s="79" t="str">
        <f>REPLACE(INDEX(GroupVertices[Group],MATCH(Edges[[#This Row],[Vertex 2]],GroupVertices[Vertex],0)),1,1,"")</f>
        <v>1</v>
      </c>
    </row>
    <row r="116" spans="1:54" ht="15">
      <c r="A116" s="65" t="s">
        <v>226</v>
      </c>
      <c r="B116" s="65" t="s">
        <v>222</v>
      </c>
      <c r="C116" s="66"/>
      <c r="D116" s="67"/>
      <c r="E116" s="68"/>
      <c r="F116" s="69"/>
      <c r="G116" s="66"/>
      <c r="H116" s="70"/>
      <c r="I116" s="71"/>
      <c r="J116" s="71"/>
      <c r="K116" s="34" t="s">
        <v>65</v>
      </c>
      <c r="L116" s="78">
        <v>116</v>
      </c>
      <c r="M116" s="78"/>
      <c r="N116" s="73"/>
      <c r="O116" s="80" t="s">
        <v>238</v>
      </c>
      <c r="P116" s="82">
        <v>43544.743414351855</v>
      </c>
      <c r="Q116" s="80" t="s">
        <v>267</v>
      </c>
      <c r="R116" s="80"/>
      <c r="S116" s="80"/>
      <c r="T116" s="80" t="s">
        <v>367</v>
      </c>
      <c r="U116" s="80"/>
      <c r="V116" s="84" t="s">
        <v>395</v>
      </c>
      <c r="W116" s="82">
        <v>43544.743414351855</v>
      </c>
      <c r="X116" s="84" t="s">
        <v>435</v>
      </c>
      <c r="Y116" s="80"/>
      <c r="Z116" s="80"/>
      <c r="AA116" s="86" t="s">
        <v>593</v>
      </c>
      <c r="AB116" s="86" t="s">
        <v>690</v>
      </c>
      <c r="AC116" s="80" t="b">
        <v>0</v>
      </c>
      <c r="AD116" s="80">
        <v>1</v>
      </c>
      <c r="AE116" s="86" t="s">
        <v>721</v>
      </c>
      <c r="AF116" s="80" t="b">
        <v>0</v>
      </c>
      <c r="AG116" s="80" t="s">
        <v>729</v>
      </c>
      <c r="AH116" s="80"/>
      <c r="AI116" s="86" t="s">
        <v>718</v>
      </c>
      <c r="AJ116" s="80" t="b">
        <v>0</v>
      </c>
      <c r="AK116" s="80">
        <v>0</v>
      </c>
      <c r="AL116" s="86" t="s">
        <v>718</v>
      </c>
      <c r="AM116" s="80" t="s">
        <v>739</v>
      </c>
      <c r="AN116" s="80" t="b">
        <v>0</v>
      </c>
      <c r="AO116" s="86" t="s">
        <v>690</v>
      </c>
      <c r="AP116" s="80" t="s">
        <v>178</v>
      </c>
      <c r="AQ116" s="80">
        <v>0</v>
      </c>
      <c r="AR116" s="80">
        <v>0</v>
      </c>
      <c r="AS116" s="80"/>
      <c r="AT116" s="80"/>
      <c r="AU116" s="80"/>
      <c r="AV116" s="80"/>
      <c r="AW116" s="80"/>
      <c r="AX116" s="80"/>
      <c r="AY116" s="80"/>
      <c r="AZ116" s="80"/>
      <c r="BA116" s="79" t="str">
        <f>REPLACE(INDEX(GroupVertices[Group],MATCH(Edges[[#This Row],[Vertex 1]],GroupVertices[Vertex],0)),1,1,"")</f>
        <v>1</v>
      </c>
      <c r="BB116" s="79" t="str">
        <f>REPLACE(INDEX(GroupVertices[Group],MATCH(Edges[[#This Row],[Vertex 2]],GroupVertices[Vertex],0)),1,1,"")</f>
        <v>1</v>
      </c>
    </row>
    <row r="117" spans="1:54" ht="15">
      <c r="A117" s="65" t="s">
        <v>226</v>
      </c>
      <c r="B117" s="65" t="s">
        <v>222</v>
      </c>
      <c r="C117" s="66"/>
      <c r="D117" s="67"/>
      <c r="E117" s="68"/>
      <c r="F117" s="69"/>
      <c r="G117" s="66"/>
      <c r="H117" s="70"/>
      <c r="I117" s="71"/>
      <c r="J117" s="71"/>
      <c r="K117" s="34" t="s">
        <v>65</v>
      </c>
      <c r="L117" s="78">
        <v>117</v>
      </c>
      <c r="M117" s="78"/>
      <c r="N117" s="73"/>
      <c r="O117" s="80" t="s">
        <v>238</v>
      </c>
      <c r="P117" s="82">
        <v>43544.756736111114</v>
      </c>
      <c r="Q117" s="80" t="s">
        <v>268</v>
      </c>
      <c r="R117" s="80"/>
      <c r="S117" s="80"/>
      <c r="T117" s="80" t="s">
        <v>367</v>
      </c>
      <c r="U117" s="80"/>
      <c r="V117" s="84" t="s">
        <v>395</v>
      </c>
      <c r="W117" s="82">
        <v>43544.756736111114</v>
      </c>
      <c r="X117" s="84" t="s">
        <v>436</v>
      </c>
      <c r="Y117" s="80"/>
      <c r="Z117" s="80"/>
      <c r="AA117" s="86" t="s">
        <v>594</v>
      </c>
      <c r="AB117" s="86" t="s">
        <v>676</v>
      </c>
      <c r="AC117" s="80" t="b">
        <v>0</v>
      </c>
      <c r="AD117" s="80">
        <v>1</v>
      </c>
      <c r="AE117" s="86" t="s">
        <v>721</v>
      </c>
      <c r="AF117" s="80" t="b">
        <v>0</v>
      </c>
      <c r="AG117" s="80" t="s">
        <v>729</v>
      </c>
      <c r="AH117" s="80"/>
      <c r="AI117" s="86" t="s">
        <v>718</v>
      </c>
      <c r="AJ117" s="80" t="b">
        <v>0</v>
      </c>
      <c r="AK117" s="80">
        <v>1</v>
      </c>
      <c r="AL117" s="86" t="s">
        <v>718</v>
      </c>
      <c r="AM117" s="80" t="s">
        <v>739</v>
      </c>
      <c r="AN117" s="80" t="b">
        <v>0</v>
      </c>
      <c r="AO117" s="86" t="s">
        <v>676</v>
      </c>
      <c r="AP117" s="80" t="s">
        <v>178</v>
      </c>
      <c r="AQ117" s="80">
        <v>0</v>
      </c>
      <c r="AR117" s="80">
        <v>0</v>
      </c>
      <c r="AS117" s="80"/>
      <c r="AT117" s="80"/>
      <c r="AU117" s="80"/>
      <c r="AV117" s="80"/>
      <c r="AW117" s="80"/>
      <c r="AX117" s="80"/>
      <c r="AY117" s="80"/>
      <c r="AZ117" s="80"/>
      <c r="BA117" s="79" t="str">
        <f>REPLACE(INDEX(GroupVertices[Group],MATCH(Edges[[#This Row],[Vertex 1]],GroupVertices[Vertex],0)),1,1,"")</f>
        <v>1</v>
      </c>
      <c r="BB117" s="79" t="str">
        <f>REPLACE(INDEX(GroupVertices[Group],MATCH(Edges[[#This Row],[Vertex 2]],GroupVertices[Vertex],0)),1,1,"")</f>
        <v>1</v>
      </c>
    </row>
    <row r="118" spans="1:54" ht="15">
      <c r="A118" s="65" t="s">
        <v>224</v>
      </c>
      <c r="B118" s="65" t="s">
        <v>222</v>
      </c>
      <c r="C118" s="66"/>
      <c r="D118" s="67"/>
      <c r="E118" s="68"/>
      <c r="F118" s="69"/>
      <c r="G118" s="66"/>
      <c r="H118" s="70"/>
      <c r="I118" s="71"/>
      <c r="J118" s="71"/>
      <c r="K118" s="34" t="s">
        <v>66</v>
      </c>
      <c r="L118" s="78">
        <v>118</v>
      </c>
      <c r="M118" s="78"/>
      <c r="N118" s="73"/>
      <c r="O118" s="80" t="s">
        <v>238</v>
      </c>
      <c r="P118" s="82">
        <v>43544.72375</v>
      </c>
      <c r="Q118" s="80" t="s">
        <v>308</v>
      </c>
      <c r="R118" s="80"/>
      <c r="S118" s="80"/>
      <c r="T118" s="80" t="s">
        <v>367</v>
      </c>
      <c r="U118" s="80"/>
      <c r="V118" s="84" t="s">
        <v>393</v>
      </c>
      <c r="W118" s="82">
        <v>43544.72375</v>
      </c>
      <c r="X118" s="84" t="s">
        <v>499</v>
      </c>
      <c r="Y118" s="80"/>
      <c r="Z118" s="80"/>
      <c r="AA118" s="86" t="s">
        <v>661</v>
      </c>
      <c r="AB118" s="86" t="s">
        <v>676</v>
      </c>
      <c r="AC118" s="80" t="b">
        <v>0</v>
      </c>
      <c r="AD118" s="80">
        <v>3</v>
      </c>
      <c r="AE118" s="86" t="s">
        <v>721</v>
      </c>
      <c r="AF118" s="80" t="b">
        <v>0</v>
      </c>
      <c r="AG118" s="80" t="s">
        <v>729</v>
      </c>
      <c r="AH118" s="80"/>
      <c r="AI118" s="86" t="s">
        <v>718</v>
      </c>
      <c r="AJ118" s="80" t="b">
        <v>0</v>
      </c>
      <c r="AK118" s="80">
        <v>1</v>
      </c>
      <c r="AL118" s="86" t="s">
        <v>718</v>
      </c>
      <c r="AM118" s="80" t="s">
        <v>736</v>
      </c>
      <c r="AN118" s="80" t="b">
        <v>0</v>
      </c>
      <c r="AO118" s="86" t="s">
        <v>676</v>
      </c>
      <c r="AP118" s="80" t="s">
        <v>178</v>
      </c>
      <c r="AQ118" s="80">
        <v>0</v>
      </c>
      <c r="AR118" s="80">
        <v>0</v>
      </c>
      <c r="AS118" s="80"/>
      <c r="AT118" s="80"/>
      <c r="AU118" s="80"/>
      <c r="AV118" s="80"/>
      <c r="AW118" s="80"/>
      <c r="AX118" s="80"/>
      <c r="AY118" s="80"/>
      <c r="AZ118" s="80"/>
      <c r="BA118" s="79" t="str">
        <f>REPLACE(INDEX(GroupVertices[Group],MATCH(Edges[[#This Row],[Vertex 1]],GroupVertices[Vertex],0)),1,1,"")</f>
        <v>2</v>
      </c>
      <c r="BB118" s="79" t="str">
        <f>REPLACE(INDEX(GroupVertices[Group],MATCH(Edges[[#This Row],[Vertex 2]],GroupVertices[Vertex],0)),1,1,"")</f>
        <v>1</v>
      </c>
    </row>
    <row r="119" spans="1:54" ht="15">
      <c r="A119" s="65" t="s">
        <v>224</v>
      </c>
      <c r="B119" s="65" t="s">
        <v>222</v>
      </c>
      <c r="C119" s="66"/>
      <c r="D119" s="67"/>
      <c r="E119" s="68"/>
      <c r="F119" s="69"/>
      <c r="G119" s="66"/>
      <c r="H119" s="70"/>
      <c r="I119" s="71"/>
      <c r="J119" s="71"/>
      <c r="K119" s="34" t="s">
        <v>66</v>
      </c>
      <c r="L119" s="78">
        <v>119</v>
      </c>
      <c r="M119" s="78"/>
      <c r="N119" s="73"/>
      <c r="O119" s="80" t="s">
        <v>237</v>
      </c>
      <c r="P119" s="82">
        <v>43544.732986111114</v>
      </c>
      <c r="Q119" s="80" t="s">
        <v>249</v>
      </c>
      <c r="R119" s="80"/>
      <c r="S119" s="80"/>
      <c r="T119" s="80" t="s">
        <v>367</v>
      </c>
      <c r="U119" s="80"/>
      <c r="V119" s="84" t="s">
        <v>393</v>
      </c>
      <c r="W119" s="82">
        <v>43544.732986111114</v>
      </c>
      <c r="X119" s="84" t="s">
        <v>500</v>
      </c>
      <c r="Y119" s="80"/>
      <c r="Z119" s="80"/>
      <c r="AA119" s="86" t="s">
        <v>662</v>
      </c>
      <c r="AB119" s="80"/>
      <c r="AC119" s="80" t="b">
        <v>0</v>
      </c>
      <c r="AD119" s="80">
        <v>0</v>
      </c>
      <c r="AE119" s="86" t="s">
        <v>718</v>
      </c>
      <c r="AF119" s="80" t="b">
        <v>0</v>
      </c>
      <c r="AG119" s="80" t="s">
        <v>729</v>
      </c>
      <c r="AH119" s="80"/>
      <c r="AI119" s="86" t="s">
        <v>718</v>
      </c>
      <c r="AJ119" s="80" t="b">
        <v>0</v>
      </c>
      <c r="AK119" s="80">
        <v>3</v>
      </c>
      <c r="AL119" s="86" t="s">
        <v>687</v>
      </c>
      <c r="AM119" s="80" t="s">
        <v>736</v>
      </c>
      <c r="AN119" s="80" t="b">
        <v>0</v>
      </c>
      <c r="AO119" s="86" t="s">
        <v>687</v>
      </c>
      <c r="AP119" s="80" t="s">
        <v>178</v>
      </c>
      <c r="AQ119" s="80">
        <v>0</v>
      </c>
      <c r="AR119" s="80">
        <v>0</v>
      </c>
      <c r="AS119" s="80"/>
      <c r="AT119" s="80"/>
      <c r="AU119" s="80"/>
      <c r="AV119" s="80"/>
      <c r="AW119" s="80"/>
      <c r="AX119" s="80"/>
      <c r="AY119" s="80"/>
      <c r="AZ119" s="80"/>
      <c r="BA119" s="79" t="str">
        <f>REPLACE(INDEX(GroupVertices[Group],MATCH(Edges[[#This Row],[Vertex 1]],GroupVertices[Vertex],0)),1,1,"")</f>
        <v>2</v>
      </c>
      <c r="BB119" s="79" t="str">
        <f>REPLACE(INDEX(GroupVertices[Group],MATCH(Edges[[#This Row],[Vertex 2]],GroupVertices[Vertex],0)),1,1,"")</f>
        <v>1</v>
      </c>
    </row>
    <row r="120" spans="1:54" ht="15">
      <c r="A120" s="65" t="s">
        <v>224</v>
      </c>
      <c r="B120" s="65" t="s">
        <v>222</v>
      </c>
      <c r="C120" s="66"/>
      <c r="D120" s="67"/>
      <c r="E120" s="68"/>
      <c r="F120" s="69"/>
      <c r="G120" s="66"/>
      <c r="H120" s="70"/>
      <c r="I120" s="71"/>
      <c r="J120" s="71"/>
      <c r="K120" s="34" t="s">
        <v>66</v>
      </c>
      <c r="L120" s="78">
        <v>120</v>
      </c>
      <c r="M120" s="78"/>
      <c r="N120" s="73"/>
      <c r="O120" s="80" t="s">
        <v>238</v>
      </c>
      <c r="P120" s="82">
        <v>43544.7353125</v>
      </c>
      <c r="Q120" s="80" t="s">
        <v>309</v>
      </c>
      <c r="R120" s="80"/>
      <c r="S120" s="80"/>
      <c r="T120" s="80" t="s">
        <v>367</v>
      </c>
      <c r="U120" s="80"/>
      <c r="V120" s="84" t="s">
        <v>393</v>
      </c>
      <c r="W120" s="82">
        <v>43544.7353125</v>
      </c>
      <c r="X120" s="84" t="s">
        <v>501</v>
      </c>
      <c r="Y120" s="80"/>
      <c r="Z120" s="80"/>
      <c r="AA120" s="86" t="s">
        <v>663</v>
      </c>
      <c r="AB120" s="86" t="s">
        <v>687</v>
      </c>
      <c r="AC120" s="80" t="b">
        <v>0</v>
      </c>
      <c r="AD120" s="80">
        <v>3</v>
      </c>
      <c r="AE120" s="86" t="s">
        <v>721</v>
      </c>
      <c r="AF120" s="80" t="b">
        <v>0</v>
      </c>
      <c r="AG120" s="80" t="s">
        <v>729</v>
      </c>
      <c r="AH120" s="80"/>
      <c r="AI120" s="86" t="s">
        <v>718</v>
      </c>
      <c r="AJ120" s="80" t="b">
        <v>0</v>
      </c>
      <c r="AK120" s="80">
        <v>1</v>
      </c>
      <c r="AL120" s="86" t="s">
        <v>718</v>
      </c>
      <c r="AM120" s="80" t="s">
        <v>736</v>
      </c>
      <c r="AN120" s="80" t="b">
        <v>0</v>
      </c>
      <c r="AO120" s="86" t="s">
        <v>687</v>
      </c>
      <c r="AP120" s="80" t="s">
        <v>178</v>
      </c>
      <c r="AQ120" s="80">
        <v>0</v>
      </c>
      <c r="AR120" s="80">
        <v>0</v>
      </c>
      <c r="AS120" s="80"/>
      <c r="AT120" s="80"/>
      <c r="AU120" s="80"/>
      <c r="AV120" s="80"/>
      <c r="AW120" s="80"/>
      <c r="AX120" s="80"/>
      <c r="AY120" s="80"/>
      <c r="AZ120" s="80"/>
      <c r="BA120" s="79" t="str">
        <f>REPLACE(INDEX(GroupVertices[Group],MATCH(Edges[[#This Row],[Vertex 1]],GroupVertices[Vertex],0)),1,1,"")</f>
        <v>2</v>
      </c>
      <c r="BB120" s="79" t="str">
        <f>REPLACE(INDEX(GroupVertices[Group],MATCH(Edges[[#This Row],[Vertex 2]],GroupVertices[Vertex],0)),1,1,"")</f>
        <v>1</v>
      </c>
    </row>
    <row r="121" spans="1:54" ht="15">
      <c r="A121" s="65" t="s">
        <v>224</v>
      </c>
      <c r="B121" s="65" t="s">
        <v>222</v>
      </c>
      <c r="C121" s="66"/>
      <c r="D121" s="67"/>
      <c r="E121" s="68"/>
      <c r="F121" s="69"/>
      <c r="G121" s="66"/>
      <c r="H121" s="70"/>
      <c r="I121" s="71"/>
      <c r="J121" s="71"/>
      <c r="K121" s="34" t="s">
        <v>66</v>
      </c>
      <c r="L121" s="78">
        <v>121</v>
      </c>
      <c r="M121" s="78"/>
      <c r="N121" s="73"/>
      <c r="O121" s="80" t="s">
        <v>238</v>
      </c>
      <c r="P121" s="82">
        <v>43544.746030092596</v>
      </c>
      <c r="Q121" s="80" t="s">
        <v>251</v>
      </c>
      <c r="R121" s="80"/>
      <c r="S121" s="80"/>
      <c r="T121" s="80"/>
      <c r="U121" s="80"/>
      <c r="V121" s="84" t="s">
        <v>393</v>
      </c>
      <c r="W121" s="82">
        <v>43544.746030092596</v>
      </c>
      <c r="X121" s="84" t="s">
        <v>418</v>
      </c>
      <c r="Y121" s="80"/>
      <c r="Z121" s="80"/>
      <c r="AA121" s="86" t="s">
        <v>576</v>
      </c>
      <c r="AB121" s="80"/>
      <c r="AC121" s="80" t="b">
        <v>0</v>
      </c>
      <c r="AD121" s="80">
        <v>0</v>
      </c>
      <c r="AE121" s="86" t="s">
        <v>718</v>
      </c>
      <c r="AF121" s="80" t="b">
        <v>0</v>
      </c>
      <c r="AG121" s="80" t="s">
        <v>729</v>
      </c>
      <c r="AH121" s="80"/>
      <c r="AI121" s="86" t="s">
        <v>718</v>
      </c>
      <c r="AJ121" s="80" t="b">
        <v>0</v>
      </c>
      <c r="AK121" s="80">
        <v>2</v>
      </c>
      <c r="AL121" s="86" t="s">
        <v>572</v>
      </c>
      <c r="AM121" s="80" t="s">
        <v>736</v>
      </c>
      <c r="AN121" s="80" t="b">
        <v>0</v>
      </c>
      <c r="AO121" s="86" t="s">
        <v>572</v>
      </c>
      <c r="AP121" s="80" t="s">
        <v>178</v>
      </c>
      <c r="AQ121" s="80">
        <v>0</v>
      </c>
      <c r="AR121" s="80">
        <v>0</v>
      </c>
      <c r="AS121" s="80"/>
      <c r="AT121" s="80"/>
      <c r="AU121" s="80"/>
      <c r="AV121" s="80"/>
      <c r="AW121" s="80"/>
      <c r="AX121" s="80"/>
      <c r="AY121" s="80"/>
      <c r="AZ121" s="80"/>
      <c r="BA121" s="79" t="str">
        <f>REPLACE(INDEX(GroupVertices[Group],MATCH(Edges[[#This Row],[Vertex 1]],GroupVertices[Vertex],0)),1,1,"")</f>
        <v>2</v>
      </c>
      <c r="BB121" s="79" t="str">
        <f>REPLACE(INDEX(GroupVertices[Group],MATCH(Edges[[#This Row],[Vertex 2]],GroupVertices[Vertex],0)),1,1,"")</f>
        <v>1</v>
      </c>
    </row>
    <row r="122" spans="1:54" ht="15">
      <c r="A122" s="65" t="s">
        <v>224</v>
      </c>
      <c r="B122" s="65" t="s">
        <v>222</v>
      </c>
      <c r="C122" s="66"/>
      <c r="D122" s="67"/>
      <c r="E122" s="68"/>
      <c r="F122" s="69"/>
      <c r="G122" s="66"/>
      <c r="H122" s="70"/>
      <c r="I122" s="71"/>
      <c r="J122" s="71"/>
      <c r="K122" s="34" t="s">
        <v>66</v>
      </c>
      <c r="L122" s="78">
        <v>122</v>
      </c>
      <c r="M122" s="78"/>
      <c r="N122" s="73"/>
      <c r="O122" s="80" t="s">
        <v>238</v>
      </c>
      <c r="P122" s="82">
        <v>43544.756423611114</v>
      </c>
      <c r="Q122" s="80" t="s">
        <v>310</v>
      </c>
      <c r="R122" s="80"/>
      <c r="S122" s="80"/>
      <c r="T122" s="80" t="s">
        <v>367</v>
      </c>
      <c r="U122" s="80"/>
      <c r="V122" s="84" t="s">
        <v>393</v>
      </c>
      <c r="W122" s="82">
        <v>43544.756423611114</v>
      </c>
      <c r="X122" s="84" t="s">
        <v>502</v>
      </c>
      <c r="Y122" s="80"/>
      <c r="Z122" s="80"/>
      <c r="AA122" s="86" t="s">
        <v>664</v>
      </c>
      <c r="AB122" s="86" t="s">
        <v>693</v>
      </c>
      <c r="AC122" s="80" t="b">
        <v>0</v>
      </c>
      <c r="AD122" s="80">
        <v>0</v>
      </c>
      <c r="AE122" s="86" t="s">
        <v>721</v>
      </c>
      <c r="AF122" s="80" t="b">
        <v>0</v>
      </c>
      <c r="AG122" s="80" t="s">
        <v>729</v>
      </c>
      <c r="AH122" s="80"/>
      <c r="AI122" s="86" t="s">
        <v>718</v>
      </c>
      <c r="AJ122" s="80" t="b">
        <v>0</v>
      </c>
      <c r="AK122" s="80">
        <v>0</v>
      </c>
      <c r="AL122" s="86" t="s">
        <v>718</v>
      </c>
      <c r="AM122" s="80" t="s">
        <v>736</v>
      </c>
      <c r="AN122" s="80" t="b">
        <v>0</v>
      </c>
      <c r="AO122" s="86" t="s">
        <v>693</v>
      </c>
      <c r="AP122" s="80" t="s">
        <v>178</v>
      </c>
      <c r="AQ122" s="80">
        <v>0</v>
      </c>
      <c r="AR122" s="80">
        <v>0</v>
      </c>
      <c r="AS122" s="80"/>
      <c r="AT122" s="80"/>
      <c r="AU122" s="80"/>
      <c r="AV122" s="80"/>
      <c r="AW122" s="80"/>
      <c r="AX122" s="80"/>
      <c r="AY122" s="80"/>
      <c r="AZ122" s="80"/>
      <c r="BA122" s="79" t="str">
        <f>REPLACE(INDEX(GroupVertices[Group],MATCH(Edges[[#This Row],[Vertex 1]],GroupVertices[Vertex],0)),1,1,"")</f>
        <v>2</v>
      </c>
      <c r="BB122" s="79" t="str">
        <f>REPLACE(INDEX(GroupVertices[Group],MATCH(Edges[[#This Row],[Vertex 2]],GroupVertices[Vertex],0)),1,1,"")</f>
        <v>1</v>
      </c>
    </row>
    <row r="123" spans="1:54" ht="15">
      <c r="A123" s="65" t="s">
        <v>224</v>
      </c>
      <c r="B123" s="65" t="s">
        <v>222</v>
      </c>
      <c r="C123" s="66"/>
      <c r="D123" s="67"/>
      <c r="E123" s="68"/>
      <c r="F123" s="69"/>
      <c r="G123" s="66"/>
      <c r="H123" s="70"/>
      <c r="I123" s="71"/>
      <c r="J123" s="71"/>
      <c r="K123" s="34" t="s">
        <v>66</v>
      </c>
      <c r="L123" s="78">
        <v>123</v>
      </c>
      <c r="M123" s="78"/>
      <c r="N123" s="73"/>
      <c r="O123" s="80" t="s">
        <v>237</v>
      </c>
      <c r="P123" s="82">
        <v>43544.756736111114</v>
      </c>
      <c r="Q123" s="80" t="s">
        <v>311</v>
      </c>
      <c r="R123" s="80"/>
      <c r="S123" s="80"/>
      <c r="T123" s="80" t="s">
        <v>367</v>
      </c>
      <c r="U123" s="80"/>
      <c r="V123" s="84" t="s">
        <v>393</v>
      </c>
      <c r="W123" s="82">
        <v>43544.756736111114</v>
      </c>
      <c r="X123" s="84" t="s">
        <v>503</v>
      </c>
      <c r="Y123" s="80"/>
      <c r="Z123" s="80"/>
      <c r="AA123" s="86" t="s">
        <v>665</v>
      </c>
      <c r="AB123" s="80"/>
      <c r="AC123" s="80" t="b">
        <v>0</v>
      </c>
      <c r="AD123" s="80">
        <v>0</v>
      </c>
      <c r="AE123" s="86" t="s">
        <v>718</v>
      </c>
      <c r="AF123" s="80" t="b">
        <v>0</v>
      </c>
      <c r="AG123" s="80" t="s">
        <v>729</v>
      </c>
      <c r="AH123" s="80"/>
      <c r="AI123" s="86" t="s">
        <v>718</v>
      </c>
      <c r="AJ123" s="80" t="b">
        <v>0</v>
      </c>
      <c r="AK123" s="80">
        <v>1</v>
      </c>
      <c r="AL123" s="86" t="s">
        <v>667</v>
      </c>
      <c r="AM123" s="80" t="s">
        <v>736</v>
      </c>
      <c r="AN123" s="80" t="b">
        <v>0</v>
      </c>
      <c r="AO123" s="86" t="s">
        <v>667</v>
      </c>
      <c r="AP123" s="80" t="s">
        <v>178</v>
      </c>
      <c r="AQ123" s="80">
        <v>0</v>
      </c>
      <c r="AR123" s="80">
        <v>0</v>
      </c>
      <c r="AS123" s="80"/>
      <c r="AT123" s="80"/>
      <c r="AU123" s="80"/>
      <c r="AV123" s="80"/>
      <c r="AW123" s="80"/>
      <c r="AX123" s="80"/>
      <c r="AY123" s="80"/>
      <c r="AZ123" s="80"/>
      <c r="BA123" s="79" t="str">
        <f>REPLACE(INDEX(GroupVertices[Group],MATCH(Edges[[#This Row],[Vertex 1]],GroupVertices[Vertex],0)),1,1,"")</f>
        <v>2</v>
      </c>
      <c r="BB123" s="79" t="str">
        <f>REPLACE(INDEX(GroupVertices[Group],MATCH(Edges[[#This Row],[Vertex 2]],GroupVertices[Vertex],0)),1,1,"")</f>
        <v>1</v>
      </c>
    </row>
    <row r="124" spans="1:54" ht="15">
      <c r="A124" s="65" t="s">
        <v>224</v>
      </c>
      <c r="B124" s="65" t="s">
        <v>222</v>
      </c>
      <c r="C124" s="66"/>
      <c r="D124" s="67"/>
      <c r="E124" s="68"/>
      <c r="F124" s="69"/>
      <c r="G124" s="66"/>
      <c r="H124" s="70"/>
      <c r="I124" s="71"/>
      <c r="J124" s="71"/>
      <c r="K124" s="34" t="s">
        <v>66</v>
      </c>
      <c r="L124" s="78">
        <v>124</v>
      </c>
      <c r="M124" s="78"/>
      <c r="N124" s="73"/>
      <c r="O124" s="80" t="s">
        <v>238</v>
      </c>
      <c r="P124" s="82">
        <v>43544.760405092595</v>
      </c>
      <c r="Q124" s="80" t="s">
        <v>312</v>
      </c>
      <c r="R124" s="80"/>
      <c r="S124" s="80"/>
      <c r="T124" s="80" t="s">
        <v>367</v>
      </c>
      <c r="U124" s="80"/>
      <c r="V124" s="84" t="s">
        <v>393</v>
      </c>
      <c r="W124" s="82">
        <v>43544.760405092595</v>
      </c>
      <c r="X124" s="84" t="s">
        <v>504</v>
      </c>
      <c r="Y124" s="80"/>
      <c r="Z124" s="80"/>
      <c r="AA124" s="86" t="s">
        <v>666</v>
      </c>
      <c r="AB124" s="86" t="s">
        <v>697</v>
      </c>
      <c r="AC124" s="80" t="b">
        <v>0</v>
      </c>
      <c r="AD124" s="80">
        <v>1</v>
      </c>
      <c r="AE124" s="86" t="s">
        <v>721</v>
      </c>
      <c r="AF124" s="80" t="b">
        <v>0</v>
      </c>
      <c r="AG124" s="80" t="s">
        <v>729</v>
      </c>
      <c r="AH124" s="80"/>
      <c r="AI124" s="86" t="s">
        <v>718</v>
      </c>
      <c r="AJ124" s="80" t="b">
        <v>0</v>
      </c>
      <c r="AK124" s="80">
        <v>2</v>
      </c>
      <c r="AL124" s="86" t="s">
        <v>718</v>
      </c>
      <c r="AM124" s="80" t="s">
        <v>736</v>
      </c>
      <c r="AN124" s="80" t="b">
        <v>0</v>
      </c>
      <c r="AO124" s="86" t="s">
        <v>697</v>
      </c>
      <c r="AP124" s="80" t="s">
        <v>178</v>
      </c>
      <c r="AQ124" s="80">
        <v>0</v>
      </c>
      <c r="AR124" s="80">
        <v>0</v>
      </c>
      <c r="AS124" s="80"/>
      <c r="AT124" s="80"/>
      <c r="AU124" s="80"/>
      <c r="AV124" s="80"/>
      <c r="AW124" s="80"/>
      <c r="AX124" s="80"/>
      <c r="AY124" s="80"/>
      <c r="AZ124" s="80"/>
      <c r="BA124" s="79" t="str">
        <f>REPLACE(INDEX(GroupVertices[Group],MATCH(Edges[[#This Row],[Vertex 1]],GroupVertices[Vertex],0)),1,1,"")</f>
        <v>2</v>
      </c>
      <c r="BB124" s="79" t="str">
        <f>REPLACE(INDEX(GroupVertices[Group],MATCH(Edges[[#This Row],[Vertex 2]],GroupVertices[Vertex],0)),1,1,"")</f>
        <v>1</v>
      </c>
    </row>
    <row r="125" spans="1:54" ht="15">
      <c r="A125" s="65" t="s">
        <v>227</v>
      </c>
      <c r="B125" s="65" t="s">
        <v>222</v>
      </c>
      <c r="C125" s="66"/>
      <c r="D125" s="67"/>
      <c r="E125" s="68"/>
      <c r="F125" s="69"/>
      <c r="G125" s="66"/>
      <c r="H125" s="70"/>
      <c r="I125" s="71"/>
      <c r="J125" s="71"/>
      <c r="K125" s="34" t="s">
        <v>66</v>
      </c>
      <c r="L125" s="78">
        <v>125</v>
      </c>
      <c r="M125" s="78"/>
      <c r="N125" s="73"/>
      <c r="O125" s="80" t="s">
        <v>238</v>
      </c>
      <c r="P125" s="82">
        <v>43544.713854166665</v>
      </c>
      <c r="Q125" s="80" t="s">
        <v>288</v>
      </c>
      <c r="R125" s="80"/>
      <c r="S125" s="80"/>
      <c r="T125" s="80" t="s">
        <v>374</v>
      </c>
      <c r="U125" s="80"/>
      <c r="V125" s="84" t="s">
        <v>396</v>
      </c>
      <c r="W125" s="82">
        <v>43544.713854166665</v>
      </c>
      <c r="X125" s="84" t="s">
        <v>469</v>
      </c>
      <c r="Y125" s="80"/>
      <c r="Z125" s="80"/>
      <c r="AA125" s="86" t="s">
        <v>627</v>
      </c>
      <c r="AB125" s="86" t="s">
        <v>676</v>
      </c>
      <c r="AC125" s="80" t="b">
        <v>0</v>
      </c>
      <c r="AD125" s="80">
        <v>2</v>
      </c>
      <c r="AE125" s="86" t="s">
        <v>721</v>
      </c>
      <c r="AF125" s="80" t="b">
        <v>0</v>
      </c>
      <c r="AG125" s="80" t="s">
        <v>729</v>
      </c>
      <c r="AH125" s="80"/>
      <c r="AI125" s="86" t="s">
        <v>718</v>
      </c>
      <c r="AJ125" s="80" t="b">
        <v>0</v>
      </c>
      <c r="AK125" s="80">
        <v>1</v>
      </c>
      <c r="AL125" s="86" t="s">
        <v>718</v>
      </c>
      <c r="AM125" s="80" t="s">
        <v>736</v>
      </c>
      <c r="AN125" s="80" t="b">
        <v>0</v>
      </c>
      <c r="AO125" s="86" t="s">
        <v>676</v>
      </c>
      <c r="AP125" s="80" t="s">
        <v>178</v>
      </c>
      <c r="AQ125" s="80">
        <v>0</v>
      </c>
      <c r="AR125" s="80">
        <v>0</v>
      </c>
      <c r="AS125" s="80"/>
      <c r="AT125" s="80"/>
      <c r="AU125" s="80"/>
      <c r="AV125" s="80"/>
      <c r="AW125" s="80"/>
      <c r="AX125" s="80"/>
      <c r="AY125" s="80"/>
      <c r="AZ125" s="80"/>
      <c r="BA125" s="79" t="str">
        <f>REPLACE(INDEX(GroupVertices[Group],MATCH(Edges[[#This Row],[Vertex 1]],GroupVertices[Vertex],0)),1,1,"")</f>
        <v>1</v>
      </c>
      <c r="BB125" s="79" t="str">
        <f>REPLACE(INDEX(GroupVertices[Group],MATCH(Edges[[#This Row],[Vertex 2]],GroupVertices[Vertex],0)),1,1,"")</f>
        <v>1</v>
      </c>
    </row>
    <row r="126" spans="1:54" ht="15">
      <c r="A126" s="65" t="s">
        <v>227</v>
      </c>
      <c r="B126" s="65" t="s">
        <v>222</v>
      </c>
      <c r="C126" s="66"/>
      <c r="D126" s="67"/>
      <c r="E126" s="68"/>
      <c r="F126" s="69"/>
      <c r="G126" s="66"/>
      <c r="H126" s="70"/>
      <c r="I126" s="71"/>
      <c r="J126" s="71"/>
      <c r="K126" s="34" t="s">
        <v>66</v>
      </c>
      <c r="L126" s="78">
        <v>126</v>
      </c>
      <c r="M126" s="78"/>
      <c r="N126" s="73"/>
      <c r="O126" s="80" t="s">
        <v>237</v>
      </c>
      <c r="P126" s="82">
        <v>43544.72320601852</v>
      </c>
      <c r="Q126" s="80" t="s">
        <v>248</v>
      </c>
      <c r="R126" s="80"/>
      <c r="S126" s="80"/>
      <c r="T126" s="80" t="s">
        <v>367</v>
      </c>
      <c r="U126" s="80"/>
      <c r="V126" s="84" t="s">
        <v>396</v>
      </c>
      <c r="W126" s="82">
        <v>43544.72320601852</v>
      </c>
      <c r="X126" s="84" t="s">
        <v>470</v>
      </c>
      <c r="Y126" s="80"/>
      <c r="Z126" s="80"/>
      <c r="AA126" s="86" t="s">
        <v>628</v>
      </c>
      <c r="AB126" s="80"/>
      <c r="AC126" s="80" t="b">
        <v>0</v>
      </c>
      <c r="AD126" s="80">
        <v>0</v>
      </c>
      <c r="AE126" s="86" t="s">
        <v>718</v>
      </c>
      <c r="AF126" s="80" t="b">
        <v>0</v>
      </c>
      <c r="AG126" s="80" t="s">
        <v>729</v>
      </c>
      <c r="AH126" s="80"/>
      <c r="AI126" s="86" t="s">
        <v>718</v>
      </c>
      <c r="AJ126" s="80" t="b">
        <v>0</v>
      </c>
      <c r="AK126" s="80">
        <v>3</v>
      </c>
      <c r="AL126" s="86" t="s">
        <v>682</v>
      </c>
      <c r="AM126" s="80" t="s">
        <v>736</v>
      </c>
      <c r="AN126" s="80" t="b">
        <v>0</v>
      </c>
      <c r="AO126" s="86" t="s">
        <v>682</v>
      </c>
      <c r="AP126" s="80" t="s">
        <v>178</v>
      </c>
      <c r="AQ126" s="80">
        <v>0</v>
      </c>
      <c r="AR126" s="80">
        <v>0</v>
      </c>
      <c r="AS126" s="80"/>
      <c r="AT126" s="80"/>
      <c r="AU126" s="80"/>
      <c r="AV126" s="80"/>
      <c r="AW126" s="80"/>
      <c r="AX126" s="80"/>
      <c r="AY126" s="80"/>
      <c r="AZ126" s="80"/>
      <c r="BA126" s="79" t="str">
        <f>REPLACE(INDEX(GroupVertices[Group],MATCH(Edges[[#This Row],[Vertex 1]],GroupVertices[Vertex],0)),1,1,"")</f>
        <v>1</v>
      </c>
      <c r="BB126" s="79" t="str">
        <f>REPLACE(INDEX(GroupVertices[Group],MATCH(Edges[[#This Row],[Vertex 2]],GroupVertices[Vertex],0)),1,1,"")</f>
        <v>1</v>
      </c>
    </row>
    <row r="127" spans="1:54" ht="15">
      <c r="A127" s="65" t="s">
        <v>227</v>
      </c>
      <c r="B127" s="65" t="s">
        <v>222</v>
      </c>
      <c r="C127" s="66"/>
      <c r="D127" s="67"/>
      <c r="E127" s="68"/>
      <c r="F127" s="69"/>
      <c r="G127" s="66"/>
      <c r="H127" s="70"/>
      <c r="I127" s="71"/>
      <c r="J127" s="71"/>
      <c r="K127" s="34" t="s">
        <v>66</v>
      </c>
      <c r="L127" s="78">
        <v>127</v>
      </c>
      <c r="M127" s="78"/>
      <c r="N127" s="73"/>
      <c r="O127" s="80" t="s">
        <v>236</v>
      </c>
      <c r="P127" s="82">
        <v>43544.730416666665</v>
      </c>
      <c r="Q127" s="80" t="s">
        <v>271</v>
      </c>
      <c r="R127" s="80"/>
      <c r="S127" s="80"/>
      <c r="T127" s="80" t="s">
        <v>367</v>
      </c>
      <c r="U127" s="80"/>
      <c r="V127" s="84" t="s">
        <v>396</v>
      </c>
      <c r="W127" s="82">
        <v>43544.730416666665</v>
      </c>
      <c r="X127" s="84" t="s">
        <v>442</v>
      </c>
      <c r="Y127" s="80"/>
      <c r="Z127" s="80"/>
      <c r="AA127" s="86" t="s">
        <v>600</v>
      </c>
      <c r="AB127" s="86" t="s">
        <v>605</v>
      </c>
      <c r="AC127" s="80" t="b">
        <v>0</v>
      </c>
      <c r="AD127" s="80">
        <v>3</v>
      </c>
      <c r="AE127" s="86" t="s">
        <v>719</v>
      </c>
      <c r="AF127" s="80" t="b">
        <v>0</v>
      </c>
      <c r="AG127" s="80" t="s">
        <v>729</v>
      </c>
      <c r="AH127" s="80"/>
      <c r="AI127" s="86" t="s">
        <v>718</v>
      </c>
      <c r="AJ127" s="80" t="b">
        <v>0</v>
      </c>
      <c r="AK127" s="80">
        <v>1</v>
      </c>
      <c r="AL127" s="86" t="s">
        <v>718</v>
      </c>
      <c r="AM127" s="80" t="s">
        <v>736</v>
      </c>
      <c r="AN127" s="80" t="b">
        <v>0</v>
      </c>
      <c r="AO127" s="86" t="s">
        <v>605</v>
      </c>
      <c r="AP127" s="80" t="s">
        <v>178</v>
      </c>
      <c r="AQ127" s="80">
        <v>0</v>
      </c>
      <c r="AR127" s="80">
        <v>0</v>
      </c>
      <c r="AS127" s="80"/>
      <c r="AT127" s="80"/>
      <c r="AU127" s="80"/>
      <c r="AV127" s="80"/>
      <c r="AW127" s="80"/>
      <c r="AX127" s="80"/>
      <c r="AY127" s="80"/>
      <c r="AZ127" s="80"/>
      <c r="BA127" s="79" t="str">
        <f>REPLACE(INDEX(GroupVertices[Group],MATCH(Edges[[#This Row],[Vertex 1]],GroupVertices[Vertex],0)),1,1,"")</f>
        <v>1</v>
      </c>
      <c r="BB127" s="79" t="str">
        <f>REPLACE(INDEX(GroupVertices[Group],MATCH(Edges[[#This Row],[Vertex 2]],GroupVertices[Vertex],0)),1,1,"")</f>
        <v>1</v>
      </c>
    </row>
    <row r="128" spans="1:54" ht="15">
      <c r="A128" s="65" t="s">
        <v>227</v>
      </c>
      <c r="B128" s="65" t="s">
        <v>222</v>
      </c>
      <c r="C128" s="66"/>
      <c r="D128" s="67"/>
      <c r="E128" s="68"/>
      <c r="F128" s="69"/>
      <c r="G128" s="66"/>
      <c r="H128" s="70"/>
      <c r="I128" s="71"/>
      <c r="J128" s="71"/>
      <c r="K128" s="34" t="s">
        <v>66</v>
      </c>
      <c r="L128" s="78">
        <v>128</v>
      </c>
      <c r="M128" s="78"/>
      <c r="N128" s="73"/>
      <c r="O128" s="80" t="s">
        <v>238</v>
      </c>
      <c r="P128" s="82">
        <v>43544.73105324074</v>
      </c>
      <c r="Q128" s="80" t="s">
        <v>272</v>
      </c>
      <c r="R128" s="80"/>
      <c r="S128" s="80"/>
      <c r="T128" s="80" t="s">
        <v>367</v>
      </c>
      <c r="U128" s="80"/>
      <c r="V128" s="84" t="s">
        <v>396</v>
      </c>
      <c r="W128" s="82">
        <v>43544.73105324074</v>
      </c>
      <c r="X128" s="84" t="s">
        <v>443</v>
      </c>
      <c r="Y128" s="80"/>
      <c r="Z128" s="80"/>
      <c r="AA128" s="86" t="s">
        <v>601</v>
      </c>
      <c r="AB128" s="86" t="s">
        <v>615</v>
      </c>
      <c r="AC128" s="80" t="b">
        <v>0</v>
      </c>
      <c r="AD128" s="80">
        <v>1</v>
      </c>
      <c r="AE128" s="86" t="s">
        <v>721</v>
      </c>
      <c r="AF128" s="80" t="b">
        <v>0</v>
      </c>
      <c r="AG128" s="80" t="s">
        <v>729</v>
      </c>
      <c r="AH128" s="80"/>
      <c r="AI128" s="86" t="s">
        <v>718</v>
      </c>
      <c r="AJ128" s="80" t="b">
        <v>0</v>
      </c>
      <c r="AK128" s="80">
        <v>0</v>
      </c>
      <c r="AL128" s="86" t="s">
        <v>718</v>
      </c>
      <c r="AM128" s="80" t="s">
        <v>736</v>
      </c>
      <c r="AN128" s="80" t="b">
        <v>0</v>
      </c>
      <c r="AO128" s="86" t="s">
        <v>615</v>
      </c>
      <c r="AP128" s="80" t="s">
        <v>178</v>
      </c>
      <c r="AQ128" s="80">
        <v>0</v>
      </c>
      <c r="AR128" s="80">
        <v>0</v>
      </c>
      <c r="AS128" s="80"/>
      <c r="AT128" s="80"/>
      <c r="AU128" s="80"/>
      <c r="AV128" s="80"/>
      <c r="AW128" s="80"/>
      <c r="AX128" s="80"/>
      <c r="AY128" s="80"/>
      <c r="AZ128" s="80"/>
      <c r="BA128" s="79" t="str">
        <f>REPLACE(INDEX(GroupVertices[Group],MATCH(Edges[[#This Row],[Vertex 1]],GroupVertices[Vertex],0)),1,1,"")</f>
        <v>1</v>
      </c>
      <c r="BB128" s="79" t="str">
        <f>REPLACE(INDEX(GroupVertices[Group],MATCH(Edges[[#This Row],[Vertex 2]],GroupVertices[Vertex],0)),1,1,"")</f>
        <v>1</v>
      </c>
    </row>
    <row r="129" spans="1:54" ht="15">
      <c r="A129" s="65" t="s">
        <v>227</v>
      </c>
      <c r="B129" s="65" t="s">
        <v>222</v>
      </c>
      <c r="C129" s="66"/>
      <c r="D129" s="67"/>
      <c r="E129" s="68"/>
      <c r="F129" s="69"/>
      <c r="G129" s="66"/>
      <c r="H129" s="70"/>
      <c r="I129" s="71"/>
      <c r="J129" s="71"/>
      <c r="K129" s="34" t="s">
        <v>66</v>
      </c>
      <c r="L129" s="78">
        <v>129</v>
      </c>
      <c r="M129" s="78"/>
      <c r="N129" s="73"/>
      <c r="O129" s="80" t="s">
        <v>238</v>
      </c>
      <c r="P129" s="82">
        <v>43544.73327546296</v>
      </c>
      <c r="Q129" s="80" t="s">
        <v>290</v>
      </c>
      <c r="R129" s="80"/>
      <c r="S129" s="80"/>
      <c r="T129" s="80" t="s">
        <v>367</v>
      </c>
      <c r="U129" s="80"/>
      <c r="V129" s="84" t="s">
        <v>396</v>
      </c>
      <c r="W129" s="82">
        <v>43544.73327546296</v>
      </c>
      <c r="X129" s="84" t="s">
        <v>472</v>
      </c>
      <c r="Y129" s="80"/>
      <c r="Z129" s="80"/>
      <c r="AA129" s="86" t="s">
        <v>630</v>
      </c>
      <c r="AB129" s="86" t="s">
        <v>687</v>
      </c>
      <c r="AC129" s="80" t="b">
        <v>0</v>
      </c>
      <c r="AD129" s="80">
        <v>0</v>
      </c>
      <c r="AE129" s="86" t="s">
        <v>721</v>
      </c>
      <c r="AF129" s="80" t="b">
        <v>0</v>
      </c>
      <c r="AG129" s="80" t="s">
        <v>729</v>
      </c>
      <c r="AH129" s="80"/>
      <c r="AI129" s="86" t="s">
        <v>718</v>
      </c>
      <c r="AJ129" s="80" t="b">
        <v>0</v>
      </c>
      <c r="AK129" s="80">
        <v>0</v>
      </c>
      <c r="AL129" s="86" t="s">
        <v>718</v>
      </c>
      <c r="AM129" s="80" t="s">
        <v>736</v>
      </c>
      <c r="AN129" s="80" t="b">
        <v>0</v>
      </c>
      <c r="AO129" s="86" t="s">
        <v>687</v>
      </c>
      <c r="AP129" s="80" t="s">
        <v>178</v>
      </c>
      <c r="AQ129" s="80">
        <v>0</v>
      </c>
      <c r="AR129" s="80">
        <v>0</v>
      </c>
      <c r="AS129" s="80"/>
      <c r="AT129" s="80"/>
      <c r="AU129" s="80"/>
      <c r="AV129" s="80"/>
      <c r="AW129" s="80"/>
      <c r="AX129" s="80"/>
      <c r="AY129" s="80"/>
      <c r="AZ129" s="80"/>
      <c r="BA129" s="79" t="str">
        <f>REPLACE(INDEX(GroupVertices[Group],MATCH(Edges[[#This Row],[Vertex 1]],GroupVertices[Vertex],0)),1,1,"")</f>
        <v>1</v>
      </c>
      <c r="BB129" s="79" t="str">
        <f>REPLACE(INDEX(GroupVertices[Group],MATCH(Edges[[#This Row],[Vertex 2]],GroupVertices[Vertex],0)),1,1,"")</f>
        <v>1</v>
      </c>
    </row>
    <row r="130" spans="1:54" ht="15">
      <c r="A130" s="65" t="s">
        <v>217</v>
      </c>
      <c r="B130" s="65" t="s">
        <v>222</v>
      </c>
      <c r="C130" s="66"/>
      <c r="D130" s="67"/>
      <c r="E130" s="68"/>
      <c r="F130" s="69"/>
      <c r="G130" s="66"/>
      <c r="H130" s="70"/>
      <c r="I130" s="71"/>
      <c r="J130" s="71"/>
      <c r="K130" s="34" t="s">
        <v>65</v>
      </c>
      <c r="L130" s="78">
        <v>130</v>
      </c>
      <c r="M130" s="78"/>
      <c r="N130" s="73"/>
      <c r="O130" s="80" t="s">
        <v>237</v>
      </c>
      <c r="P130" s="82">
        <v>43544.50267361111</v>
      </c>
      <c r="Q130" s="80" t="s">
        <v>243</v>
      </c>
      <c r="R130" s="84" t="s">
        <v>338</v>
      </c>
      <c r="S130" s="80" t="s">
        <v>361</v>
      </c>
      <c r="T130" s="80" t="s">
        <v>367</v>
      </c>
      <c r="U130" s="80"/>
      <c r="V130" s="84" t="s">
        <v>386</v>
      </c>
      <c r="W130" s="82">
        <v>43544.50267361111</v>
      </c>
      <c r="X130" s="84" t="s">
        <v>402</v>
      </c>
      <c r="Y130" s="80"/>
      <c r="Z130" s="80"/>
      <c r="AA130" s="86" t="s">
        <v>558</v>
      </c>
      <c r="AB130" s="80"/>
      <c r="AC130" s="80" t="b">
        <v>0</v>
      </c>
      <c r="AD130" s="80">
        <v>0</v>
      </c>
      <c r="AE130" s="86" t="s">
        <v>718</v>
      </c>
      <c r="AF130" s="80" t="b">
        <v>1</v>
      </c>
      <c r="AG130" s="80" t="s">
        <v>729</v>
      </c>
      <c r="AH130" s="80"/>
      <c r="AI130" s="86" t="s">
        <v>561</v>
      </c>
      <c r="AJ130" s="80" t="b">
        <v>0</v>
      </c>
      <c r="AK130" s="80">
        <v>2</v>
      </c>
      <c r="AL130" s="86" t="s">
        <v>671</v>
      </c>
      <c r="AM130" s="80" t="s">
        <v>736</v>
      </c>
      <c r="AN130" s="80" t="b">
        <v>0</v>
      </c>
      <c r="AO130" s="86" t="s">
        <v>671</v>
      </c>
      <c r="AP130" s="80" t="s">
        <v>178</v>
      </c>
      <c r="AQ130" s="80">
        <v>0</v>
      </c>
      <c r="AR130" s="80">
        <v>0</v>
      </c>
      <c r="AS130" s="80"/>
      <c r="AT130" s="80"/>
      <c r="AU130" s="80"/>
      <c r="AV130" s="80"/>
      <c r="AW130" s="80"/>
      <c r="AX130" s="80"/>
      <c r="AY130" s="80"/>
      <c r="AZ130" s="80"/>
      <c r="BA130" s="79" t="str">
        <f>REPLACE(INDEX(GroupVertices[Group],MATCH(Edges[[#This Row],[Vertex 1]],GroupVertices[Vertex],0)),1,1,"")</f>
        <v>1</v>
      </c>
      <c r="BB130" s="79" t="str">
        <f>REPLACE(INDEX(GroupVertices[Group],MATCH(Edges[[#This Row],[Vertex 2]],GroupVertices[Vertex],0)),1,1,"")</f>
        <v>1</v>
      </c>
    </row>
    <row r="131" spans="1:54" ht="15">
      <c r="A131" s="65" t="s">
        <v>217</v>
      </c>
      <c r="B131" s="65" t="s">
        <v>222</v>
      </c>
      <c r="C131" s="66"/>
      <c r="D131" s="67"/>
      <c r="E131" s="68"/>
      <c r="F131" s="69"/>
      <c r="G131" s="66"/>
      <c r="H131" s="70"/>
      <c r="I131" s="71"/>
      <c r="J131" s="71"/>
      <c r="K131" s="34" t="s">
        <v>65</v>
      </c>
      <c r="L131" s="78">
        <v>131</v>
      </c>
      <c r="M131" s="78"/>
      <c r="N131" s="73"/>
      <c r="O131" s="80" t="s">
        <v>236</v>
      </c>
      <c r="P131" s="82">
        <v>43544.77096064815</v>
      </c>
      <c r="Q131" s="80" t="s">
        <v>244</v>
      </c>
      <c r="R131" s="80"/>
      <c r="S131" s="80"/>
      <c r="T131" s="80" t="s">
        <v>367</v>
      </c>
      <c r="U131" s="80"/>
      <c r="V131" s="84" t="s">
        <v>386</v>
      </c>
      <c r="W131" s="82">
        <v>43544.77096064815</v>
      </c>
      <c r="X131" s="84" t="s">
        <v>403</v>
      </c>
      <c r="Y131" s="80"/>
      <c r="Z131" s="80"/>
      <c r="AA131" s="86" t="s">
        <v>559</v>
      </c>
      <c r="AB131" s="86" t="s">
        <v>605</v>
      </c>
      <c r="AC131" s="80" t="b">
        <v>0</v>
      </c>
      <c r="AD131" s="80">
        <v>0</v>
      </c>
      <c r="AE131" s="86" t="s">
        <v>719</v>
      </c>
      <c r="AF131" s="80" t="b">
        <v>0</v>
      </c>
      <c r="AG131" s="80" t="s">
        <v>729</v>
      </c>
      <c r="AH131" s="80"/>
      <c r="AI131" s="86" t="s">
        <v>718</v>
      </c>
      <c r="AJ131" s="80" t="b">
        <v>0</v>
      </c>
      <c r="AK131" s="80">
        <v>0</v>
      </c>
      <c r="AL131" s="86" t="s">
        <v>718</v>
      </c>
      <c r="AM131" s="80" t="s">
        <v>736</v>
      </c>
      <c r="AN131" s="80" t="b">
        <v>0</v>
      </c>
      <c r="AO131" s="86" t="s">
        <v>605</v>
      </c>
      <c r="AP131" s="80" t="s">
        <v>178</v>
      </c>
      <c r="AQ131" s="80">
        <v>0</v>
      </c>
      <c r="AR131" s="80">
        <v>0</v>
      </c>
      <c r="AS131" s="80" t="s">
        <v>740</v>
      </c>
      <c r="AT131" s="80" t="s">
        <v>742</v>
      </c>
      <c r="AU131" s="80" t="s">
        <v>744</v>
      </c>
      <c r="AV131" s="80" t="s">
        <v>746</v>
      </c>
      <c r="AW131" s="80" t="s">
        <v>748</v>
      </c>
      <c r="AX131" s="80" t="s">
        <v>750</v>
      </c>
      <c r="AY131" s="80" t="s">
        <v>752</v>
      </c>
      <c r="AZ131" s="84" t="s">
        <v>753</v>
      </c>
      <c r="BA131" s="79" t="str">
        <f>REPLACE(INDEX(GroupVertices[Group],MATCH(Edges[[#This Row],[Vertex 1]],GroupVertices[Vertex],0)),1,1,"")</f>
        <v>1</v>
      </c>
      <c r="BB131" s="79" t="str">
        <f>REPLACE(INDEX(GroupVertices[Group],MATCH(Edges[[#This Row],[Vertex 2]],GroupVertices[Vertex],0)),1,1,"")</f>
        <v>1</v>
      </c>
    </row>
    <row r="132" spans="1:54" ht="15">
      <c r="A132" s="65" t="s">
        <v>217</v>
      </c>
      <c r="B132" s="65" t="s">
        <v>222</v>
      </c>
      <c r="C132" s="66"/>
      <c r="D132" s="67"/>
      <c r="E132" s="68"/>
      <c r="F132" s="69"/>
      <c r="G132" s="66"/>
      <c r="H132" s="70"/>
      <c r="I132" s="71"/>
      <c r="J132" s="71"/>
      <c r="K132" s="34" t="s">
        <v>65</v>
      </c>
      <c r="L132" s="78">
        <v>132</v>
      </c>
      <c r="M132" s="78"/>
      <c r="N132" s="73"/>
      <c r="O132" s="80" t="s">
        <v>236</v>
      </c>
      <c r="P132" s="82">
        <v>43544.77768518519</v>
      </c>
      <c r="Q132" s="80" t="s">
        <v>245</v>
      </c>
      <c r="R132" s="80"/>
      <c r="S132" s="80"/>
      <c r="T132" s="80" t="s">
        <v>367</v>
      </c>
      <c r="U132" s="80"/>
      <c r="V132" s="84" t="s">
        <v>386</v>
      </c>
      <c r="W132" s="82">
        <v>43544.77768518519</v>
      </c>
      <c r="X132" s="84" t="s">
        <v>359</v>
      </c>
      <c r="Y132" s="80"/>
      <c r="Z132" s="80"/>
      <c r="AA132" s="86" t="s">
        <v>560</v>
      </c>
      <c r="AB132" s="86" t="s">
        <v>634</v>
      </c>
      <c r="AC132" s="80" t="b">
        <v>0</v>
      </c>
      <c r="AD132" s="80">
        <v>0</v>
      </c>
      <c r="AE132" s="86" t="s">
        <v>720</v>
      </c>
      <c r="AF132" s="80" t="b">
        <v>0</v>
      </c>
      <c r="AG132" s="80" t="s">
        <v>729</v>
      </c>
      <c r="AH132" s="80"/>
      <c r="AI132" s="86" t="s">
        <v>718</v>
      </c>
      <c r="AJ132" s="80" t="b">
        <v>0</v>
      </c>
      <c r="AK132" s="80">
        <v>0</v>
      </c>
      <c r="AL132" s="86" t="s">
        <v>718</v>
      </c>
      <c r="AM132" s="80" t="s">
        <v>736</v>
      </c>
      <c r="AN132" s="80" t="b">
        <v>0</v>
      </c>
      <c r="AO132" s="86" t="s">
        <v>634</v>
      </c>
      <c r="AP132" s="80" t="s">
        <v>178</v>
      </c>
      <c r="AQ132" s="80">
        <v>0</v>
      </c>
      <c r="AR132" s="80">
        <v>0</v>
      </c>
      <c r="AS132" s="80" t="s">
        <v>740</v>
      </c>
      <c r="AT132" s="80" t="s">
        <v>742</v>
      </c>
      <c r="AU132" s="80" t="s">
        <v>744</v>
      </c>
      <c r="AV132" s="80" t="s">
        <v>746</v>
      </c>
      <c r="AW132" s="80" t="s">
        <v>748</v>
      </c>
      <c r="AX132" s="80" t="s">
        <v>750</v>
      </c>
      <c r="AY132" s="80" t="s">
        <v>752</v>
      </c>
      <c r="AZ132" s="84" t="s">
        <v>753</v>
      </c>
      <c r="BA132" s="79" t="str">
        <f>REPLACE(INDEX(GroupVertices[Group],MATCH(Edges[[#This Row],[Vertex 1]],GroupVertices[Vertex],0)),1,1,"")</f>
        <v>1</v>
      </c>
      <c r="BB132" s="79" t="str">
        <f>REPLACE(INDEX(GroupVertices[Group],MATCH(Edges[[#This Row],[Vertex 2]],GroupVertices[Vertex],0)),1,1,"")</f>
        <v>1</v>
      </c>
    </row>
    <row r="133" spans="1:54" ht="15">
      <c r="A133" s="65" t="s">
        <v>222</v>
      </c>
      <c r="B133" s="65" t="s">
        <v>222</v>
      </c>
      <c r="C133" s="66"/>
      <c r="D133" s="67"/>
      <c r="E133" s="68"/>
      <c r="F133" s="69"/>
      <c r="G133" s="66"/>
      <c r="H133" s="70"/>
      <c r="I133" s="71"/>
      <c r="J133" s="71"/>
      <c r="K133" s="34" t="s">
        <v>65</v>
      </c>
      <c r="L133" s="78">
        <v>133</v>
      </c>
      <c r="M133" s="78"/>
      <c r="N133" s="73"/>
      <c r="O133" s="80" t="s">
        <v>178</v>
      </c>
      <c r="P133" s="82">
        <v>43538.74181712963</v>
      </c>
      <c r="Q133" s="80" t="s">
        <v>243</v>
      </c>
      <c r="R133" s="84" t="s">
        <v>338</v>
      </c>
      <c r="S133" s="80" t="s">
        <v>361</v>
      </c>
      <c r="T133" s="80" t="s">
        <v>367</v>
      </c>
      <c r="U133" s="80"/>
      <c r="V133" s="84" t="s">
        <v>391</v>
      </c>
      <c r="W133" s="82">
        <v>43538.74181712963</v>
      </c>
      <c r="X133" s="84" t="s">
        <v>509</v>
      </c>
      <c r="Y133" s="80"/>
      <c r="Z133" s="80"/>
      <c r="AA133" s="86" t="s">
        <v>671</v>
      </c>
      <c r="AB133" s="80"/>
      <c r="AC133" s="80" t="b">
        <v>0</v>
      </c>
      <c r="AD133" s="80">
        <v>2</v>
      </c>
      <c r="AE133" s="86" t="s">
        <v>718</v>
      </c>
      <c r="AF133" s="80" t="b">
        <v>1</v>
      </c>
      <c r="AG133" s="80" t="s">
        <v>729</v>
      </c>
      <c r="AH133" s="80"/>
      <c r="AI133" s="86" t="s">
        <v>561</v>
      </c>
      <c r="AJ133" s="80" t="b">
        <v>0</v>
      </c>
      <c r="AK133" s="80">
        <v>2</v>
      </c>
      <c r="AL133" s="86" t="s">
        <v>718</v>
      </c>
      <c r="AM133" s="80" t="s">
        <v>733</v>
      </c>
      <c r="AN133" s="80" t="b">
        <v>0</v>
      </c>
      <c r="AO133" s="86" t="s">
        <v>671</v>
      </c>
      <c r="AP133" s="80" t="s">
        <v>178</v>
      </c>
      <c r="AQ133" s="80">
        <v>0</v>
      </c>
      <c r="AR133" s="80">
        <v>0</v>
      </c>
      <c r="AS133" s="80"/>
      <c r="AT133" s="80"/>
      <c r="AU133" s="80"/>
      <c r="AV133" s="80"/>
      <c r="AW133" s="80"/>
      <c r="AX133" s="80"/>
      <c r="AY133" s="80"/>
      <c r="AZ133" s="80"/>
      <c r="BA133" s="79" t="str">
        <f>REPLACE(INDEX(GroupVertices[Group],MATCH(Edges[[#This Row],[Vertex 1]],GroupVertices[Vertex],0)),1,1,"")</f>
        <v>1</v>
      </c>
      <c r="BB133" s="79" t="str">
        <f>REPLACE(INDEX(GroupVertices[Group],MATCH(Edges[[#This Row],[Vertex 2]],GroupVertices[Vertex],0)),1,1,"")</f>
        <v>1</v>
      </c>
    </row>
    <row r="134" spans="1:54" ht="15">
      <c r="A134" s="65" t="s">
        <v>222</v>
      </c>
      <c r="B134" s="65" t="s">
        <v>222</v>
      </c>
      <c r="C134" s="66"/>
      <c r="D134" s="67"/>
      <c r="E134" s="68"/>
      <c r="F134" s="69"/>
      <c r="G134" s="66"/>
      <c r="H134" s="70"/>
      <c r="I134" s="71"/>
      <c r="J134" s="71"/>
      <c r="K134" s="34" t="s">
        <v>65</v>
      </c>
      <c r="L134" s="78">
        <v>134</v>
      </c>
      <c r="M134" s="78"/>
      <c r="N134" s="73"/>
      <c r="O134" s="80" t="s">
        <v>178</v>
      </c>
      <c r="P134" s="82">
        <v>43544.69326388889</v>
      </c>
      <c r="Q134" s="80" t="s">
        <v>313</v>
      </c>
      <c r="R134" s="80"/>
      <c r="S134" s="80"/>
      <c r="T134" s="80" t="s">
        <v>378</v>
      </c>
      <c r="U134" s="80"/>
      <c r="V134" s="84" t="s">
        <v>391</v>
      </c>
      <c r="W134" s="82">
        <v>43544.69326388889</v>
      </c>
      <c r="X134" s="84" t="s">
        <v>510</v>
      </c>
      <c r="Y134" s="80"/>
      <c r="Z134" s="80"/>
      <c r="AA134" s="86" t="s">
        <v>672</v>
      </c>
      <c r="AB134" s="80"/>
      <c r="AC134" s="80" t="b">
        <v>0</v>
      </c>
      <c r="AD134" s="80">
        <v>3</v>
      </c>
      <c r="AE134" s="86" t="s">
        <v>718</v>
      </c>
      <c r="AF134" s="80" t="b">
        <v>0</v>
      </c>
      <c r="AG134" s="80" t="s">
        <v>729</v>
      </c>
      <c r="AH134" s="80"/>
      <c r="AI134" s="86" t="s">
        <v>718</v>
      </c>
      <c r="AJ134" s="80" t="b">
        <v>0</v>
      </c>
      <c r="AK134" s="80">
        <v>1</v>
      </c>
      <c r="AL134" s="86" t="s">
        <v>718</v>
      </c>
      <c r="AM134" s="80" t="s">
        <v>733</v>
      </c>
      <c r="AN134" s="80" t="b">
        <v>0</v>
      </c>
      <c r="AO134" s="86" t="s">
        <v>672</v>
      </c>
      <c r="AP134" s="80" t="s">
        <v>178</v>
      </c>
      <c r="AQ134" s="80">
        <v>0</v>
      </c>
      <c r="AR134" s="80">
        <v>0</v>
      </c>
      <c r="AS134" s="80"/>
      <c r="AT134" s="80"/>
      <c r="AU134" s="80"/>
      <c r="AV134" s="80"/>
      <c r="AW134" s="80"/>
      <c r="AX134" s="80"/>
      <c r="AY134" s="80"/>
      <c r="AZ134" s="80"/>
      <c r="BA134" s="79" t="str">
        <f>REPLACE(INDEX(GroupVertices[Group],MATCH(Edges[[#This Row],[Vertex 1]],GroupVertices[Vertex],0)),1,1,"")</f>
        <v>1</v>
      </c>
      <c r="BB134" s="79" t="str">
        <f>REPLACE(INDEX(GroupVertices[Group],MATCH(Edges[[#This Row],[Vertex 2]],GroupVertices[Vertex],0)),1,1,"")</f>
        <v>1</v>
      </c>
    </row>
    <row r="135" spans="1:54" ht="15">
      <c r="A135" s="65" t="s">
        <v>222</v>
      </c>
      <c r="B135" s="65" t="s">
        <v>222</v>
      </c>
      <c r="C135" s="66"/>
      <c r="D135" s="67"/>
      <c r="E135" s="68"/>
      <c r="F135" s="69"/>
      <c r="G135" s="66"/>
      <c r="H135" s="70"/>
      <c r="I135" s="71"/>
      <c r="J135" s="71"/>
      <c r="K135" s="34" t="s">
        <v>65</v>
      </c>
      <c r="L135" s="78">
        <v>135</v>
      </c>
      <c r="M135" s="78"/>
      <c r="N135" s="73"/>
      <c r="O135" s="80" t="s">
        <v>178</v>
      </c>
      <c r="P135" s="82">
        <v>43544.70071759259</v>
      </c>
      <c r="Q135" s="80" t="s">
        <v>314</v>
      </c>
      <c r="R135" s="80"/>
      <c r="S135" s="80"/>
      <c r="T135" s="80" t="s">
        <v>378</v>
      </c>
      <c r="U135" s="80"/>
      <c r="V135" s="84" t="s">
        <v>391</v>
      </c>
      <c r="W135" s="82">
        <v>43544.70071759259</v>
      </c>
      <c r="X135" s="84" t="s">
        <v>511</v>
      </c>
      <c r="Y135" s="80"/>
      <c r="Z135" s="80"/>
      <c r="AA135" s="86" t="s">
        <v>673</v>
      </c>
      <c r="AB135" s="80"/>
      <c r="AC135" s="80" t="b">
        <v>0</v>
      </c>
      <c r="AD135" s="80">
        <v>2</v>
      </c>
      <c r="AE135" s="86" t="s">
        <v>718</v>
      </c>
      <c r="AF135" s="80" t="b">
        <v>0</v>
      </c>
      <c r="AG135" s="80" t="s">
        <v>729</v>
      </c>
      <c r="AH135" s="80"/>
      <c r="AI135" s="86" t="s">
        <v>718</v>
      </c>
      <c r="AJ135" s="80" t="b">
        <v>0</v>
      </c>
      <c r="AK135" s="80">
        <v>1</v>
      </c>
      <c r="AL135" s="86" t="s">
        <v>718</v>
      </c>
      <c r="AM135" s="80" t="s">
        <v>733</v>
      </c>
      <c r="AN135" s="80" t="b">
        <v>0</v>
      </c>
      <c r="AO135" s="86" t="s">
        <v>673</v>
      </c>
      <c r="AP135" s="80" t="s">
        <v>178</v>
      </c>
      <c r="AQ135" s="80">
        <v>0</v>
      </c>
      <c r="AR135" s="80">
        <v>0</v>
      </c>
      <c r="AS135" s="80"/>
      <c r="AT135" s="80"/>
      <c r="AU135" s="80"/>
      <c r="AV135" s="80"/>
      <c r="AW135" s="80"/>
      <c r="AX135" s="80"/>
      <c r="AY135" s="80"/>
      <c r="AZ135" s="80"/>
      <c r="BA135" s="79" t="str">
        <f>REPLACE(INDEX(GroupVertices[Group],MATCH(Edges[[#This Row],[Vertex 1]],GroupVertices[Vertex],0)),1,1,"")</f>
        <v>1</v>
      </c>
      <c r="BB135" s="79" t="str">
        <f>REPLACE(INDEX(GroupVertices[Group],MATCH(Edges[[#This Row],[Vertex 2]],GroupVertices[Vertex],0)),1,1,"")</f>
        <v>1</v>
      </c>
    </row>
    <row r="136" spans="1:54" ht="15">
      <c r="A136" s="65" t="s">
        <v>222</v>
      </c>
      <c r="B136" s="65" t="s">
        <v>222</v>
      </c>
      <c r="C136" s="66"/>
      <c r="D136" s="67"/>
      <c r="E136" s="68"/>
      <c r="F136" s="69"/>
      <c r="G136" s="66"/>
      <c r="H136" s="70"/>
      <c r="I136" s="71"/>
      <c r="J136" s="71"/>
      <c r="K136" s="34" t="s">
        <v>65</v>
      </c>
      <c r="L136" s="78">
        <v>136</v>
      </c>
      <c r="M136" s="78"/>
      <c r="N136" s="73"/>
      <c r="O136" s="80" t="s">
        <v>178</v>
      </c>
      <c r="P136" s="82">
        <v>43544.70680555556</v>
      </c>
      <c r="Q136" s="80" t="s">
        <v>315</v>
      </c>
      <c r="R136" s="80"/>
      <c r="S136" s="80"/>
      <c r="T136" s="80" t="s">
        <v>367</v>
      </c>
      <c r="U136" s="80"/>
      <c r="V136" s="84" t="s">
        <v>391</v>
      </c>
      <c r="W136" s="82">
        <v>43544.70680555556</v>
      </c>
      <c r="X136" s="84" t="s">
        <v>512</v>
      </c>
      <c r="Y136" s="80"/>
      <c r="Z136" s="80"/>
      <c r="AA136" s="86" t="s">
        <v>674</v>
      </c>
      <c r="AB136" s="86" t="s">
        <v>673</v>
      </c>
      <c r="AC136" s="80" t="b">
        <v>0</v>
      </c>
      <c r="AD136" s="80">
        <v>1</v>
      </c>
      <c r="AE136" s="86" t="s">
        <v>721</v>
      </c>
      <c r="AF136" s="80" t="b">
        <v>0</v>
      </c>
      <c r="AG136" s="80" t="s">
        <v>729</v>
      </c>
      <c r="AH136" s="80"/>
      <c r="AI136" s="86" t="s">
        <v>718</v>
      </c>
      <c r="AJ136" s="80" t="b">
        <v>0</v>
      </c>
      <c r="AK136" s="80">
        <v>1</v>
      </c>
      <c r="AL136" s="86" t="s">
        <v>718</v>
      </c>
      <c r="AM136" s="80" t="s">
        <v>733</v>
      </c>
      <c r="AN136" s="80" t="b">
        <v>0</v>
      </c>
      <c r="AO136" s="86" t="s">
        <v>673</v>
      </c>
      <c r="AP136" s="80" t="s">
        <v>178</v>
      </c>
      <c r="AQ136" s="80">
        <v>0</v>
      </c>
      <c r="AR136" s="80">
        <v>0</v>
      </c>
      <c r="AS136" s="80"/>
      <c r="AT136" s="80"/>
      <c r="AU136" s="80"/>
      <c r="AV136" s="80"/>
      <c r="AW136" s="80"/>
      <c r="AX136" s="80"/>
      <c r="AY136" s="80"/>
      <c r="AZ136" s="80"/>
      <c r="BA136" s="79" t="str">
        <f>REPLACE(INDEX(GroupVertices[Group],MATCH(Edges[[#This Row],[Vertex 1]],GroupVertices[Vertex],0)),1,1,"")</f>
        <v>1</v>
      </c>
      <c r="BB136" s="79" t="str">
        <f>REPLACE(INDEX(GroupVertices[Group],MATCH(Edges[[#This Row],[Vertex 2]],GroupVertices[Vertex],0)),1,1,"")</f>
        <v>1</v>
      </c>
    </row>
    <row r="137" spans="1:54" ht="15">
      <c r="A137" s="65" t="s">
        <v>222</v>
      </c>
      <c r="B137" s="65" t="s">
        <v>222</v>
      </c>
      <c r="C137" s="66"/>
      <c r="D137" s="67"/>
      <c r="E137" s="68"/>
      <c r="F137" s="69"/>
      <c r="G137" s="66"/>
      <c r="H137" s="70"/>
      <c r="I137" s="71"/>
      <c r="J137" s="71"/>
      <c r="K137" s="34" t="s">
        <v>65</v>
      </c>
      <c r="L137" s="78">
        <v>137</v>
      </c>
      <c r="M137" s="78"/>
      <c r="N137" s="73"/>
      <c r="O137" s="80" t="s">
        <v>178</v>
      </c>
      <c r="P137" s="82">
        <v>43544.709444444445</v>
      </c>
      <c r="Q137" s="80" t="s">
        <v>316</v>
      </c>
      <c r="R137" s="80"/>
      <c r="S137" s="80"/>
      <c r="T137" s="80" t="s">
        <v>379</v>
      </c>
      <c r="U137" s="80"/>
      <c r="V137" s="84" t="s">
        <v>391</v>
      </c>
      <c r="W137" s="82">
        <v>43544.709444444445</v>
      </c>
      <c r="X137" s="84" t="s">
        <v>513</v>
      </c>
      <c r="Y137" s="80"/>
      <c r="Z137" s="80"/>
      <c r="AA137" s="86" t="s">
        <v>675</v>
      </c>
      <c r="AB137" s="80"/>
      <c r="AC137" s="80" t="b">
        <v>0</v>
      </c>
      <c r="AD137" s="80">
        <v>2</v>
      </c>
      <c r="AE137" s="86" t="s">
        <v>718</v>
      </c>
      <c r="AF137" s="80" t="b">
        <v>0</v>
      </c>
      <c r="AG137" s="80" t="s">
        <v>729</v>
      </c>
      <c r="AH137" s="80"/>
      <c r="AI137" s="86" t="s">
        <v>718</v>
      </c>
      <c r="AJ137" s="80" t="b">
        <v>0</v>
      </c>
      <c r="AK137" s="80">
        <v>1</v>
      </c>
      <c r="AL137" s="86" t="s">
        <v>718</v>
      </c>
      <c r="AM137" s="80" t="s">
        <v>733</v>
      </c>
      <c r="AN137" s="80" t="b">
        <v>0</v>
      </c>
      <c r="AO137" s="86" t="s">
        <v>675</v>
      </c>
      <c r="AP137" s="80" t="s">
        <v>178</v>
      </c>
      <c r="AQ137" s="80">
        <v>0</v>
      </c>
      <c r="AR137" s="80">
        <v>0</v>
      </c>
      <c r="AS137" s="80"/>
      <c r="AT137" s="80"/>
      <c r="AU137" s="80"/>
      <c r="AV137" s="80"/>
      <c r="AW137" s="80"/>
      <c r="AX137" s="80"/>
      <c r="AY137" s="80"/>
      <c r="AZ137" s="80"/>
      <c r="BA137" s="79" t="str">
        <f>REPLACE(INDEX(GroupVertices[Group],MATCH(Edges[[#This Row],[Vertex 1]],GroupVertices[Vertex],0)),1,1,"")</f>
        <v>1</v>
      </c>
      <c r="BB137" s="79" t="str">
        <f>REPLACE(INDEX(GroupVertices[Group],MATCH(Edges[[#This Row],[Vertex 2]],GroupVertices[Vertex],0)),1,1,"")</f>
        <v>1</v>
      </c>
    </row>
    <row r="138" spans="1:54" ht="15">
      <c r="A138" s="65" t="s">
        <v>222</v>
      </c>
      <c r="B138" s="65" t="s">
        <v>222</v>
      </c>
      <c r="C138" s="66"/>
      <c r="D138" s="67"/>
      <c r="E138" s="68"/>
      <c r="F138" s="69"/>
      <c r="G138" s="66"/>
      <c r="H138" s="70"/>
      <c r="I138" s="71"/>
      <c r="J138" s="71"/>
      <c r="K138" s="34" t="s">
        <v>65</v>
      </c>
      <c r="L138" s="78">
        <v>138</v>
      </c>
      <c r="M138" s="78"/>
      <c r="N138" s="73"/>
      <c r="O138" s="80" t="s">
        <v>178</v>
      </c>
      <c r="P138" s="82">
        <v>43544.71010416667</v>
      </c>
      <c r="Q138" s="80" t="s">
        <v>247</v>
      </c>
      <c r="R138" s="80"/>
      <c r="S138" s="80"/>
      <c r="T138" s="80" t="s">
        <v>379</v>
      </c>
      <c r="U138" s="80"/>
      <c r="V138" s="84" t="s">
        <v>391</v>
      </c>
      <c r="W138" s="82">
        <v>43544.71010416667</v>
      </c>
      <c r="X138" s="84" t="s">
        <v>514</v>
      </c>
      <c r="Y138" s="80"/>
      <c r="Z138" s="80"/>
      <c r="AA138" s="86" t="s">
        <v>676</v>
      </c>
      <c r="AB138" s="80"/>
      <c r="AC138" s="80" t="b">
        <v>0</v>
      </c>
      <c r="AD138" s="80">
        <v>6</v>
      </c>
      <c r="AE138" s="86" t="s">
        <v>718</v>
      </c>
      <c r="AF138" s="80" t="b">
        <v>0</v>
      </c>
      <c r="AG138" s="80" t="s">
        <v>729</v>
      </c>
      <c r="AH138" s="80"/>
      <c r="AI138" s="86" t="s">
        <v>718</v>
      </c>
      <c r="AJ138" s="80" t="b">
        <v>0</v>
      </c>
      <c r="AK138" s="80">
        <v>2</v>
      </c>
      <c r="AL138" s="86" t="s">
        <v>718</v>
      </c>
      <c r="AM138" s="80" t="s">
        <v>733</v>
      </c>
      <c r="AN138" s="80" t="b">
        <v>0</v>
      </c>
      <c r="AO138" s="86" t="s">
        <v>676</v>
      </c>
      <c r="AP138" s="80" t="s">
        <v>178</v>
      </c>
      <c r="AQ138" s="80">
        <v>0</v>
      </c>
      <c r="AR138" s="80">
        <v>0</v>
      </c>
      <c r="AS138" s="80"/>
      <c r="AT138" s="80"/>
      <c r="AU138" s="80"/>
      <c r="AV138" s="80"/>
      <c r="AW138" s="80"/>
      <c r="AX138" s="80"/>
      <c r="AY138" s="80"/>
      <c r="AZ138" s="80"/>
      <c r="BA138" s="79" t="str">
        <f>REPLACE(INDEX(GroupVertices[Group],MATCH(Edges[[#This Row],[Vertex 1]],GroupVertices[Vertex],0)),1,1,"")</f>
        <v>1</v>
      </c>
      <c r="BB138" s="79" t="str">
        <f>REPLACE(INDEX(GroupVertices[Group],MATCH(Edges[[#This Row],[Vertex 2]],GroupVertices[Vertex],0)),1,1,"")</f>
        <v>1</v>
      </c>
    </row>
    <row r="139" spans="1:54" ht="15">
      <c r="A139" s="65" t="s">
        <v>222</v>
      </c>
      <c r="B139" s="65" t="s">
        <v>222</v>
      </c>
      <c r="C139" s="66"/>
      <c r="D139" s="67"/>
      <c r="E139" s="68"/>
      <c r="F139" s="69"/>
      <c r="G139" s="66"/>
      <c r="H139" s="70"/>
      <c r="I139" s="71"/>
      <c r="J139" s="71"/>
      <c r="K139" s="34" t="s">
        <v>65</v>
      </c>
      <c r="L139" s="78">
        <v>139</v>
      </c>
      <c r="M139" s="78"/>
      <c r="N139" s="73"/>
      <c r="O139" s="80" t="s">
        <v>178</v>
      </c>
      <c r="P139" s="82">
        <v>43544.71414351852</v>
      </c>
      <c r="Q139" s="80" t="s">
        <v>317</v>
      </c>
      <c r="R139" s="84" t="s">
        <v>347</v>
      </c>
      <c r="S139" s="80" t="s">
        <v>361</v>
      </c>
      <c r="T139" s="80" t="s">
        <v>367</v>
      </c>
      <c r="U139" s="80"/>
      <c r="V139" s="84" t="s">
        <v>391</v>
      </c>
      <c r="W139" s="82">
        <v>43544.71414351852</v>
      </c>
      <c r="X139" s="84" t="s">
        <v>515</v>
      </c>
      <c r="Y139" s="80"/>
      <c r="Z139" s="80"/>
      <c r="AA139" s="86" t="s">
        <v>677</v>
      </c>
      <c r="AB139" s="80"/>
      <c r="AC139" s="80" t="b">
        <v>0</v>
      </c>
      <c r="AD139" s="80">
        <v>0</v>
      </c>
      <c r="AE139" s="86" t="s">
        <v>718</v>
      </c>
      <c r="AF139" s="80" t="b">
        <v>1</v>
      </c>
      <c r="AG139" s="80" t="s">
        <v>728</v>
      </c>
      <c r="AH139" s="80"/>
      <c r="AI139" s="86" t="s">
        <v>642</v>
      </c>
      <c r="AJ139" s="80" t="b">
        <v>0</v>
      </c>
      <c r="AK139" s="80">
        <v>0</v>
      </c>
      <c r="AL139" s="86" t="s">
        <v>718</v>
      </c>
      <c r="AM139" s="80" t="s">
        <v>733</v>
      </c>
      <c r="AN139" s="80" t="b">
        <v>0</v>
      </c>
      <c r="AO139" s="86" t="s">
        <v>677</v>
      </c>
      <c r="AP139" s="80" t="s">
        <v>178</v>
      </c>
      <c r="AQ139" s="80">
        <v>0</v>
      </c>
      <c r="AR139" s="80">
        <v>0</v>
      </c>
      <c r="AS139" s="80"/>
      <c r="AT139" s="80"/>
      <c r="AU139" s="80"/>
      <c r="AV139" s="80"/>
      <c r="AW139" s="80"/>
      <c r="AX139" s="80"/>
      <c r="AY139" s="80"/>
      <c r="AZ139" s="80"/>
      <c r="BA139" s="79" t="str">
        <f>REPLACE(INDEX(GroupVertices[Group],MATCH(Edges[[#This Row],[Vertex 1]],GroupVertices[Vertex],0)),1,1,"")</f>
        <v>1</v>
      </c>
      <c r="BB139" s="79" t="str">
        <f>REPLACE(INDEX(GroupVertices[Group],MATCH(Edges[[#This Row],[Vertex 2]],GroupVertices[Vertex],0)),1,1,"")</f>
        <v>1</v>
      </c>
    </row>
    <row r="140" spans="1:54" ht="15">
      <c r="A140" s="65" t="s">
        <v>222</v>
      </c>
      <c r="B140" s="65" t="s">
        <v>222</v>
      </c>
      <c r="C140" s="66"/>
      <c r="D140" s="67"/>
      <c r="E140" s="68"/>
      <c r="F140" s="69"/>
      <c r="G140" s="66"/>
      <c r="H140" s="70"/>
      <c r="I140" s="71"/>
      <c r="J140" s="71"/>
      <c r="K140" s="34" t="s">
        <v>65</v>
      </c>
      <c r="L140" s="78">
        <v>140</v>
      </c>
      <c r="M140" s="78"/>
      <c r="N140" s="73"/>
      <c r="O140" s="80" t="s">
        <v>178</v>
      </c>
      <c r="P140" s="82">
        <v>43544.715</v>
      </c>
      <c r="Q140" s="80" t="s">
        <v>318</v>
      </c>
      <c r="R140" s="84" t="s">
        <v>348</v>
      </c>
      <c r="S140" s="80" t="s">
        <v>361</v>
      </c>
      <c r="T140" s="80" t="s">
        <v>367</v>
      </c>
      <c r="U140" s="80"/>
      <c r="V140" s="84" t="s">
        <v>391</v>
      </c>
      <c r="W140" s="82">
        <v>43544.715</v>
      </c>
      <c r="X140" s="84" t="s">
        <v>516</v>
      </c>
      <c r="Y140" s="80"/>
      <c r="Z140" s="80"/>
      <c r="AA140" s="86" t="s">
        <v>678</v>
      </c>
      <c r="AB140" s="80"/>
      <c r="AC140" s="80" t="b">
        <v>0</v>
      </c>
      <c r="AD140" s="80">
        <v>1</v>
      </c>
      <c r="AE140" s="86" t="s">
        <v>718</v>
      </c>
      <c r="AF140" s="80" t="b">
        <v>1</v>
      </c>
      <c r="AG140" s="80" t="s">
        <v>728</v>
      </c>
      <c r="AH140" s="80"/>
      <c r="AI140" s="86" t="s">
        <v>627</v>
      </c>
      <c r="AJ140" s="80" t="b">
        <v>0</v>
      </c>
      <c r="AK140" s="80">
        <v>0</v>
      </c>
      <c r="AL140" s="86" t="s">
        <v>718</v>
      </c>
      <c r="AM140" s="80" t="s">
        <v>733</v>
      </c>
      <c r="AN140" s="80" t="b">
        <v>0</v>
      </c>
      <c r="AO140" s="86" t="s">
        <v>678</v>
      </c>
      <c r="AP140" s="80" t="s">
        <v>178</v>
      </c>
      <c r="AQ140" s="80">
        <v>0</v>
      </c>
      <c r="AR140" s="80">
        <v>0</v>
      </c>
      <c r="AS140" s="80"/>
      <c r="AT140" s="80"/>
      <c r="AU140" s="80"/>
      <c r="AV140" s="80"/>
      <c r="AW140" s="80"/>
      <c r="AX140" s="80"/>
      <c r="AY140" s="80"/>
      <c r="AZ140" s="80"/>
      <c r="BA140" s="79" t="str">
        <f>REPLACE(INDEX(GroupVertices[Group],MATCH(Edges[[#This Row],[Vertex 1]],GroupVertices[Vertex],0)),1,1,"")</f>
        <v>1</v>
      </c>
      <c r="BB140" s="79" t="str">
        <f>REPLACE(INDEX(GroupVertices[Group],MATCH(Edges[[#This Row],[Vertex 2]],GroupVertices[Vertex],0)),1,1,"")</f>
        <v>1</v>
      </c>
    </row>
    <row r="141" spans="1:54" ht="15">
      <c r="A141" s="65" t="s">
        <v>222</v>
      </c>
      <c r="B141" s="65" t="s">
        <v>222</v>
      </c>
      <c r="C141" s="66"/>
      <c r="D141" s="67"/>
      <c r="E141" s="68"/>
      <c r="F141" s="69"/>
      <c r="G141" s="66"/>
      <c r="H141" s="70"/>
      <c r="I141" s="71"/>
      <c r="J141" s="71"/>
      <c r="K141" s="34" t="s">
        <v>65</v>
      </c>
      <c r="L141" s="78">
        <v>141</v>
      </c>
      <c r="M141" s="78"/>
      <c r="N141" s="73"/>
      <c r="O141" s="80" t="s">
        <v>178</v>
      </c>
      <c r="P141" s="82">
        <v>43544.71662037037</v>
      </c>
      <c r="Q141" s="80" t="s">
        <v>319</v>
      </c>
      <c r="R141" s="84" t="s">
        <v>349</v>
      </c>
      <c r="S141" s="80" t="s">
        <v>361</v>
      </c>
      <c r="T141" s="80" t="s">
        <v>367</v>
      </c>
      <c r="U141" s="80"/>
      <c r="V141" s="84" t="s">
        <v>391</v>
      </c>
      <c r="W141" s="82">
        <v>43544.71662037037</v>
      </c>
      <c r="X141" s="84" t="s">
        <v>517</v>
      </c>
      <c r="Y141" s="80"/>
      <c r="Z141" s="80"/>
      <c r="AA141" s="86" t="s">
        <v>679</v>
      </c>
      <c r="AB141" s="80"/>
      <c r="AC141" s="80" t="b">
        <v>0</v>
      </c>
      <c r="AD141" s="80">
        <v>1</v>
      </c>
      <c r="AE141" s="86" t="s">
        <v>718</v>
      </c>
      <c r="AF141" s="80" t="b">
        <v>1</v>
      </c>
      <c r="AG141" s="80" t="s">
        <v>728</v>
      </c>
      <c r="AH141" s="80"/>
      <c r="AI141" s="86" t="s">
        <v>730</v>
      </c>
      <c r="AJ141" s="80" t="b">
        <v>0</v>
      </c>
      <c r="AK141" s="80">
        <v>1</v>
      </c>
      <c r="AL141" s="86" t="s">
        <v>718</v>
      </c>
      <c r="AM141" s="80" t="s">
        <v>733</v>
      </c>
      <c r="AN141" s="80" t="b">
        <v>0</v>
      </c>
      <c r="AO141" s="86" t="s">
        <v>679</v>
      </c>
      <c r="AP141" s="80" t="s">
        <v>178</v>
      </c>
      <c r="AQ141" s="80">
        <v>0</v>
      </c>
      <c r="AR141" s="80">
        <v>0</v>
      </c>
      <c r="AS141" s="80"/>
      <c r="AT141" s="80"/>
      <c r="AU141" s="80"/>
      <c r="AV141" s="80"/>
      <c r="AW141" s="80"/>
      <c r="AX141" s="80"/>
      <c r="AY141" s="80"/>
      <c r="AZ141" s="80"/>
      <c r="BA141" s="79" t="str">
        <f>REPLACE(INDEX(GroupVertices[Group],MATCH(Edges[[#This Row],[Vertex 1]],GroupVertices[Vertex],0)),1,1,"")</f>
        <v>1</v>
      </c>
      <c r="BB141" s="79" t="str">
        <f>REPLACE(INDEX(GroupVertices[Group],MATCH(Edges[[#This Row],[Vertex 2]],GroupVertices[Vertex],0)),1,1,"")</f>
        <v>1</v>
      </c>
    </row>
    <row r="142" spans="1:54" ht="15">
      <c r="A142" s="65" t="s">
        <v>222</v>
      </c>
      <c r="B142" s="65" t="s">
        <v>222</v>
      </c>
      <c r="C142" s="66"/>
      <c r="D142" s="67"/>
      <c r="E142" s="68"/>
      <c r="F142" s="69"/>
      <c r="G142" s="66"/>
      <c r="H142" s="70"/>
      <c r="I142" s="71"/>
      <c r="J142" s="71"/>
      <c r="K142" s="34" t="s">
        <v>65</v>
      </c>
      <c r="L142" s="78">
        <v>142</v>
      </c>
      <c r="M142" s="78"/>
      <c r="N142" s="73"/>
      <c r="O142" s="80" t="s">
        <v>178</v>
      </c>
      <c r="P142" s="82">
        <v>43544.71681712963</v>
      </c>
      <c r="Q142" s="80" t="s">
        <v>320</v>
      </c>
      <c r="R142" s="84" t="s">
        <v>350</v>
      </c>
      <c r="S142" s="80" t="s">
        <v>361</v>
      </c>
      <c r="T142" s="80" t="s">
        <v>367</v>
      </c>
      <c r="U142" s="80"/>
      <c r="V142" s="84" t="s">
        <v>391</v>
      </c>
      <c r="W142" s="82">
        <v>43544.71681712963</v>
      </c>
      <c r="X142" s="84" t="s">
        <v>518</v>
      </c>
      <c r="Y142" s="80"/>
      <c r="Z142" s="80"/>
      <c r="AA142" s="86" t="s">
        <v>680</v>
      </c>
      <c r="AB142" s="80"/>
      <c r="AC142" s="80" t="b">
        <v>0</v>
      </c>
      <c r="AD142" s="80">
        <v>1</v>
      </c>
      <c r="AE142" s="86" t="s">
        <v>718</v>
      </c>
      <c r="AF142" s="80" t="b">
        <v>1</v>
      </c>
      <c r="AG142" s="80" t="s">
        <v>729</v>
      </c>
      <c r="AH142" s="80"/>
      <c r="AI142" s="86" t="s">
        <v>643</v>
      </c>
      <c r="AJ142" s="80" t="b">
        <v>0</v>
      </c>
      <c r="AK142" s="80">
        <v>1</v>
      </c>
      <c r="AL142" s="86" t="s">
        <v>718</v>
      </c>
      <c r="AM142" s="80" t="s">
        <v>733</v>
      </c>
      <c r="AN142" s="80" t="b">
        <v>0</v>
      </c>
      <c r="AO142" s="86" t="s">
        <v>680</v>
      </c>
      <c r="AP142" s="80" t="s">
        <v>178</v>
      </c>
      <c r="AQ142" s="80">
        <v>0</v>
      </c>
      <c r="AR142" s="80">
        <v>0</v>
      </c>
      <c r="AS142" s="80"/>
      <c r="AT142" s="80"/>
      <c r="AU142" s="80"/>
      <c r="AV142" s="80"/>
      <c r="AW142" s="80"/>
      <c r="AX142" s="80"/>
      <c r="AY142" s="80"/>
      <c r="AZ142" s="80"/>
      <c r="BA142" s="79" t="str">
        <f>REPLACE(INDEX(GroupVertices[Group],MATCH(Edges[[#This Row],[Vertex 1]],GroupVertices[Vertex],0)),1,1,"")</f>
        <v>1</v>
      </c>
      <c r="BB142" s="79" t="str">
        <f>REPLACE(INDEX(GroupVertices[Group],MATCH(Edges[[#This Row],[Vertex 2]],GroupVertices[Vertex],0)),1,1,"")</f>
        <v>1</v>
      </c>
    </row>
    <row r="143" spans="1:54" ht="15">
      <c r="A143" s="65" t="s">
        <v>222</v>
      </c>
      <c r="B143" s="65" t="s">
        <v>222</v>
      </c>
      <c r="C143" s="66"/>
      <c r="D143" s="67"/>
      <c r="E143" s="68"/>
      <c r="F143" s="69"/>
      <c r="G143" s="66"/>
      <c r="H143" s="70"/>
      <c r="I143" s="71"/>
      <c r="J143" s="71"/>
      <c r="K143" s="34" t="s">
        <v>65</v>
      </c>
      <c r="L143" s="78">
        <v>143</v>
      </c>
      <c r="M143" s="78"/>
      <c r="N143" s="73"/>
      <c r="O143" s="80" t="s">
        <v>178</v>
      </c>
      <c r="P143" s="82">
        <v>43544.71842592592</v>
      </c>
      <c r="Q143" s="80" t="s">
        <v>321</v>
      </c>
      <c r="R143" s="84" t="s">
        <v>351</v>
      </c>
      <c r="S143" s="80" t="s">
        <v>361</v>
      </c>
      <c r="T143" s="80" t="s">
        <v>367</v>
      </c>
      <c r="U143" s="80"/>
      <c r="V143" s="84" t="s">
        <v>391</v>
      </c>
      <c r="W143" s="82">
        <v>43544.71842592592</v>
      </c>
      <c r="X143" s="84" t="s">
        <v>519</v>
      </c>
      <c r="Y143" s="80"/>
      <c r="Z143" s="80"/>
      <c r="AA143" s="86" t="s">
        <v>681</v>
      </c>
      <c r="AB143" s="80"/>
      <c r="AC143" s="80" t="b">
        <v>0</v>
      </c>
      <c r="AD143" s="80">
        <v>0</v>
      </c>
      <c r="AE143" s="86" t="s">
        <v>718</v>
      </c>
      <c r="AF143" s="80" t="b">
        <v>1</v>
      </c>
      <c r="AG143" s="80" t="s">
        <v>728</v>
      </c>
      <c r="AH143" s="80"/>
      <c r="AI143" s="86" t="s">
        <v>645</v>
      </c>
      <c r="AJ143" s="80" t="b">
        <v>0</v>
      </c>
      <c r="AK143" s="80">
        <v>0</v>
      </c>
      <c r="AL143" s="86" t="s">
        <v>718</v>
      </c>
      <c r="AM143" s="80" t="s">
        <v>733</v>
      </c>
      <c r="AN143" s="80" t="b">
        <v>0</v>
      </c>
      <c r="AO143" s="86" t="s">
        <v>681</v>
      </c>
      <c r="AP143" s="80" t="s">
        <v>178</v>
      </c>
      <c r="AQ143" s="80">
        <v>0</v>
      </c>
      <c r="AR143" s="80">
        <v>0</v>
      </c>
      <c r="AS143" s="80"/>
      <c r="AT143" s="80"/>
      <c r="AU143" s="80"/>
      <c r="AV143" s="80"/>
      <c r="AW143" s="80"/>
      <c r="AX143" s="80"/>
      <c r="AY143" s="80"/>
      <c r="AZ143" s="80"/>
      <c r="BA143" s="79" t="str">
        <f>REPLACE(INDEX(GroupVertices[Group],MATCH(Edges[[#This Row],[Vertex 1]],GroupVertices[Vertex],0)),1,1,"")</f>
        <v>1</v>
      </c>
      <c r="BB143" s="79" t="str">
        <f>REPLACE(INDEX(GroupVertices[Group],MATCH(Edges[[#This Row],[Vertex 2]],GroupVertices[Vertex],0)),1,1,"")</f>
        <v>1</v>
      </c>
    </row>
    <row r="144" spans="1:54" ht="15">
      <c r="A144" s="65" t="s">
        <v>222</v>
      </c>
      <c r="B144" s="65" t="s">
        <v>222</v>
      </c>
      <c r="C144" s="66"/>
      <c r="D144" s="67"/>
      <c r="E144" s="68"/>
      <c r="F144" s="69"/>
      <c r="G144" s="66"/>
      <c r="H144" s="70"/>
      <c r="I144" s="71"/>
      <c r="J144" s="71"/>
      <c r="K144" s="34" t="s">
        <v>65</v>
      </c>
      <c r="L144" s="78">
        <v>144</v>
      </c>
      <c r="M144" s="78"/>
      <c r="N144" s="73"/>
      <c r="O144" s="80" t="s">
        <v>178</v>
      </c>
      <c r="P144" s="82">
        <v>43544.71991898148</v>
      </c>
      <c r="Q144" s="80" t="s">
        <v>248</v>
      </c>
      <c r="R144" s="80"/>
      <c r="S144" s="80"/>
      <c r="T144" s="80" t="s">
        <v>379</v>
      </c>
      <c r="U144" s="80"/>
      <c r="V144" s="84" t="s">
        <v>391</v>
      </c>
      <c r="W144" s="82">
        <v>43544.71991898148</v>
      </c>
      <c r="X144" s="84" t="s">
        <v>520</v>
      </c>
      <c r="Y144" s="80"/>
      <c r="Z144" s="80"/>
      <c r="AA144" s="86" t="s">
        <v>682</v>
      </c>
      <c r="AB144" s="80"/>
      <c r="AC144" s="80" t="b">
        <v>0</v>
      </c>
      <c r="AD144" s="80">
        <v>3</v>
      </c>
      <c r="AE144" s="86" t="s">
        <v>718</v>
      </c>
      <c r="AF144" s="80" t="b">
        <v>0</v>
      </c>
      <c r="AG144" s="80" t="s">
        <v>729</v>
      </c>
      <c r="AH144" s="80"/>
      <c r="AI144" s="86" t="s">
        <v>718</v>
      </c>
      <c r="AJ144" s="80" t="b">
        <v>0</v>
      </c>
      <c r="AK144" s="80">
        <v>3</v>
      </c>
      <c r="AL144" s="86" t="s">
        <v>718</v>
      </c>
      <c r="AM144" s="80" t="s">
        <v>733</v>
      </c>
      <c r="AN144" s="80" t="b">
        <v>0</v>
      </c>
      <c r="AO144" s="86" t="s">
        <v>682</v>
      </c>
      <c r="AP144" s="80" t="s">
        <v>178</v>
      </c>
      <c r="AQ144" s="80">
        <v>0</v>
      </c>
      <c r="AR144" s="80">
        <v>0</v>
      </c>
      <c r="AS144" s="80"/>
      <c r="AT144" s="80"/>
      <c r="AU144" s="80"/>
      <c r="AV144" s="80"/>
      <c r="AW144" s="80"/>
      <c r="AX144" s="80"/>
      <c r="AY144" s="80"/>
      <c r="AZ144" s="80"/>
      <c r="BA144" s="79" t="str">
        <f>REPLACE(INDEX(GroupVertices[Group],MATCH(Edges[[#This Row],[Vertex 1]],GroupVertices[Vertex],0)),1,1,"")</f>
        <v>1</v>
      </c>
      <c r="BB144" s="79" t="str">
        <f>REPLACE(INDEX(GroupVertices[Group],MATCH(Edges[[#This Row],[Vertex 2]],GroupVertices[Vertex],0)),1,1,"")</f>
        <v>1</v>
      </c>
    </row>
    <row r="145" spans="1:54" ht="15">
      <c r="A145" s="65" t="s">
        <v>222</v>
      </c>
      <c r="B145" s="65" t="s">
        <v>222</v>
      </c>
      <c r="C145" s="66"/>
      <c r="D145" s="67"/>
      <c r="E145" s="68"/>
      <c r="F145" s="69"/>
      <c r="G145" s="66"/>
      <c r="H145" s="70"/>
      <c r="I145" s="71"/>
      <c r="J145" s="71"/>
      <c r="K145" s="34" t="s">
        <v>65</v>
      </c>
      <c r="L145" s="78">
        <v>145</v>
      </c>
      <c r="M145" s="78"/>
      <c r="N145" s="73"/>
      <c r="O145" s="80" t="s">
        <v>178</v>
      </c>
      <c r="P145" s="82">
        <v>43544.720729166664</v>
      </c>
      <c r="Q145" s="80" t="s">
        <v>322</v>
      </c>
      <c r="R145" s="84" t="s">
        <v>352</v>
      </c>
      <c r="S145" s="80" t="s">
        <v>361</v>
      </c>
      <c r="T145" s="80" t="s">
        <v>367</v>
      </c>
      <c r="U145" s="80"/>
      <c r="V145" s="84" t="s">
        <v>391</v>
      </c>
      <c r="W145" s="82">
        <v>43544.720729166664</v>
      </c>
      <c r="X145" s="84" t="s">
        <v>521</v>
      </c>
      <c r="Y145" s="80"/>
      <c r="Z145" s="80"/>
      <c r="AA145" s="86" t="s">
        <v>683</v>
      </c>
      <c r="AB145" s="80"/>
      <c r="AC145" s="80" t="b">
        <v>0</v>
      </c>
      <c r="AD145" s="80">
        <v>1</v>
      </c>
      <c r="AE145" s="86" t="s">
        <v>718</v>
      </c>
      <c r="AF145" s="80" t="b">
        <v>1</v>
      </c>
      <c r="AG145" s="80" t="s">
        <v>728</v>
      </c>
      <c r="AH145" s="80"/>
      <c r="AI145" s="86" t="s">
        <v>731</v>
      </c>
      <c r="AJ145" s="80" t="b">
        <v>0</v>
      </c>
      <c r="AK145" s="80">
        <v>0</v>
      </c>
      <c r="AL145" s="86" t="s">
        <v>718</v>
      </c>
      <c r="AM145" s="80" t="s">
        <v>733</v>
      </c>
      <c r="AN145" s="80" t="b">
        <v>0</v>
      </c>
      <c r="AO145" s="86" t="s">
        <v>683</v>
      </c>
      <c r="AP145" s="80" t="s">
        <v>178</v>
      </c>
      <c r="AQ145" s="80">
        <v>0</v>
      </c>
      <c r="AR145" s="80">
        <v>0</v>
      </c>
      <c r="AS145" s="80"/>
      <c r="AT145" s="80"/>
      <c r="AU145" s="80"/>
      <c r="AV145" s="80"/>
      <c r="AW145" s="80"/>
      <c r="AX145" s="80"/>
      <c r="AY145" s="80"/>
      <c r="AZ145" s="80"/>
      <c r="BA145" s="79" t="str">
        <f>REPLACE(INDEX(GroupVertices[Group],MATCH(Edges[[#This Row],[Vertex 1]],GroupVertices[Vertex],0)),1,1,"")</f>
        <v>1</v>
      </c>
      <c r="BB145" s="79" t="str">
        <f>REPLACE(INDEX(GroupVertices[Group],MATCH(Edges[[#This Row],[Vertex 2]],GroupVertices[Vertex],0)),1,1,"")</f>
        <v>1</v>
      </c>
    </row>
    <row r="146" spans="1:54" ht="15">
      <c r="A146" s="65" t="s">
        <v>222</v>
      </c>
      <c r="B146" s="65" t="s">
        <v>222</v>
      </c>
      <c r="C146" s="66"/>
      <c r="D146" s="67"/>
      <c r="E146" s="68"/>
      <c r="F146" s="69"/>
      <c r="G146" s="66"/>
      <c r="H146" s="70"/>
      <c r="I146" s="71"/>
      <c r="J146" s="71"/>
      <c r="K146" s="34" t="s">
        <v>65</v>
      </c>
      <c r="L146" s="78">
        <v>146</v>
      </c>
      <c r="M146" s="78"/>
      <c r="N146" s="73"/>
      <c r="O146" s="80" t="s">
        <v>178</v>
      </c>
      <c r="P146" s="82">
        <v>43544.72851851852</v>
      </c>
      <c r="Q146" s="80" t="s">
        <v>241</v>
      </c>
      <c r="R146" s="80"/>
      <c r="S146" s="80"/>
      <c r="T146" s="80" t="s">
        <v>367</v>
      </c>
      <c r="U146" s="80"/>
      <c r="V146" s="84" t="s">
        <v>391</v>
      </c>
      <c r="W146" s="82">
        <v>43544.72851851852</v>
      </c>
      <c r="X146" s="84" t="s">
        <v>522</v>
      </c>
      <c r="Y146" s="80"/>
      <c r="Z146" s="80"/>
      <c r="AA146" s="86" t="s">
        <v>684</v>
      </c>
      <c r="AB146" s="80"/>
      <c r="AC146" s="80" t="b">
        <v>0</v>
      </c>
      <c r="AD146" s="80">
        <v>0</v>
      </c>
      <c r="AE146" s="86" t="s">
        <v>718</v>
      </c>
      <c r="AF146" s="80" t="b">
        <v>0</v>
      </c>
      <c r="AG146" s="80" t="s">
        <v>729</v>
      </c>
      <c r="AH146" s="80"/>
      <c r="AI146" s="86" t="s">
        <v>718</v>
      </c>
      <c r="AJ146" s="80" t="b">
        <v>0</v>
      </c>
      <c r="AK146" s="80">
        <v>1</v>
      </c>
      <c r="AL146" s="86" t="s">
        <v>718</v>
      </c>
      <c r="AM146" s="80" t="s">
        <v>733</v>
      </c>
      <c r="AN146" s="80" t="b">
        <v>0</v>
      </c>
      <c r="AO146" s="86" t="s">
        <v>684</v>
      </c>
      <c r="AP146" s="80" t="s">
        <v>178</v>
      </c>
      <c r="AQ146" s="80">
        <v>0</v>
      </c>
      <c r="AR146" s="80">
        <v>0</v>
      </c>
      <c r="AS146" s="80"/>
      <c r="AT146" s="80"/>
      <c r="AU146" s="80"/>
      <c r="AV146" s="80"/>
      <c r="AW146" s="80"/>
      <c r="AX146" s="80"/>
      <c r="AY146" s="80"/>
      <c r="AZ146" s="80"/>
      <c r="BA146" s="79" t="str">
        <f>REPLACE(INDEX(GroupVertices[Group],MATCH(Edges[[#This Row],[Vertex 1]],GroupVertices[Vertex],0)),1,1,"")</f>
        <v>1</v>
      </c>
      <c r="BB146" s="79" t="str">
        <f>REPLACE(INDEX(GroupVertices[Group],MATCH(Edges[[#This Row],[Vertex 2]],GroupVertices[Vertex],0)),1,1,"")</f>
        <v>1</v>
      </c>
    </row>
    <row r="147" spans="1:54" ht="15">
      <c r="A147" s="65" t="s">
        <v>222</v>
      </c>
      <c r="B147" s="65" t="s">
        <v>222</v>
      </c>
      <c r="C147" s="66"/>
      <c r="D147" s="67"/>
      <c r="E147" s="68"/>
      <c r="F147" s="69"/>
      <c r="G147" s="66"/>
      <c r="H147" s="70"/>
      <c r="I147" s="71"/>
      <c r="J147" s="71"/>
      <c r="K147" s="34" t="s">
        <v>65</v>
      </c>
      <c r="L147" s="78">
        <v>147</v>
      </c>
      <c r="M147" s="78"/>
      <c r="N147" s="73"/>
      <c r="O147" s="80" t="s">
        <v>178</v>
      </c>
      <c r="P147" s="82">
        <v>43544.72880787037</v>
      </c>
      <c r="Q147" s="80" t="s">
        <v>323</v>
      </c>
      <c r="R147" s="80"/>
      <c r="S147" s="80"/>
      <c r="T147" s="80" t="s">
        <v>367</v>
      </c>
      <c r="U147" s="80"/>
      <c r="V147" s="84" t="s">
        <v>391</v>
      </c>
      <c r="W147" s="82">
        <v>43544.72880787037</v>
      </c>
      <c r="X147" s="84" t="s">
        <v>523</v>
      </c>
      <c r="Y147" s="80"/>
      <c r="Z147" s="80"/>
      <c r="AA147" s="86" t="s">
        <v>685</v>
      </c>
      <c r="AB147" s="80"/>
      <c r="AC147" s="80" t="b">
        <v>0</v>
      </c>
      <c r="AD147" s="80">
        <v>1</v>
      </c>
      <c r="AE147" s="86" t="s">
        <v>718</v>
      </c>
      <c r="AF147" s="80" t="b">
        <v>0</v>
      </c>
      <c r="AG147" s="80" t="s">
        <v>729</v>
      </c>
      <c r="AH147" s="80"/>
      <c r="AI147" s="86" t="s">
        <v>718</v>
      </c>
      <c r="AJ147" s="80" t="b">
        <v>0</v>
      </c>
      <c r="AK147" s="80">
        <v>0</v>
      </c>
      <c r="AL147" s="86" t="s">
        <v>718</v>
      </c>
      <c r="AM147" s="80" t="s">
        <v>733</v>
      </c>
      <c r="AN147" s="80" t="b">
        <v>0</v>
      </c>
      <c r="AO147" s="86" t="s">
        <v>685</v>
      </c>
      <c r="AP147" s="80" t="s">
        <v>178</v>
      </c>
      <c r="AQ147" s="80">
        <v>0</v>
      </c>
      <c r="AR147" s="80">
        <v>0</v>
      </c>
      <c r="AS147" s="80"/>
      <c r="AT147" s="80"/>
      <c r="AU147" s="80"/>
      <c r="AV147" s="80"/>
      <c r="AW147" s="80"/>
      <c r="AX147" s="80"/>
      <c r="AY147" s="80"/>
      <c r="AZ147" s="80"/>
      <c r="BA147" s="79" t="str">
        <f>REPLACE(INDEX(GroupVertices[Group],MATCH(Edges[[#This Row],[Vertex 1]],GroupVertices[Vertex],0)),1,1,"")</f>
        <v>1</v>
      </c>
      <c r="BB147" s="79" t="str">
        <f>REPLACE(INDEX(GroupVertices[Group],MATCH(Edges[[#This Row],[Vertex 2]],GroupVertices[Vertex],0)),1,1,"")</f>
        <v>1</v>
      </c>
    </row>
    <row r="148" spans="1:54" ht="15">
      <c r="A148" s="65" t="s">
        <v>222</v>
      </c>
      <c r="B148" s="65" t="s">
        <v>222</v>
      </c>
      <c r="C148" s="66"/>
      <c r="D148" s="67"/>
      <c r="E148" s="68"/>
      <c r="F148" s="69"/>
      <c r="G148" s="66"/>
      <c r="H148" s="70"/>
      <c r="I148" s="71"/>
      <c r="J148" s="71"/>
      <c r="K148" s="34" t="s">
        <v>65</v>
      </c>
      <c r="L148" s="78">
        <v>148</v>
      </c>
      <c r="M148" s="78"/>
      <c r="N148" s="73"/>
      <c r="O148" s="80" t="s">
        <v>178</v>
      </c>
      <c r="P148" s="82">
        <v>43544.72912037037</v>
      </c>
      <c r="Q148" s="80" t="s">
        <v>324</v>
      </c>
      <c r="R148" s="80"/>
      <c r="S148" s="80"/>
      <c r="T148" s="80" t="s">
        <v>367</v>
      </c>
      <c r="U148" s="80"/>
      <c r="V148" s="84" t="s">
        <v>391</v>
      </c>
      <c r="W148" s="82">
        <v>43544.72912037037</v>
      </c>
      <c r="X148" s="84" t="s">
        <v>524</v>
      </c>
      <c r="Y148" s="80"/>
      <c r="Z148" s="80"/>
      <c r="AA148" s="86" t="s">
        <v>686</v>
      </c>
      <c r="AB148" s="80"/>
      <c r="AC148" s="80" t="b">
        <v>0</v>
      </c>
      <c r="AD148" s="80">
        <v>0</v>
      </c>
      <c r="AE148" s="86" t="s">
        <v>718</v>
      </c>
      <c r="AF148" s="80" t="b">
        <v>0</v>
      </c>
      <c r="AG148" s="80" t="s">
        <v>729</v>
      </c>
      <c r="AH148" s="80"/>
      <c r="AI148" s="86" t="s">
        <v>718</v>
      </c>
      <c r="AJ148" s="80" t="b">
        <v>0</v>
      </c>
      <c r="AK148" s="80">
        <v>0</v>
      </c>
      <c r="AL148" s="86" t="s">
        <v>718</v>
      </c>
      <c r="AM148" s="80" t="s">
        <v>733</v>
      </c>
      <c r="AN148" s="80" t="b">
        <v>0</v>
      </c>
      <c r="AO148" s="86" t="s">
        <v>686</v>
      </c>
      <c r="AP148" s="80" t="s">
        <v>178</v>
      </c>
      <c r="AQ148" s="80">
        <v>0</v>
      </c>
      <c r="AR148" s="80">
        <v>0</v>
      </c>
      <c r="AS148" s="80"/>
      <c r="AT148" s="80"/>
      <c r="AU148" s="80"/>
      <c r="AV148" s="80"/>
      <c r="AW148" s="80"/>
      <c r="AX148" s="80"/>
      <c r="AY148" s="80"/>
      <c r="AZ148" s="80"/>
      <c r="BA148" s="79" t="str">
        <f>REPLACE(INDEX(GroupVertices[Group],MATCH(Edges[[#This Row],[Vertex 1]],GroupVertices[Vertex],0)),1,1,"")</f>
        <v>1</v>
      </c>
      <c r="BB148" s="79" t="str">
        <f>REPLACE(INDEX(GroupVertices[Group],MATCH(Edges[[#This Row],[Vertex 2]],GroupVertices[Vertex],0)),1,1,"")</f>
        <v>1</v>
      </c>
    </row>
    <row r="149" spans="1:54" ht="15">
      <c r="A149" s="65" t="s">
        <v>222</v>
      </c>
      <c r="B149" s="65" t="s">
        <v>222</v>
      </c>
      <c r="C149" s="66"/>
      <c r="D149" s="67"/>
      <c r="E149" s="68"/>
      <c r="F149" s="69"/>
      <c r="G149" s="66"/>
      <c r="H149" s="70"/>
      <c r="I149" s="71"/>
      <c r="J149" s="71"/>
      <c r="K149" s="34" t="s">
        <v>65</v>
      </c>
      <c r="L149" s="78">
        <v>149</v>
      </c>
      <c r="M149" s="78"/>
      <c r="N149" s="73"/>
      <c r="O149" s="80" t="s">
        <v>178</v>
      </c>
      <c r="P149" s="82">
        <v>43544.730729166666</v>
      </c>
      <c r="Q149" s="80" t="s">
        <v>249</v>
      </c>
      <c r="R149" s="80"/>
      <c r="S149" s="80"/>
      <c r="T149" s="80" t="s">
        <v>367</v>
      </c>
      <c r="U149" s="80"/>
      <c r="V149" s="84" t="s">
        <v>391</v>
      </c>
      <c r="W149" s="82">
        <v>43544.730729166666</v>
      </c>
      <c r="X149" s="84" t="s">
        <v>525</v>
      </c>
      <c r="Y149" s="80"/>
      <c r="Z149" s="80"/>
      <c r="AA149" s="86" t="s">
        <v>687</v>
      </c>
      <c r="AB149" s="80"/>
      <c r="AC149" s="80" t="b">
        <v>0</v>
      </c>
      <c r="AD149" s="80">
        <v>4</v>
      </c>
      <c r="AE149" s="86" t="s">
        <v>718</v>
      </c>
      <c r="AF149" s="80" t="b">
        <v>0</v>
      </c>
      <c r="AG149" s="80" t="s">
        <v>729</v>
      </c>
      <c r="AH149" s="80"/>
      <c r="AI149" s="86" t="s">
        <v>718</v>
      </c>
      <c r="AJ149" s="80" t="b">
        <v>0</v>
      </c>
      <c r="AK149" s="80">
        <v>3</v>
      </c>
      <c r="AL149" s="86" t="s">
        <v>718</v>
      </c>
      <c r="AM149" s="80" t="s">
        <v>733</v>
      </c>
      <c r="AN149" s="80" t="b">
        <v>0</v>
      </c>
      <c r="AO149" s="86" t="s">
        <v>687</v>
      </c>
      <c r="AP149" s="80" t="s">
        <v>178</v>
      </c>
      <c r="AQ149" s="80">
        <v>0</v>
      </c>
      <c r="AR149" s="80">
        <v>0</v>
      </c>
      <c r="AS149" s="80"/>
      <c r="AT149" s="80"/>
      <c r="AU149" s="80"/>
      <c r="AV149" s="80"/>
      <c r="AW149" s="80"/>
      <c r="AX149" s="80"/>
      <c r="AY149" s="80"/>
      <c r="AZ149" s="80"/>
      <c r="BA149" s="79" t="str">
        <f>REPLACE(INDEX(GroupVertices[Group],MATCH(Edges[[#This Row],[Vertex 1]],GroupVertices[Vertex],0)),1,1,"")</f>
        <v>1</v>
      </c>
      <c r="BB149" s="79" t="str">
        <f>REPLACE(INDEX(GroupVertices[Group],MATCH(Edges[[#This Row],[Vertex 2]],GroupVertices[Vertex],0)),1,1,"")</f>
        <v>1</v>
      </c>
    </row>
    <row r="150" spans="1:54" ht="15">
      <c r="A150" s="65" t="s">
        <v>222</v>
      </c>
      <c r="B150" s="65" t="s">
        <v>222</v>
      </c>
      <c r="C150" s="66"/>
      <c r="D150" s="67"/>
      <c r="E150" s="68"/>
      <c r="F150" s="69"/>
      <c r="G150" s="66"/>
      <c r="H150" s="70"/>
      <c r="I150" s="71"/>
      <c r="J150" s="71"/>
      <c r="K150" s="34" t="s">
        <v>65</v>
      </c>
      <c r="L150" s="78">
        <v>150</v>
      </c>
      <c r="M150" s="78"/>
      <c r="N150" s="73"/>
      <c r="O150" s="80" t="s">
        <v>178</v>
      </c>
      <c r="P150" s="82">
        <v>43544.73274305555</v>
      </c>
      <c r="Q150" s="80" t="s">
        <v>325</v>
      </c>
      <c r="R150" s="84" t="s">
        <v>353</v>
      </c>
      <c r="S150" s="80" t="s">
        <v>361</v>
      </c>
      <c r="T150" s="80" t="s">
        <v>367</v>
      </c>
      <c r="U150" s="80"/>
      <c r="V150" s="84" t="s">
        <v>391</v>
      </c>
      <c r="W150" s="82">
        <v>43544.73274305555</v>
      </c>
      <c r="X150" s="84" t="s">
        <v>526</v>
      </c>
      <c r="Y150" s="80"/>
      <c r="Z150" s="80"/>
      <c r="AA150" s="86" t="s">
        <v>688</v>
      </c>
      <c r="AB150" s="80"/>
      <c r="AC150" s="80" t="b">
        <v>0</v>
      </c>
      <c r="AD150" s="80">
        <v>0</v>
      </c>
      <c r="AE150" s="86" t="s">
        <v>718</v>
      </c>
      <c r="AF150" s="80" t="b">
        <v>1</v>
      </c>
      <c r="AG150" s="80" t="s">
        <v>728</v>
      </c>
      <c r="AH150" s="80"/>
      <c r="AI150" s="86" t="s">
        <v>605</v>
      </c>
      <c r="AJ150" s="80" t="b">
        <v>0</v>
      </c>
      <c r="AK150" s="80">
        <v>0</v>
      </c>
      <c r="AL150" s="86" t="s">
        <v>718</v>
      </c>
      <c r="AM150" s="80" t="s">
        <v>733</v>
      </c>
      <c r="AN150" s="80" t="b">
        <v>0</v>
      </c>
      <c r="AO150" s="86" t="s">
        <v>688</v>
      </c>
      <c r="AP150" s="80" t="s">
        <v>178</v>
      </c>
      <c r="AQ150" s="80">
        <v>0</v>
      </c>
      <c r="AR150" s="80">
        <v>0</v>
      </c>
      <c r="AS150" s="80"/>
      <c r="AT150" s="80"/>
      <c r="AU150" s="80"/>
      <c r="AV150" s="80"/>
      <c r="AW150" s="80"/>
      <c r="AX150" s="80"/>
      <c r="AY150" s="80"/>
      <c r="AZ150" s="80"/>
      <c r="BA150" s="79" t="str">
        <f>REPLACE(INDEX(GroupVertices[Group],MATCH(Edges[[#This Row],[Vertex 1]],GroupVertices[Vertex],0)),1,1,"")</f>
        <v>1</v>
      </c>
      <c r="BB150" s="79" t="str">
        <f>REPLACE(INDEX(GroupVertices[Group],MATCH(Edges[[#This Row],[Vertex 2]],GroupVertices[Vertex],0)),1,1,"")</f>
        <v>1</v>
      </c>
    </row>
    <row r="151" spans="1:54" ht="15">
      <c r="A151" s="65" t="s">
        <v>222</v>
      </c>
      <c r="B151" s="65" t="s">
        <v>222</v>
      </c>
      <c r="C151" s="66"/>
      <c r="D151" s="67"/>
      <c r="E151" s="68"/>
      <c r="F151" s="69"/>
      <c r="G151" s="66"/>
      <c r="H151" s="70"/>
      <c r="I151" s="71"/>
      <c r="J151" s="71"/>
      <c r="K151" s="34" t="s">
        <v>65</v>
      </c>
      <c r="L151" s="78">
        <v>151</v>
      </c>
      <c r="M151" s="78"/>
      <c r="N151" s="73"/>
      <c r="O151" s="80" t="s">
        <v>178</v>
      </c>
      <c r="P151" s="82">
        <v>43544.73510416667</v>
      </c>
      <c r="Q151" s="80" t="s">
        <v>326</v>
      </c>
      <c r="R151" s="84" t="s">
        <v>354</v>
      </c>
      <c r="S151" s="80" t="s">
        <v>361</v>
      </c>
      <c r="T151" s="80" t="s">
        <v>367</v>
      </c>
      <c r="U151" s="80"/>
      <c r="V151" s="84" t="s">
        <v>391</v>
      </c>
      <c r="W151" s="82">
        <v>43544.73510416667</v>
      </c>
      <c r="X151" s="84" t="s">
        <v>527</v>
      </c>
      <c r="Y151" s="80"/>
      <c r="Z151" s="80"/>
      <c r="AA151" s="86" t="s">
        <v>689</v>
      </c>
      <c r="AB151" s="80"/>
      <c r="AC151" s="80" t="b">
        <v>0</v>
      </c>
      <c r="AD151" s="80">
        <v>0</v>
      </c>
      <c r="AE151" s="86" t="s">
        <v>718</v>
      </c>
      <c r="AF151" s="80" t="b">
        <v>1</v>
      </c>
      <c r="AG151" s="80" t="s">
        <v>728</v>
      </c>
      <c r="AH151" s="80"/>
      <c r="AI151" s="86" t="s">
        <v>732</v>
      </c>
      <c r="AJ151" s="80" t="b">
        <v>0</v>
      </c>
      <c r="AK151" s="80">
        <v>0</v>
      </c>
      <c r="AL151" s="86" t="s">
        <v>718</v>
      </c>
      <c r="AM151" s="80" t="s">
        <v>733</v>
      </c>
      <c r="AN151" s="80" t="b">
        <v>0</v>
      </c>
      <c r="AO151" s="86" t="s">
        <v>689</v>
      </c>
      <c r="AP151" s="80" t="s">
        <v>178</v>
      </c>
      <c r="AQ151" s="80">
        <v>0</v>
      </c>
      <c r="AR151" s="80">
        <v>0</v>
      </c>
      <c r="AS151" s="80"/>
      <c r="AT151" s="80"/>
      <c r="AU151" s="80"/>
      <c r="AV151" s="80"/>
      <c r="AW151" s="80"/>
      <c r="AX151" s="80"/>
      <c r="AY151" s="80"/>
      <c r="AZ151" s="80"/>
      <c r="BA151" s="79" t="str">
        <f>REPLACE(INDEX(GroupVertices[Group],MATCH(Edges[[#This Row],[Vertex 1]],GroupVertices[Vertex],0)),1,1,"")</f>
        <v>1</v>
      </c>
      <c r="BB151" s="79" t="str">
        <f>REPLACE(INDEX(GroupVertices[Group],MATCH(Edges[[#This Row],[Vertex 2]],GroupVertices[Vertex],0)),1,1,"")</f>
        <v>1</v>
      </c>
    </row>
    <row r="152" spans="1:54" ht="15">
      <c r="A152" s="65" t="s">
        <v>222</v>
      </c>
      <c r="B152" s="65" t="s">
        <v>222</v>
      </c>
      <c r="C152" s="66"/>
      <c r="D152" s="67"/>
      <c r="E152" s="68"/>
      <c r="F152" s="69"/>
      <c r="G152" s="66"/>
      <c r="H152" s="70"/>
      <c r="I152" s="71"/>
      <c r="J152" s="71"/>
      <c r="K152" s="34" t="s">
        <v>65</v>
      </c>
      <c r="L152" s="78">
        <v>152</v>
      </c>
      <c r="M152" s="78"/>
      <c r="N152" s="73"/>
      <c r="O152" s="80" t="s">
        <v>178</v>
      </c>
      <c r="P152" s="82">
        <v>43544.739282407405</v>
      </c>
      <c r="Q152" s="80" t="s">
        <v>327</v>
      </c>
      <c r="R152" s="80"/>
      <c r="S152" s="80"/>
      <c r="T152" s="80" t="s">
        <v>367</v>
      </c>
      <c r="U152" s="80"/>
      <c r="V152" s="84" t="s">
        <v>391</v>
      </c>
      <c r="W152" s="82">
        <v>43544.739282407405</v>
      </c>
      <c r="X152" s="84" t="s">
        <v>528</v>
      </c>
      <c r="Y152" s="80"/>
      <c r="Z152" s="80"/>
      <c r="AA152" s="86" t="s">
        <v>690</v>
      </c>
      <c r="AB152" s="80"/>
      <c r="AC152" s="80" t="b">
        <v>0</v>
      </c>
      <c r="AD152" s="80">
        <v>0</v>
      </c>
      <c r="AE152" s="86" t="s">
        <v>718</v>
      </c>
      <c r="AF152" s="80" t="b">
        <v>0</v>
      </c>
      <c r="AG152" s="80" t="s">
        <v>729</v>
      </c>
      <c r="AH152" s="80"/>
      <c r="AI152" s="86" t="s">
        <v>718</v>
      </c>
      <c r="AJ152" s="80" t="b">
        <v>0</v>
      </c>
      <c r="AK152" s="80">
        <v>0</v>
      </c>
      <c r="AL152" s="86" t="s">
        <v>718</v>
      </c>
      <c r="AM152" s="80" t="s">
        <v>733</v>
      </c>
      <c r="AN152" s="80" t="b">
        <v>0</v>
      </c>
      <c r="AO152" s="86" t="s">
        <v>690</v>
      </c>
      <c r="AP152" s="80" t="s">
        <v>178</v>
      </c>
      <c r="AQ152" s="80">
        <v>0</v>
      </c>
      <c r="AR152" s="80">
        <v>0</v>
      </c>
      <c r="AS152" s="80"/>
      <c r="AT152" s="80"/>
      <c r="AU152" s="80"/>
      <c r="AV152" s="80"/>
      <c r="AW152" s="80"/>
      <c r="AX152" s="80"/>
      <c r="AY152" s="80"/>
      <c r="AZ152" s="80"/>
      <c r="BA152" s="79" t="str">
        <f>REPLACE(INDEX(GroupVertices[Group],MATCH(Edges[[#This Row],[Vertex 1]],GroupVertices[Vertex],0)),1,1,"")</f>
        <v>1</v>
      </c>
      <c r="BB152" s="79" t="str">
        <f>REPLACE(INDEX(GroupVertices[Group],MATCH(Edges[[#This Row],[Vertex 2]],GroupVertices[Vertex],0)),1,1,"")</f>
        <v>1</v>
      </c>
    </row>
    <row r="153" spans="1:54" ht="15">
      <c r="A153" s="65" t="s">
        <v>222</v>
      </c>
      <c r="B153" s="65" t="s">
        <v>222</v>
      </c>
      <c r="C153" s="66"/>
      <c r="D153" s="67"/>
      <c r="E153" s="68"/>
      <c r="F153" s="69"/>
      <c r="G153" s="66"/>
      <c r="H153" s="70"/>
      <c r="I153" s="71"/>
      <c r="J153" s="71"/>
      <c r="K153" s="34" t="s">
        <v>65</v>
      </c>
      <c r="L153" s="78">
        <v>153</v>
      </c>
      <c r="M153" s="78"/>
      <c r="N153" s="73"/>
      <c r="O153" s="80" t="s">
        <v>178</v>
      </c>
      <c r="P153" s="82">
        <v>43544.74230324074</v>
      </c>
      <c r="Q153" s="80" t="s">
        <v>328</v>
      </c>
      <c r="R153" s="84" t="s">
        <v>355</v>
      </c>
      <c r="S153" s="80" t="s">
        <v>361</v>
      </c>
      <c r="T153" s="80" t="s">
        <v>367</v>
      </c>
      <c r="U153" s="80"/>
      <c r="V153" s="84" t="s">
        <v>391</v>
      </c>
      <c r="W153" s="82">
        <v>43544.74230324074</v>
      </c>
      <c r="X153" s="84" t="s">
        <v>529</v>
      </c>
      <c r="Y153" s="80"/>
      <c r="Z153" s="80"/>
      <c r="AA153" s="86" t="s">
        <v>691</v>
      </c>
      <c r="AB153" s="80"/>
      <c r="AC153" s="80" t="b">
        <v>0</v>
      </c>
      <c r="AD153" s="80">
        <v>3</v>
      </c>
      <c r="AE153" s="86" t="s">
        <v>718</v>
      </c>
      <c r="AF153" s="80" t="b">
        <v>1</v>
      </c>
      <c r="AG153" s="80" t="s">
        <v>729</v>
      </c>
      <c r="AH153" s="80"/>
      <c r="AI153" s="86" t="s">
        <v>717</v>
      </c>
      <c r="AJ153" s="80" t="b">
        <v>0</v>
      </c>
      <c r="AK153" s="80">
        <v>0</v>
      </c>
      <c r="AL153" s="86" t="s">
        <v>718</v>
      </c>
      <c r="AM153" s="80" t="s">
        <v>733</v>
      </c>
      <c r="AN153" s="80" t="b">
        <v>0</v>
      </c>
      <c r="AO153" s="86" t="s">
        <v>691</v>
      </c>
      <c r="AP153" s="80" t="s">
        <v>178</v>
      </c>
      <c r="AQ153" s="80">
        <v>0</v>
      </c>
      <c r="AR153" s="80">
        <v>0</v>
      </c>
      <c r="AS153" s="80"/>
      <c r="AT153" s="80"/>
      <c r="AU153" s="80"/>
      <c r="AV153" s="80"/>
      <c r="AW153" s="80"/>
      <c r="AX153" s="80"/>
      <c r="AY153" s="80"/>
      <c r="AZ153" s="80"/>
      <c r="BA153" s="79" t="str">
        <f>REPLACE(INDEX(GroupVertices[Group],MATCH(Edges[[#This Row],[Vertex 1]],GroupVertices[Vertex],0)),1,1,"")</f>
        <v>1</v>
      </c>
      <c r="BB153" s="79" t="str">
        <f>REPLACE(INDEX(GroupVertices[Group],MATCH(Edges[[#This Row],[Vertex 2]],GroupVertices[Vertex],0)),1,1,"")</f>
        <v>1</v>
      </c>
    </row>
    <row r="154" spans="1:54" ht="15">
      <c r="A154" s="65" t="s">
        <v>222</v>
      </c>
      <c r="B154" s="65" t="s">
        <v>222</v>
      </c>
      <c r="C154" s="66"/>
      <c r="D154" s="67"/>
      <c r="E154" s="68"/>
      <c r="F154" s="69"/>
      <c r="G154" s="66"/>
      <c r="H154" s="70"/>
      <c r="I154" s="71"/>
      <c r="J154" s="71"/>
      <c r="K154" s="34" t="s">
        <v>65</v>
      </c>
      <c r="L154" s="78">
        <v>154</v>
      </c>
      <c r="M154" s="78"/>
      <c r="N154" s="73"/>
      <c r="O154" s="80" t="s">
        <v>178</v>
      </c>
      <c r="P154" s="82">
        <v>43544.74627314815</v>
      </c>
      <c r="Q154" s="80" t="s">
        <v>305</v>
      </c>
      <c r="R154" s="80"/>
      <c r="S154" s="80"/>
      <c r="T154" s="80" t="s">
        <v>367</v>
      </c>
      <c r="U154" s="84" t="s">
        <v>382</v>
      </c>
      <c r="V154" s="84" t="s">
        <v>382</v>
      </c>
      <c r="W154" s="82">
        <v>43544.74627314815</v>
      </c>
      <c r="X154" s="84" t="s">
        <v>530</v>
      </c>
      <c r="Y154" s="80"/>
      <c r="Z154" s="80"/>
      <c r="AA154" s="86" t="s">
        <v>692</v>
      </c>
      <c r="AB154" s="80"/>
      <c r="AC154" s="80" t="b">
        <v>0</v>
      </c>
      <c r="AD154" s="80">
        <v>6</v>
      </c>
      <c r="AE154" s="86" t="s">
        <v>718</v>
      </c>
      <c r="AF154" s="80" t="b">
        <v>0</v>
      </c>
      <c r="AG154" s="80" t="s">
        <v>729</v>
      </c>
      <c r="AH154" s="80"/>
      <c r="AI154" s="86" t="s">
        <v>718</v>
      </c>
      <c r="AJ154" s="80" t="b">
        <v>0</v>
      </c>
      <c r="AK154" s="80">
        <v>2</v>
      </c>
      <c r="AL154" s="86" t="s">
        <v>718</v>
      </c>
      <c r="AM154" s="80" t="s">
        <v>733</v>
      </c>
      <c r="AN154" s="80" t="b">
        <v>0</v>
      </c>
      <c r="AO154" s="86" t="s">
        <v>692</v>
      </c>
      <c r="AP154" s="80" t="s">
        <v>178</v>
      </c>
      <c r="AQ154" s="80">
        <v>0</v>
      </c>
      <c r="AR154" s="80">
        <v>0</v>
      </c>
      <c r="AS154" s="80"/>
      <c r="AT154" s="80"/>
      <c r="AU154" s="80"/>
      <c r="AV154" s="80"/>
      <c r="AW154" s="80"/>
      <c r="AX154" s="80"/>
      <c r="AY154" s="80"/>
      <c r="AZ154" s="80"/>
      <c r="BA154" s="79" t="str">
        <f>REPLACE(INDEX(GroupVertices[Group],MATCH(Edges[[#This Row],[Vertex 1]],GroupVertices[Vertex],0)),1,1,"")</f>
        <v>1</v>
      </c>
      <c r="BB154" s="79" t="str">
        <f>REPLACE(INDEX(GroupVertices[Group],MATCH(Edges[[#This Row],[Vertex 2]],GroupVertices[Vertex],0)),1,1,"")</f>
        <v>1</v>
      </c>
    </row>
    <row r="155" spans="1:54" ht="15">
      <c r="A155" s="65" t="s">
        <v>222</v>
      </c>
      <c r="B155" s="65" t="s">
        <v>222</v>
      </c>
      <c r="C155" s="66"/>
      <c r="D155" s="67"/>
      <c r="E155" s="68"/>
      <c r="F155" s="69"/>
      <c r="G155" s="66"/>
      <c r="H155" s="70"/>
      <c r="I155" s="71"/>
      <c r="J155" s="71"/>
      <c r="K155" s="34" t="s">
        <v>65</v>
      </c>
      <c r="L155" s="78">
        <v>155</v>
      </c>
      <c r="M155" s="78"/>
      <c r="N155" s="73"/>
      <c r="O155" s="80" t="s">
        <v>178</v>
      </c>
      <c r="P155" s="82">
        <v>43544.748449074075</v>
      </c>
      <c r="Q155" s="80" t="s">
        <v>329</v>
      </c>
      <c r="R155" s="80"/>
      <c r="S155" s="80"/>
      <c r="T155" s="80" t="s">
        <v>367</v>
      </c>
      <c r="U155" s="80"/>
      <c r="V155" s="84" t="s">
        <v>391</v>
      </c>
      <c r="W155" s="82">
        <v>43544.748449074075</v>
      </c>
      <c r="X155" s="84" t="s">
        <v>531</v>
      </c>
      <c r="Y155" s="80"/>
      <c r="Z155" s="80"/>
      <c r="AA155" s="86" t="s">
        <v>693</v>
      </c>
      <c r="AB155" s="80"/>
      <c r="AC155" s="80" t="b">
        <v>0</v>
      </c>
      <c r="AD155" s="80">
        <v>1</v>
      </c>
      <c r="AE155" s="86" t="s">
        <v>718</v>
      </c>
      <c r="AF155" s="80" t="b">
        <v>0</v>
      </c>
      <c r="AG155" s="80" t="s">
        <v>729</v>
      </c>
      <c r="AH155" s="80"/>
      <c r="AI155" s="86" t="s">
        <v>718</v>
      </c>
      <c r="AJ155" s="80" t="b">
        <v>0</v>
      </c>
      <c r="AK155" s="80">
        <v>1</v>
      </c>
      <c r="AL155" s="86" t="s">
        <v>718</v>
      </c>
      <c r="AM155" s="80" t="s">
        <v>733</v>
      </c>
      <c r="AN155" s="80" t="b">
        <v>0</v>
      </c>
      <c r="AO155" s="86" t="s">
        <v>693</v>
      </c>
      <c r="AP155" s="80" t="s">
        <v>178</v>
      </c>
      <c r="AQ155" s="80">
        <v>0</v>
      </c>
      <c r="AR155" s="80">
        <v>0</v>
      </c>
      <c r="AS155" s="80"/>
      <c r="AT155" s="80"/>
      <c r="AU155" s="80"/>
      <c r="AV155" s="80"/>
      <c r="AW155" s="80"/>
      <c r="AX155" s="80"/>
      <c r="AY155" s="80"/>
      <c r="AZ155" s="80"/>
      <c r="BA155" s="79" t="str">
        <f>REPLACE(INDEX(GroupVertices[Group],MATCH(Edges[[#This Row],[Vertex 1]],GroupVertices[Vertex],0)),1,1,"")</f>
        <v>1</v>
      </c>
      <c r="BB155" s="79" t="str">
        <f>REPLACE(INDEX(GroupVertices[Group],MATCH(Edges[[#This Row],[Vertex 2]],GroupVertices[Vertex],0)),1,1,"")</f>
        <v>1</v>
      </c>
    </row>
    <row r="156" spans="1:54" ht="15">
      <c r="A156" s="65" t="s">
        <v>222</v>
      </c>
      <c r="B156" s="65" t="s">
        <v>222</v>
      </c>
      <c r="C156" s="66"/>
      <c r="D156" s="67"/>
      <c r="E156" s="68"/>
      <c r="F156" s="69"/>
      <c r="G156" s="66"/>
      <c r="H156" s="70"/>
      <c r="I156" s="71"/>
      <c r="J156" s="71"/>
      <c r="K156" s="34" t="s">
        <v>65</v>
      </c>
      <c r="L156" s="78">
        <v>156</v>
      </c>
      <c r="M156" s="78"/>
      <c r="N156" s="73"/>
      <c r="O156" s="80" t="s">
        <v>178</v>
      </c>
      <c r="P156" s="82">
        <v>43544.74940972222</v>
      </c>
      <c r="Q156" s="80" t="s">
        <v>330</v>
      </c>
      <c r="R156" s="84" t="s">
        <v>356</v>
      </c>
      <c r="S156" s="80" t="s">
        <v>361</v>
      </c>
      <c r="T156" s="80" t="s">
        <v>367</v>
      </c>
      <c r="U156" s="80"/>
      <c r="V156" s="84" t="s">
        <v>391</v>
      </c>
      <c r="W156" s="82">
        <v>43544.74940972222</v>
      </c>
      <c r="X156" s="84" t="s">
        <v>532</v>
      </c>
      <c r="Y156" s="80"/>
      <c r="Z156" s="80"/>
      <c r="AA156" s="86" t="s">
        <v>694</v>
      </c>
      <c r="AB156" s="80"/>
      <c r="AC156" s="80" t="b">
        <v>0</v>
      </c>
      <c r="AD156" s="80">
        <v>3</v>
      </c>
      <c r="AE156" s="86" t="s">
        <v>718</v>
      </c>
      <c r="AF156" s="80" t="b">
        <v>1</v>
      </c>
      <c r="AG156" s="80" t="s">
        <v>729</v>
      </c>
      <c r="AH156" s="80"/>
      <c r="AI156" s="86" t="s">
        <v>634</v>
      </c>
      <c r="AJ156" s="80" t="b">
        <v>0</v>
      </c>
      <c r="AK156" s="80">
        <v>1</v>
      </c>
      <c r="AL156" s="86" t="s">
        <v>718</v>
      </c>
      <c r="AM156" s="80" t="s">
        <v>733</v>
      </c>
      <c r="AN156" s="80" t="b">
        <v>0</v>
      </c>
      <c r="AO156" s="86" t="s">
        <v>694</v>
      </c>
      <c r="AP156" s="80" t="s">
        <v>178</v>
      </c>
      <c r="AQ156" s="80">
        <v>0</v>
      </c>
      <c r="AR156" s="80">
        <v>0</v>
      </c>
      <c r="AS156" s="80"/>
      <c r="AT156" s="80"/>
      <c r="AU156" s="80"/>
      <c r="AV156" s="80"/>
      <c r="AW156" s="80"/>
      <c r="AX156" s="80"/>
      <c r="AY156" s="80"/>
      <c r="AZ156" s="80"/>
      <c r="BA156" s="79" t="str">
        <f>REPLACE(INDEX(GroupVertices[Group],MATCH(Edges[[#This Row],[Vertex 1]],GroupVertices[Vertex],0)),1,1,"")</f>
        <v>1</v>
      </c>
      <c r="BB156" s="79" t="str">
        <f>REPLACE(INDEX(GroupVertices[Group],MATCH(Edges[[#This Row],[Vertex 2]],GroupVertices[Vertex],0)),1,1,"")</f>
        <v>1</v>
      </c>
    </row>
    <row r="157" spans="1:54" ht="15">
      <c r="A157" s="65" t="s">
        <v>222</v>
      </c>
      <c r="B157" s="65" t="s">
        <v>222</v>
      </c>
      <c r="C157" s="66"/>
      <c r="D157" s="67"/>
      <c r="E157" s="68"/>
      <c r="F157" s="69"/>
      <c r="G157" s="66"/>
      <c r="H157" s="70"/>
      <c r="I157" s="71"/>
      <c r="J157" s="71"/>
      <c r="K157" s="34" t="s">
        <v>65</v>
      </c>
      <c r="L157" s="78">
        <v>157</v>
      </c>
      <c r="M157" s="78"/>
      <c r="N157" s="73"/>
      <c r="O157" s="80" t="s">
        <v>178</v>
      </c>
      <c r="P157" s="82">
        <v>43544.75429398148</v>
      </c>
      <c r="Q157" s="80" t="s">
        <v>331</v>
      </c>
      <c r="R157" s="84" t="s">
        <v>357</v>
      </c>
      <c r="S157" s="80" t="s">
        <v>361</v>
      </c>
      <c r="T157" s="80" t="s">
        <v>367</v>
      </c>
      <c r="U157" s="80"/>
      <c r="V157" s="84" t="s">
        <v>391</v>
      </c>
      <c r="W157" s="82">
        <v>43544.75429398148</v>
      </c>
      <c r="X157" s="84" t="s">
        <v>533</v>
      </c>
      <c r="Y157" s="80"/>
      <c r="Z157" s="80"/>
      <c r="AA157" s="86" t="s">
        <v>695</v>
      </c>
      <c r="AB157" s="80"/>
      <c r="AC157" s="80" t="b">
        <v>0</v>
      </c>
      <c r="AD157" s="80">
        <v>1</v>
      </c>
      <c r="AE157" s="86" t="s">
        <v>718</v>
      </c>
      <c r="AF157" s="80" t="b">
        <v>1</v>
      </c>
      <c r="AG157" s="80" t="s">
        <v>729</v>
      </c>
      <c r="AH157" s="80"/>
      <c r="AI157" s="86" t="s">
        <v>612</v>
      </c>
      <c r="AJ157" s="80" t="b">
        <v>0</v>
      </c>
      <c r="AK157" s="80">
        <v>1</v>
      </c>
      <c r="AL157" s="86" t="s">
        <v>718</v>
      </c>
      <c r="AM157" s="80" t="s">
        <v>733</v>
      </c>
      <c r="AN157" s="80" t="b">
        <v>0</v>
      </c>
      <c r="AO157" s="86" t="s">
        <v>695</v>
      </c>
      <c r="AP157" s="80" t="s">
        <v>178</v>
      </c>
      <c r="AQ157" s="80">
        <v>0</v>
      </c>
      <c r="AR157" s="80">
        <v>0</v>
      </c>
      <c r="AS157" s="80"/>
      <c r="AT157" s="80"/>
      <c r="AU157" s="80"/>
      <c r="AV157" s="80"/>
      <c r="AW157" s="80"/>
      <c r="AX157" s="80"/>
      <c r="AY157" s="80"/>
      <c r="AZ157" s="80"/>
      <c r="BA157" s="79" t="str">
        <f>REPLACE(INDEX(GroupVertices[Group],MATCH(Edges[[#This Row],[Vertex 1]],GroupVertices[Vertex],0)),1,1,"")</f>
        <v>1</v>
      </c>
      <c r="BB157" s="79" t="str">
        <f>REPLACE(INDEX(GroupVertices[Group],MATCH(Edges[[#This Row],[Vertex 2]],GroupVertices[Vertex],0)),1,1,"")</f>
        <v>1</v>
      </c>
    </row>
    <row r="158" spans="1:54" ht="15">
      <c r="A158" s="65" t="s">
        <v>222</v>
      </c>
      <c r="B158" s="65" t="s">
        <v>222</v>
      </c>
      <c r="C158" s="66"/>
      <c r="D158" s="67"/>
      <c r="E158" s="68"/>
      <c r="F158" s="69"/>
      <c r="G158" s="66"/>
      <c r="H158" s="70"/>
      <c r="I158" s="71"/>
      <c r="J158" s="71"/>
      <c r="K158" s="34" t="s">
        <v>65</v>
      </c>
      <c r="L158" s="78">
        <v>158</v>
      </c>
      <c r="M158" s="78"/>
      <c r="N158" s="73"/>
      <c r="O158" s="80" t="s">
        <v>178</v>
      </c>
      <c r="P158" s="82">
        <v>43544.75537037037</v>
      </c>
      <c r="Q158" s="80" t="s">
        <v>332</v>
      </c>
      <c r="R158" s="84" t="s">
        <v>358</v>
      </c>
      <c r="S158" s="80" t="s">
        <v>361</v>
      </c>
      <c r="T158" s="80" t="s">
        <v>367</v>
      </c>
      <c r="U158" s="80"/>
      <c r="V158" s="84" t="s">
        <v>391</v>
      </c>
      <c r="W158" s="82">
        <v>43544.75537037037</v>
      </c>
      <c r="X158" s="84" t="s">
        <v>534</v>
      </c>
      <c r="Y158" s="80"/>
      <c r="Z158" s="80"/>
      <c r="AA158" s="86" t="s">
        <v>696</v>
      </c>
      <c r="AB158" s="80"/>
      <c r="AC158" s="80" t="b">
        <v>0</v>
      </c>
      <c r="AD158" s="80">
        <v>0</v>
      </c>
      <c r="AE158" s="86" t="s">
        <v>718</v>
      </c>
      <c r="AF158" s="80" t="b">
        <v>1</v>
      </c>
      <c r="AG158" s="80" t="s">
        <v>729</v>
      </c>
      <c r="AH158" s="80"/>
      <c r="AI158" s="86" t="s">
        <v>574</v>
      </c>
      <c r="AJ158" s="80" t="b">
        <v>0</v>
      </c>
      <c r="AK158" s="80">
        <v>0</v>
      </c>
      <c r="AL158" s="86" t="s">
        <v>718</v>
      </c>
      <c r="AM158" s="80" t="s">
        <v>733</v>
      </c>
      <c r="AN158" s="80" t="b">
        <v>0</v>
      </c>
      <c r="AO158" s="86" t="s">
        <v>696</v>
      </c>
      <c r="AP158" s="80" t="s">
        <v>178</v>
      </c>
      <c r="AQ158" s="80">
        <v>0</v>
      </c>
      <c r="AR158" s="80">
        <v>0</v>
      </c>
      <c r="AS158" s="80"/>
      <c r="AT158" s="80"/>
      <c r="AU158" s="80"/>
      <c r="AV158" s="80"/>
      <c r="AW158" s="80"/>
      <c r="AX158" s="80"/>
      <c r="AY158" s="80"/>
      <c r="AZ158" s="80"/>
      <c r="BA158" s="79" t="str">
        <f>REPLACE(INDEX(GroupVertices[Group],MATCH(Edges[[#This Row],[Vertex 1]],GroupVertices[Vertex],0)),1,1,"")</f>
        <v>1</v>
      </c>
      <c r="BB158" s="79" t="str">
        <f>REPLACE(INDEX(GroupVertices[Group],MATCH(Edges[[#This Row],[Vertex 2]],GroupVertices[Vertex],0)),1,1,"")</f>
        <v>1</v>
      </c>
    </row>
    <row r="159" spans="1:54" ht="15">
      <c r="A159" s="65" t="s">
        <v>222</v>
      </c>
      <c r="B159" s="65" t="s">
        <v>222</v>
      </c>
      <c r="C159" s="66"/>
      <c r="D159" s="67"/>
      <c r="E159" s="68"/>
      <c r="F159" s="69"/>
      <c r="G159" s="66"/>
      <c r="H159" s="70"/>
      <c r="I159" s="71"/>
      <c r="J159" s="71"/>
      <c r="K159" s="34" t="s">
        <v>65</v>
      </c>
      <c r="L159" s="78">
        <v>159</v>
      </c>
      <c r="M159" s="78"/>
      <c r="N159" s="73"/>
      <c r="O159" s="80" t="s">
        <v>178</v>
      </c>
      <c r="P159" s="82">
        <v>43544.756527777776</v>
      </c>
      <c r="Q159" s="80" t="s">
        <v>333</v>
      </c>
      <c r="R159" s="80"/>
      <c r="S159" s="80"/>
      <c r="T159" s="80" t="s">
        <v>367</v>
      </c>
      <c r="U159" s="80"/>
      <c r="V159" s="84" t="s">
        <v>391</v>
      </c>
      <c r="W159" s="82">
        <v>43544.756527777776</v>
      </c>
      <c r="X159" s="84" t="s">
        <v>535</v>
      </c>
      <c r="Y159" s="80"/>
      <c r="Z159" s="80"/>
      <c r="AA159" s="86" t="s">
        <v>697</v>
      </c>
      <c r="AB159" s="80"/>
      <c r="AC159" s="80" t="b">
        <v>0</v>
      </c>
      <c r="AD159" s="80">
        <v>2</v>
      </c>
      <c r="AE159" s="86" t="s">
        <v>718</v>
      </c>
      <c r="AF159" s="80" t="b">
        <v>0</v>
      </c>
      <c r="AG159" s="80" t="s">
        <v>729</v>
      </c>
      <c r="AH159" s="80"/>
      <c r="AI159" s="86" t="s">
        <v>718</v>
      </c>
      <c r="AJ159" s="80" t="b">
        <v>0</v>
      </c>
      <c r="AK159" s="80">
        <v>1</v>
      </c>
      <c r="AL159" s="86" t="s">
        <v>718</v>
      </c>
      <c r="AM159" s="80" t="s">
        <v>733</v>
      </c>
      <c r="AN159" s="80" t="b">
        <v>0</v>
      </c>
      <c r="AO159" s="86" t="s">
        <v>697</v>
      </c>
      <c r="AP159" s="80" t="s">
        <v>178</v>
      </c>
      <c r="AQ159" s="80">
        <v>0</v>
      </c>
      <c r="AR159" s="80">
        <v>0</v>
      </c>
      <c r="AS159" s="80"/>
      <c r="AT159" s="80"/>
      <c r="AU159" s="80"/>
      <c r="AV159" s="80"/>
      <c r="AW159" s="80"/>
      <c r="AX159" s="80"/>
      <c r="AY159" s="80"/>
      <c r="AZ159" s="80"/>
      <c r="BA159" s="79" t="str">
        <f>REPLACE(INDEX(GroupVertices[Group],MATCH(Edges[[#This Row],[Vertex 1]],GroupVertices[Vertex],0)),1,1,"")</f>
        <v>1</v>
      </c>
      <c r="BB159" s="79" t="str">
        <f>REPLACE(INDEX(GroupVertices[Group],MATCH(Edges[[#This Row],[Vertex 2]],GroupVertices[Vertex],0)),1,1,"")</f>
        <v>1</v>
      </c>
    </row>
    <row r="160" spans="1:54" ht="15">
      <c r="A160" s="65" t="s">
        <v>222</v>
      </c>
      <c r="B160" s="65" t="s">
        <v>222</v>
      </c>
      <c r="C160" s="66"/>
      <c r="D160" s="67"/>
      <c r="E160" s="68"/>
      <c r="F160" s="69"/>
      <c r="G160" s="66"/>
      <c r="H160" s="70"/>
      <c r="I160" s="71"/>
      <c r="J160" s="71"/>
      <c r="K160" s="34" t="s">
        <v>65</v>
      </c>
      <c r="L160" s="78">
        <v>160</v>
      </c>
      <c r="M160" s="78"/>
      <c r="N160" s="73"/>
      <c r="O160" s="80" t="s">
        <v>178</v>
      </c>
      <c r="P160" s="82">
        <v>43544.797800925924</v>
      </c>
      <c r="Q160" s="80" t="s">
        <v>334</v>
      </c>
      <c r="R160" s="84" t="s">
        <v>359</v>
      </c>
      <c r="S160" s="80" t="s">
        <v>361</v>
      </c>
      <c r="T160" s="80" t="s">
        <v>367</v>
      </c>
      <c r="U160" s="80"/>
      <c r="V160" s="84" t="s">
        <v>391</v>
      </c>
      <c r="W160" s="82">
        <v>43544.797800925924</v>
      </c>
      <c r="X160" s="84" t="s">
        <v>536</v>
      </c>
      <c r="Y160" s="80"/>
      <c r="Z160" s="80"/>
      <c r="AA160" s="86" t="s">
        <v>698</v>
      </c>
      <c r="AB160" s="80"/>
      <c r="AC160" s="80" t="b">
        <v>0</v>
      </c>
      <c r="AD160" s="80">
        <v>0</v>
      </c>
      <c r="AE160" s="86" t="s">
        <v>718</v>
      </c>
      <c r="AF160" s="80" t="b">
        <v>1</v>
      </c>
      <c r="AG160" s="80" t="s">
        <v>728</v>
      </c>
      <c r="AH160" s="80"/>
      <c r="AI160" s="86" t="s">
        <v>560</v>
      </c>
      <c r="AJ160" s="80" t="b">
        <v>0</v>
      </c>
      <c r="AK160" s="80">
        <v>0</v>
      </c>
      <c r="AL160" s="86" t="s">
        <v>718</v>
      </c>
      <c r="AM160" s="80" t="s">
        <v>733</v>
      </c>
      <c r="AN160" s="80" t="b">
        <v>0</v>
      </c>
      <c r="AO160" s="86" t="s">
        <v>698</v>
      </c>
      <c r="AP160" s="80" t="s">
        <v>178</v>
      </c>
      <c r="AQ160" s="80">
        <v>0</v>
      </c>
      <c r="AR160" s="80">
        <v>0</v>
      </c>
      <c r="AS160" s="80"/>
      <c r="AT160" s="80"/>
      <c r="AU160" s="80"/>
      <c r="AV160" s="80"/>
      <c r="AW160" s="80"/>
      <c r="AX160" s="80"/>
      <c r="AY160" s="80"/>
      <c r="AZ160" s="80"/>
      <c r="BA160" s="79" t="str">
        <f>REPLACE(INDEX(GroupVertices[Group],MATCH(Edges[[#This Row],[Vertex 1]],GroupVertices[Vertex],0)),1,1,"")</f>
        <v>1</v>
      </c>
      <c r="BB160" s="79" t="str">
        <f>REPLACE(INDEX(GroupVertices[Group],MATCH(Edges[[#This Row],[Vertex 2]],GroupVertices[Vertex],0)),1,1,"")</f>
        <v>1</v>
      </c>
    </row>
    <row r="161" spans="1:54" ht="15">
      <c r="A161" s="65" t="s">
        <v>225</v>
      </c>
      <c r="B161" s="65" t="s">
        <v>222</v>
      </c>
      <c r="C161" s="66"/>
      <c r="D161" s="67"/>
      <c r="E161" s="68"/>
      <c r="F161" s="69"/>
      <c r="G161" s="66"/>
      <c r="H161" s="70"/>
      <c r="I161" s="71"/>
      <c r="J161" s="71"/>
      <c r="K161" s="34" t="s">
        <v>66</v>
      </c>
      <c r="L161" s="78">
        <v>161</v>
      </c>
      <c r="M161" s="78"/>
      <c r="N161" s="73"/>
      <c r="O161" s="80" t="s">
        <v>238</v>
      </c>
      <c r="P161" s="82">
        <v>43544.69614583333</v>
      </c>
      <c r="Q161" s="80" t="s">
        <v>273</v>
      </c>
      <c r="R161" s="80"/>
      <c r="S161" s="80"/>
      <c r="T161" s="80" t="s">
        <v>367</v>
      </c>
      <c r="U161" s="80"/>
      <c r="V161" s="84" t="s">
        <v>394</v>
      </c>
      <c r="W161" s="82">
        <v>43544.69614583333</v>
      </c>
      <c r="X161" s="84" t="s">
        <v>444</v>
      </c>
      <c r="Y161" s="80"/>
      <c r="Z161" s="80"/>
      <c r="AA161" s="86" t="s">
        <v>602</v>
      </c>
      <c r="AB161" s="86" t="s">
        <v>672</v>
      </c>
      <c r="AC161" s="80" t="b">
        <v>0</v>
      </c>
      <c r="AD161" s="80">
        <v>1</v>
      </c>
      <c r="AE161" s="86" t="s">
        <v>721</v>
      </c>
      <c r="AF161" s="80" t="b">
        <v>0</v>
      </c>
      <c r="AG161" s="80" t="s">
        <v>729</v>
      </c>
      <c r="AH161" s="80"/>
      <c r="AI161" s="86" t="s">
        <v>718</v>
      </c>
      <c r="AJ161" s="80" t="b">
        <v>0</v>
      </c>
      <c r="AK161" s="80">
        <v>1</v>
      </c>
      <c r="AL161" s="86" t="s">
        <v>718</v>
      </c>
      <c r="AM161" s="80" t="s">
        <v>733</v>
      </c>
      <c r="AN161" s="80" t="b">
        <v>0</v>
      </c>
      <c r="AO161" s="86" t="s">
        <v>672</v>
      </c>
      <c r="AP161" s="80" t="s">
        <v>178</v>
      </c>
      <c r="AQ161" s="80">
        <v>0</v>
      </c>
      <c r="AR161" s="80">
        <v>0</v>
      </c>
      <c r="AS161" s="80"/>
      <c r="AT161" s="80"/>
      <c r="AU161" s="80"/>
      <c r="AV161" s="80"/>
      <c r="AW161" s="80"/>
      <c r="AX161" s="80"/>
      <c r="AY161" s="80"/>
      <c r="AZ161" s="80"/>
      <c r="BA161" s="79" t="str">
        <f>REPLACE(INDEX(GroupVertices[Group],MATCH(Edges[[#This Row],[Vertex 1]],GroupVertices[Vertex],0)),1,1,"")</f>
        <v>1</v>
      </c>
      <c r="BB161" s="79" t="str">
        <f>REPLACE(INDEX(GroupVertices[Group],MATCH(Edges[[#This Row],[Vertex 2]],GroupVertices[Vertex],0)),1,1,"")</f>
        <v>1</v>
      </c>
    </row>
    <row r="162" spans="1:54" ht="15">
      <c r="A162" s="65" t="s">
        <v>225</v>
      </c>
      <c r="B162" s="65" t="s">
        <v>222</v>
      </c>
      <c r="C162" s="66"/>
      <c r="D162" s="67"/>
      <c r="E162" s="68"/>
      <c r="F162" s="69"/>
      <c r="G162" s="66"/>
      <c r="H162" s="70"/>
      <c r="I162" s="71"/>
      <c r="J162" s="71"/>
      <c r="K162" s="34" t="s">
        <v>66</v>
      </c>
      <c r="L162" s="78">
        <v>162</v>
      </c>
      <c r="M162" s="78"/>
      <c r="N162" s="73"/>
      <c r="O162" s="80" t="s">
        <v>238</v>
      </c>
      <c r="P162" s="82">
        <v>43544.71679398148</v>
      </c>
      <c r="Q162" s="80" t="s">
        <v>274</v>
      </c>
      <c r="R162" s="80"/>
      <c r="S162" s="80"/>
      <c r="T162" s="80" t="s">
        <v>367</v>
      </c>
      <c r="U162" s="80"/>
      <c r="V162" s="84" t="s">
        <v>394</v>
      </c>
      <c r="W162" s="82">
        <v>43544.71679398148</v>
      </c>
      <c r="X162" s="84" t="s">
        <v>445</v>
      </c>
      <c r="Y162" s="80"/>
      <c r="Z162" s="80"/>
      <c r="AA162" s="86" t="s">
        <v>603</v>
      </c>
      <c r="AB162" s="86" t="s">
        <v>676</v>
      </c>
      <c r="AC162" s="80" t="b">
        <v>0</v>
      </c>
      <c r="AD162" s="80">
        <v>2</v>
      </c>
      <c r="AE162" s="86" t="s">
        <v>721</v>
      </c>
      <c r="AF162" s="80" t="b">
        <v>0</v>
      </c>
      <c r="AG162" s="80" t="s">
        <v>729</v>
      </c>
      <c r="AH162" s="80"/>
      <c r="AI162" s="86" t="s">
        <v>718</v>
      </c>
      <c r="AJ162" s="80" t="b">
        <v>0</v>
      </c>
      <c r="AK162" s="80">
        <v>1</v>
      </c>
      <c r="AL162" s="86" t="s">
        <v>718</v>
      </c>
      <c r="AM162" s="80" t="s">
        <v>733</v>
      </c>
      <c r="AN162" s="80" t="b">
        <v>0</v>
      </c>
      <c r="AO162" s="86" t="s">
        <v>676</v>
      </c>
      <c r="AP162" s="80" t="s">
        <v>178</v>
      </c>
      <c r="AQ162" s="80">
        <v>0</v>
      </c>
      <c r="AR162" s="80">
        <v>0</v>
      </c>
      <c r="AS162" s="80"/>
      <c r="AT162" s="80"/>
      <c r="AU162" s="80"/>
      <c r="AV162" s="80"/>
      <c r="AW162" s="80"/>
      <c r="AX162" s="80"/>
      <c r="AY162" s="80"/>
      <c r="AZ162" s="80"/>
      <c r="BA162" s="79" t="str">
        <f>REPLACE(INDEX(GroupVertices[Group],MATCH(Edges[[#This Row],[Vertex 1]],GroupVertices[Vertex],0)),1,1,"")</f>
        <v>1</v>
      </c>
      <c r="BB162" s="79" t="str">
        <f>REPLACE(INDEX(GroupVertices[Group],MATCH(Edges[[#This Row],[Vertex 2]],GroupVertices[Vertex],0)),1,1,"")</f>
        <v>1</v>
      </c>
    </row>
    <row r="163" spans="1:54" ht="15">
      <c r="A163" s="65" t="s">
        <v>225</v>
      </c>
      <c r="B163" s="65" t="s">
        <v>222</v>
      </c>
      <c r="C163" s="66"/>
      <c r="D163" s="67"/>
      <c r="E163" s="68"/>
      <c r="F163" s="69"/>
      <c r="G163" s="66"/>
      <c r="H163" s="70"/>
      <c r="I163" s="71"/>
      <c r="J163" s="71"/>
      <c r="K163" s="34" t="s">
        <v>66</v>
      </c>
      <c r="L163" s="78">
        <v>163</v>
      </c>
      <c r="M163" s="78"/>
      <c r="N163" s="73"/>
      <c r="O163" s="80" t="s">
        <v>238</v>
      </c>
      <c r="P163" s="82">
        <v>43544.72206018519</v>
      </c>
      <c r="Q163" s="80" t="s">
        <v>275</v>
      </c>
      <c r="R163" s="80"/>
      <c r="S163" s="80"/>
      <c r="T163" s="80" t="s">
        <v>367</v>
      </c>
      <c r="U163" s="80"/>
      <c r="V163" s="84" t="s">
        <v>394</v>
      </c>
      <c r="W163" s="82">
        <v>43544.72206018519</v>
      </c>
      <c r="X163" s="84" t="s">
        <v>446</v>
      </c>
      <c r="Y163" s="80"/>
      <c r="Z163" s="80"/>
      <c r="AA163" s="86" t="s">
        <v>604</v>
      </c>
      <c r="AB163" s="86" t="s">
        <v>682</v>
      </c>
      <c r="AC163" s="80" t="b">
        <v>0</v>
      </c>
      <c r="AD163" s="80">
        <v>3</v>
      </c>
      <c r="AE163" s="86" t="s">
        <v>721</v>
      </c>
      <c r="AF163" s="80" t="b">
        <v>0</v>
      </c>
      <c r="AG163" s="80" t="s">
        <v>729</v>
      </c>
      <c r="AH163" s="80"/>
      <c r="AI163" s="86" t="s">
        <v>718</v>
      </c>
      <c r="AJ163" s="80" t="b">
        <v>0</v>
      </c>
      <c r="AK163" s="80">
        <v>1</v>
      </c>
      <c r="AL163" s="86" t="s">
        <v>718</v>
      </c>
      <c r="AM163" s="80" t="s">
        <v>733</v>
      </c>
      <c r="AN163" s="80" t="b">
        <v>0</v>
      </c>
      <c r="AO163" s="86" t="s">
        <v>682</v>
      </c>
      <c r="AP163" s="80" t="s">
        <v>178</v>
      </c>
      <c r="AQ163" s="80">
        <v>0</v>
      </c>
      <c r="AR163" s="80">
        <v>0</v>
      </c>
      <c r="AS163" s="80"/>
      <c r="AT163" s="80"/>
      <c r="AU163" s="80"/>
      <c r="AV163" s="80"/>
      <c r="AW163" s="80"/>
      <c r="AX163" s="80"/>
      <c r="AY163" s="80"/>
      <c r="AZ163" s="80"/>
      <c r="BA163" s="79" t="str">
        <f>REPLACE(INDEX(GroupVertices[Group],MATCH(Edges[[#This Row],[Vertex 1]],GroupVertices[Vertex],0)),1,1,"")</f>
        <v>1</v>
      </c>
      <c r="BB163" s="79" t="str">
        <f>REPLACE(INDEX(GroupVertices[Group],MATCH(Edges[[#This Row],[Vertex 2]],GroupVertices[Vertex],0)),1,1,"")</f>
        <v>1</v>
      </c>
    </row>
    <row r="164" spans="1:54" ht="15">
      <c r="A164" s="65" t="s">
        <v>225</v>
      </c>
      <c r="B164" s="65" t="s">
        <v>222</v>
      </c>
      <c r="C164" s="66"/>
      <c r="D164" s="67"/>
      <c r="E164" s="68"/>
      <c r="F164" s="69"/>
      <c r="G164" s="66"/>
      <c r="H164" s="70"/>
      <c r="I164" s="71"/>
      <c r="J164" s="71"/>
      <c r="K164" s="34" t="s">
        <v>66</v>
      </c>
      <c r="L164" s="78">
        <v>164</v>
      </c>
      <c r="M164" s="78"/>
      <c r="N164" s="73"/>
      <c r="O164" s="80" t="s">
        <v>238</v>
      </c>
      <c r="P164" s="82">
        <v>43544.72373842593</v>
      </c>
      <c r="Q164" s="80" t="s">
        <v>276</v>
      </c>
      <c r="R164" s="80"/>
      <c r="S164" s="80"/>
      <c r="T164" s="80" t="s">
        <v>367</v>
      </c>
      <c r="U164" s="80"/>
      <c r="V164" s="84" t="s">
        <v>394</v>
      </c>
      <c r="W164" s="82">
        <v>43544.72373842593</v>
      </c>
      <c r="X164" s="84" t="s">
        <v>447</v>
      </c>
      <c r="Y164" s="80"/>
      <c r="Z164" s="80"/>
      <c r="AA164" s="86" t="s">
        <v>605</v>
      </c>
      <c r="AB164" s="86" t="s">
        <v>682</v>
      </c>
      <c r="AC164" s="80" t="b">
        <v>0</v>
      </c>
      <c r="AD164" s="80">
        <v>5</v>
      </c>
      <c r="AE164" s="86" t="s">
        <v>721</v>
      </c>
      <c r="AF164" s="80" t="b">
        <v>0</v>
      </c>
      <c r="AG164" s="80" t="s">
        <v>729</v>
      </c>
      <c r="AH164" s="80"/>
      <c r="AI164" s="86" t="s">
        <v>718</v>
      </c>
      <c r="AJ164" s="80" t="b">
        <v>0</v>
      </c>
      <c r="AK164" s="80">
        <v>1</v>
      </c>
      <c r="AL164" s="86" t="s">
        <v>718</v>
      </c>
      <c r="AM164" s="80" t="s">
        <v>733</v>
      </c>
      <c r="AN164" s="80" t="b">
        <v>0</v>
      </c>
      <c r="AO164" s="86" t="s">
        <v>682</v>
      </c>
      <c r="AP164" s="80" t="s">
        <v>178</v>
      </c>
      <c r="AQ164" s="80">
        <v>0</v>
      </c>
      <c r="AR164" s="80">
        <v>0</v>
      </c>
      <c r="AS164" s="80"/>
      <c r="AT164" s="80"/>
      <c r="AU164" s="80"/>
      <c r="AV164" s="80"/>
      <c r="AW164" s="80"/>
      <c r="AX164" s="80"/>
      <c r="AY164" s="80"/>
      <c r="AZ164" s="80"/>
      <c r="BA164" s="79" t="str">
        <f>REPLACE(INDEX(GroupVertices[Group],MATCH(Edges[[#This Row],[Vertex 1]],GroupVertices[Vertex],0)),1,1,"")</f>
        <v>1</v>
      </c>
      <c r="BB164" s="79" t="str">
        <f>REPLACE(INDEX(GroupVertices[Group],MATCH(Edges[[#This Row],[Vertex 2]],GroupVertices[Vertex],0)),1,1,"")</f>
        <v>1</v>
      </c>
    </row>
    <row r="165" spans="1:54" ht="15">
      <c r="A165" s="65" t="s">
        <v>225</v>
      </c>
      <c r="B165" s="65" t="s">
        <v>222</v>
      </c>
      <c r="C165" s="66"/>
      <c r="D165" s="67"/>
      <c r="E165" s="68"/>
      <c r="F165" s="69"/>
      <c r="G165" s="66"/>
      <c r="H165" s="70"/>
      <c r="I165" s="71"/>
      <c r="J165" s="71"/>
      <c r="K165" s="34" t="s">
        <v>66</v>
      </c>
      <c r="L165" s="78">
        <v>165</v>
      </c>
      <c r="M165" s="78"/>
      <c r="N165" s="73"/>
      <c r="O165" s="80" t="s">
        <v>238</v>
      </c>
      <c r="P165" s="82">
        <v>43544.72613425926</v>
      </c>
      <c r="Q165" s="80" t="s">
        <v>277</v>
      </c>
      <c r="R165" s="84" t="s">
        <v>340</v>
      </c>
      <c r="S165" s="80" t="s">
        <v>363</v>
      </c>
      <c r="T165" s="80" t="s">
        <v>367</v>
      </c>
      <c r="U165" s="80"/>
      <c r="V165" s="84" t="s">
        <v>394</v>
      </c>
      <c r="W165" s="82">
        <v>43544.72613425926</v>
      </c>
      <c r="X165" s="84" t="s">
        <v>448</v>
      </c>
      <c r="Y165" s="80"/>
      <c r="Z165" s="80"/>
      <c r="AA165" s="86" t="s">
        <v>606</v>
      </c>
      <c r="AB165" s="86" t="s">
        <v>682</v>
      </c>
      <c r="AC165" s="80" t="b">
        <v>0</v>
      </c>
      <c r="AD165" s="80">
        <v>5</v>
      </c>
      <c r="AE165" s="86" t="s">
        <v>721</v>
      </c>
      <c r="AF165" s="80" t="b">
        <v>0</v>
      </c>
      <c r="AG165" s="80" t="s">
        <v>729</v>
      </c>
      <c r="AH165" s="80"/>
      <c r="AI165" s="86" t="s">
        <v>718</v>
      </c>
      <c r="AJ165" s="80" t="b">
        <v>0</v>
      </c>
      <c r="AK165" s="80">
        <v>2</v>
      </c>
      <c r="AL165" s="86" t="s">
        <v>718</v>
      </c>
      <c r="AM165" s="80" t="s">
        <v>733</v>
      </c>
      <c r="AN165" s="80" t="b">
        <v>0</v>
      </c>
      <c r="AO165" s="86" t="s">
        <v>682</v>
      </c>
      <c r="AP165" s="80" t="s">
        <v>178</v>
      </c>
      <c r="AQ165" s="80">
        <v>0</v>
      </c>
      <c r="AR165" s="80">
        <v>0</v>
      </c>
      <c r="AS165" s="80"/>
      <c r="AT165" s="80"/>
      <c r="AU165" s="80"/>
      <c r="AV165" s="80"/>
      <c r="AW165" s="80"/>
      <c r="AX165" s="80"/>
      <c r="AY165" s="80"/>
      <c r="AZ165" s="80"/>
      <c r="BA165" s="79" t="str">
        <f>REPLACE(INDEX(GroupVertices[Group],MATCH(Edges[[#This Row],[Vertex 1]],GroupVertices[Vertex],0)),1,1,"")</f>
        <v>1</v>
      </c>
      <c r="BB165" s="79" t="str">
        <f>REPLACE(INDEX(GroupVertices[Group],MATCH(Edges[[#This Row],[Vertex 2]],GroupVertices[Vertex],0)),1,1,"")</f>
        <v>1</v>
      </c>
    </row>
    <row r="166" spans="1:54" ht="15">
      <c r="A166" s="65" t="s">
        <v>225</v>
      </c>
      <c r="B166" s="65" t="s">
        <v>222</v>
      </c>
      <c r="C166" s="66"/>
      <c r="D166" s="67"/>
      <c r="E166" s="68"/>
      <c r="F166" s="69"/>
      <c r="G166" s="66"/>
      <c r="H166" s="70"/>
      <c r="I166" s="71"/>
      <c r="J166" s="71"/>
      <c r="K166" s="34" t="s">
        <v>66</v>
      </c>
      <c r="L166" s="78">
        <v>166</v>
      </c>
      <c r="M166" s="78"/>
      <c r="N166" s="73"/>
      <c r="O166" s="80" t="s">
        <v>238</v>
      </c>
      <c r="P166" s="82">
        <v>43544.729317129626</v>
      </c>
      <c r="Q166" s="80" t="s">
        <v>278</v>
      </c>
      <c r="R166" s="84" t="s">
        <v>340</v>
      </c>
      <c r="S166" s="80" t="s">
        <v>363</v>
      </c>
      <c r="T166" s="80" t="s">
        <v>367</v>
      </c>
      <c r="U166" s="80"/>
      <c r="V166" s="84" t="s">
        <v>394</v>
      </c>
      <c r="W166" s="82">
        <v>43544.729317129626</v>
      </c>
      <c r="X166" s="84" t="s">
        <v>449</v>
      </c>
      <c r="Y166" s="80"/>
      <c r="Z166" s="80"/>
      <c r="AA166" s="86" t="s">
        <v>607</v>
      </c>
      <c r="AB166" s="86" t="s">
        <v>682</v>
      </c>
      <c r="AC166" s="80" t="b">
        <v>0</v>
      </c>
      <c r="AD166" s="80">
        <v>2</v>
      </c>
      <c r="AE166" s="86" t="s">
        <v>721</v>
      </c>
      <c r="AF166" s="80" t="b">
        <v>0</v>
      </c>
      <c r="AG166" s="80" t="s">
        <v>729</v>
      </c>
      <c r="AH166" s="80"/>
      <c r="AI166" s="86" t="s">
        <v>718</v>
      </c>
      <c r="AJ166" s="80" t="b">
        <v>0</v>
      </c>
      <c r="AK166" s="80">
        <v>0</v>
      </c>
      <c r="AL166" s="86" t="s">
        <v>718</v>
      </c>
      <c r="AM166" s="80" t="s">
        <v>733</v>
      </c>
      <c r="AN166" s="80" t="b">
        <v>0</v>
      </c>
      <c r="AO166" s="86" t="s">
        <v>682</v>
      </c>
      <c r="AP166" s="80" t="s">
        <v>178</v>
      </c>
      <c r="AQ166" s="80">
        <v>0</v>
      </c>
      <c r="AR166" s="80">
        <v>0</v>
      </c>
      <c r="AS166" s="80"/>
      <c r="AT166" s="80"/>
      <c r="AU166" s="80"/>
      <c r="AV166" s="80"/>
      <c r="AW166" s="80"/>
      <c r="AX166" s="80"/>
      <c r="AY166" s="80"/>
      <c r="AZ166" s="80"/>
      <c r="BA166" s="79" t="str">
        <f>REPLACE(INDEX(GroupVertices[Group],MATCH(Edges[[#This Row],[Vertex 1]],GroupVertices[Vertex],0)),1,1,"")</f>
        <v>1</v>
      </c>
      <c r="BB166" s="79" t="str">
        <f>REPLACE(INDEX(GroupVertices[Group],MATCH(Edges[[#This Row],[Vertex 2]],GroupVertices[Vertex],0)),1,1,"")</f>
        <v>1</v>
      </c>
    </row>
    <row r="167" spans="1:54" ht="15">
      <c r="A167" s="65" t="s">
        <v>225</v>
      </c>
      <c r="B167" s="65" t="s">
        <v>222</v>
      </c>
      <c r="C167" s="66"/>
      <c r="D167" s="67"/>
      <c r="E167" s="68"/>
      <c r="F167" s="69"/>
      <c r="G167" s="66"/>
      <c r="H167" s="70"/>
      <c r="I167" s="71"/>
      <c r="J167" s="71"/>
      <c r="K167" s="34" t="s">
        <v>66</v>
      </c>
      <c r="L167" s="78">
        <v>167</v>
      </c>
      <c r="M167" s="78"/>
      <c r="N167" s="73"/>
      <c r="O167" s="80" t="s">
        <v>238</v>
      </c>
      <c r="P167" s="82">
        <v>43544.733090277776</v>
      </c>
      <c r="Q167" s="80" t="s">
        <v>279</v>
      </c>
      <c r="R167" s="84" t="s">
        <v>340</v>
      </c>
      <c r="S167" s="80" t="s">
        <v>363</v>
      </c>
      <c r="T167" s="80" t="s">
        <v>367</v>
      </c>
      <c r="U167" s="80"/>
      <c r="V167" s="84" t="s">
        <v>394</v>
      </c>
      <c r="W167" s="82">
        <v>43544.733090277776</v>
      </c>
      <c r="X167" s="84" t="s">
        <v>450</v>
      </c>
      <c r="Y167" s="80"/>
      <c r="Z167" s="80"/>
      <c r="AA167" s="86" t="s">
        <v>608</v>
      </c>
      <c r="AB167" s="86" t="s">
        <v>687</v>
      </c>
      <c r="AC167" s="80" t="b">
        <v>0</v>
      </c>
      <c r="AD167" s="80">
        <v>1</v>
      </c>
      <c r="AE167" s="86" t="s">
        <v>721</v>
      </c>
      <c r="AF167" s="80" t="b">
        <v>0</v>
      </c>
      <c r="AG167" s="80" t="s">
        <v>729</v>
      </c>
      <c r="AH167" s="80"/>
      <c r="AI167" s="86" t="s">
        <v>718</v>
      </c>
      <c r="AJ167" s="80" t="b">
        <v>0</v>
      </c>
      <c r="AK167" s="80">
        <v>0</v>
      </c>
      <c r="AL167" s="86" t="s">
        <v>718</v>
      </c>
      <c r="AM167" s="80" t="s">
        <v>733</v>
      </c>
      <c r="AN167" s="80" t="b">
        <v>0</v>
      </c>
      <c r="AO167" s="86" t="s">
        <v>687</v>
      </c>
      <c r="AP167" s="80" t="s">
        <v>178</v>
      </c>
      <c r="AQ167" s="80">
        <v>0</v>
      </c>
      <c r="AR167" s="80">
        <v>0</v>
      </c>
      <c r="AS167" s="80"/>
      <c r="AT167" s="80"/>
      <c r="AU167" s="80"/>
      <c r="AV167" s="80"/>
      <c r="AW167" s="80"/>
      <c r="AX167" s="80"/>
      <c r="AY167" s="80"/>
      <c r="AZ167" s="80"/>
      <c r="BA167" s="79" t="str">
        <f>REPLACE(INDEX(GroupVertices[Group],MATCH(Edges[[#This Row],[Vertex 1]],GroupVertices[Vertex],0)),1,1,"")</f>
        <v>1</v>
      </c>
      <c r="BB167" s="79" t="str">
        <f>REPLACE(INDEX(GroupVertices[Group],MATCH(Edges[[#This Row],[Vertex 2]],GroupVertices[Vertex],0)),1,1,"")</f>
        <v>1</v>
      </c>
    </row>
    <row r="168" spans="1:54" ht="15">
      <c r="A168" s="65" t="s">
        <v>225</v>
      </c>
      <c r="B168" s="65" t="s">
        <v>222</v>
      </c>
      <c r="C168" s="66"/>
      <c r="D168" s="67"/>
      <c r="E168" s="68"/>
      <c r="F168" s="69"/>
      <c r="G168" s="66"/>
      <c r="H168" s="70"/>
      <c r="I168" s="71"/>
      <c r="J168" s="71"/>
      <c r="K168" s="34" t="s">
        <v>66</v>
      </c>
      <c r="L168" s="78">
        <v>168</v>
      </c>
      <c r="M168" s="78"/>
      <c r="N168" s="73"/>
      <c r="O168" s="80" t="s">
        <v>238</v>
      </c>
      <c r="P168" s="82">
        <v>43544.739953703705</v>
      </c>
      <c r="Q168" s="80" t="s">
        <v>280</v>
      </c>
      <c r="R168" s="80"/>
      <c r="S168" s="80"/>
      <c r="T168" s="80" t="s">
        <v>367</v>
      </c>
      <c r="U168" s="80"/>
      <c r="V168" s="84" t="s">
        <v>394</v>
      </c>
      <c r="W168" s="82">
        <v>43544.739953703705</v>
      </c>
      <c r="X168" s="84" t="s">
        <v>451</v>
      </c>
      <c r="Y168" s="80"/>
      <c r="Z168" s="80"/>
      <c r="AA168" s="86" t="s">
        <v>609</v>
      </c>
      <c r="AB168" s="86" t="s">
        <v>687</v>
      </c>
      <c r="AC168" s="80" t="b">
        <v>0</v>
      </c>
      <c r="AD168" s="80">
        <v>0</v>
      </c>
      <c r="AE168" s="86" t="s">
        <v>721</v>
      </c>
      <c r="AF168" s="80" t="b">
        <v>0</v>
      </c>
      <c r="AG168" s="80" t="s">
        <v>729</v>
      </c>
      <c r="AH168" s="80"/>
      <c r="AI168" s="86" t="s">
        <v>718</v>
      </c>
      <c r="AJ168" s="80" t="b">
        <v>0</v>
      </c>
      <c r="AK168" s="80">
        <v>0</v>
      </c>
      <c r="AL168" s="86" t="s">
        <v>718</v>
      </c>
      <c r="AM168" s="80" t="s">
        <v>733</v>
      </c>
      <c r="AN168" s="80" t="b">
        <v>0</v>
      </c>
      <c r="AO168" s="86" t="s">
        <v>687</v>
      </c>
      <c r="AP168" s="80" t="s">
        <v>178</v>
      </c>
      <c r="AQ168" s="80">
        <v>0</v>
      </c>
      <c r="AR168" s="80">
        <v>0</v>
      </c>
      <c r="AS168" s="80"/>
      <c r="AT168" s="80"/>
      <c r="AU168" s="80"/>
      <c r="AV168" s="80"/>
      <c r="AW168" s="80"/>
      <c r="AX168" s="80"/>
      <c r="AY168" s="80"/>
      <c r="AZ168" s="80"/>
      <c r="BA168" s="79" t="str">
        <f>REPLACE(INDEX(GroupVertices[Group],MATCH(Edges[[#This Row],[Vertex 1]],GroupVertices[Vertex],0)),1,1,"")</f>
        <v>1</v>
      </c>
      <c r="BB168" s="79" t="str">
        <f>REPLACE(INDEX(GroupVertices[Group],MATCH(Edges[[#This Row],[Vertex 2]],GroupVertices[Vertex],0)),1,1,"")</f>
        <v>1</v>
      </c>
    </row>
    <row r="169" spans="1:54" ht="15">
      <c r="A169" s="65" t="s">
        <v>225</v>
      </c>
      <c r="B169" s="65" t="s">
        <v>222</v>
      </c>
      <c r="C169" s="66"/>
      <c r="D169" s="67"/>
      <c r="E169" s="68"/>
      <c r="F169" s="69"/>
      <c r="G169" s="66"/>
      <c r="H169" s="70"/>
      <c r="I169" s="71"/>
      <c r="J169" s="71"/>
      <c r="K169" s="34" t="s">
        <v>66</v>
      </c>
      <c r="L169" s="78">
        <v>169</v>
      </c>
      <c r="M169" s="78"/>
      <c r="N169" s="73"/>
      <c r="O169" s="80" t="s">
        <v>238</v>
      </c>
      <c r="P169" s="82">
        <v>43544.743425925924</v>
      </c>
      <c r="Q169" s="80" t="s">
        <v>281</v>
      </c>
      <c r="R169" s="84" t="s">
        <v>340</v>
      </c>
      <c r="S169" s="80" t="s">
        <v>363</v>
      </c>
      <c r="T169" s="80" t="s">
        <v>367</v>
      </c>
      <c r="U169" s="80"/>
      <c r="V169" s="84" t="s">
        <v>394</v>
      </c>
      <c r="W169" s="82">
        <v>43544.743425925924</v>
      </c>
      <c r="X169" s="84" t="s">
        <v>452</v>
      </c>
      <c r="Y169" s="80"/>
      <c r="Z169" s="80"/>
      <c r="AA169" s="86" t="s">
        <v>610</v>
      </c>
      <c r="AB169" s="86" t="s">
        <v>690</v>
      </c>
      <c r="AC169" s="80" t="b">
        <v>0</v>
      </c>
      <c r="AD169" s="80">
        <v>1</v>
      </c>
      <c r="AE169" s="86" t="s">
        <v>721</v>
      </c>
      <c r="AF169" s="80" t="b">
        <v>0</v>
      </c>
      <c r="AG169" s="80" t="s">
        <v>729</v>
      </c>
      <c r="AH169" s="80"/>
      <c r="AI169" s="86" t="s">
        <v>718</v>
      </c>
      <c r="AJ169" s="80" t="b">
        <v>0</v>
      </c>
      <c r="AK169" s="80">
        <v>0</v>
      </c>
      <c r="AL169" s="86" t="s">
        <v>718</v>
      </c>
      <c r="AM169" s="80" t="s">
        <v>733</v>
      </c>
      <c r="AN169" s="80" t="b">
        <v>0</v>
      </c>
      <c r="AO169" s="86" t="s">
        <v>690</v>
      </c>
      <c r="AP169" s="80" t="s">
        <v>178</v>
      </c>
      <c r="AQ169" s="80">
        <v>0</v>
      </c>
      <c r="AR169" s="80">
        <v>0</v>
      </c>
      <c r="AS169" s="80"/>
      <c r="AT169" s="80"/>
      <c r="AU169" s="80"/>
      <c r="AV169" s="80"/>
      <c r="AW169" s="80"/>
      <c r="AX169" s="80"/>
      <c r="AY169" s="80"/>
      <c r="AZ169" s="80"/>
      <c r="BA169" s="79" t="str">
        <f>REPLACE(INDEX(GroupVertices[Group],MATCH(Edges[[#This Row],[Vertex 1]],GroupVertices[Vertex],0)),1,1,"")</f>
        <v>1</v>
      </c>
      <c r="BB169" s="79" t="str">
        <f>REPLACE(INDEX(GroupVertices[Group],MATCH(Edges[[#This Row],[Vertex 2]],GroupVertices[Vertex],0)),1,1,"")</f>
        <v>1</v>
      </c>
    </row>
    <row r="170" spans="1:54" ht="15">
      <c r="A170" s="65" t="s">
        <v>225</v>
      </c>
      <c r="B170" s="65" t="s">
        <v>222</v>
      </c>
      <c r="C170" s="66"/>
      <c r="D170" s="67"/>
      <c r="E170" s="68"/>
      <c r="F170" s="69"/>
      <c r="G170" s="66"/>
      <c r="H170" s="70"/>
      <c r="I170" s="71"/>
      <c r="J170" s="71"/>
      <c r="K170" s="34" t="s">
        <v>66</v>
      </c>
      <c r="L170" s="78">
        <v>170</v>
      </c>
      <c r="M170" s="78"/>
      <c r="N170" s="73"/>
      <c r="O170" s="80" t="s">
        <v>238</v>
      </c>
      <c r="P170" s="82">
        <v>43544.745474537034</v>
      </c>
      <c r="Q170" s="80" t="s">
        <v>282</v>
      </c>
      <c r="R170" s="80"/>
      <c r="S170" s="80"/>
      <c r="T170" s="80" t="s">
        <v>367</v>
      </c>
      <c r="U170" s="80"/>
      <c r="V170" s="84" t="s">
        <v>394</v>
      </c>
      <c r="W170" s="82">
        <v>43544.745474537034</v>
      </c>
      <c r="X170" s="84" t="s">
        <v>453</v>
      </c>
      <c r="Y170" s="80"/>
      <c r="Z170" s="80"/>
      <c r="AA170" s="86" t="s">
        <v>611</v>
      </c>
      <c r="AB170" s="86" t="s">
        <v>690</v>
      </c>
      <c r="AC170" s="80" t="b">
        <v>0</v>
      </c>
      <c r="AD170" s="80">
        <v>1</v>
      </c>
      <c r="AE170" s="86" t="s">
        <v>721</v>
      </c>
      <c r="AF170" s="80" t="b">
        <v>0</v>
      </c>
      <c r="AG170" s="80" t="s">
        <v>729</v>
      </c>
      <c r="AH170" s="80"/>
      <c r="AI170" s="86" t="s">
        <v>718</v>
      </c>
      <c r="AJ170" s="80" t="b">
        <v>0</v>
      </c>
      <c r="AK170" s="80">
        <v>0</v>
      </c>
      <c r="AL170" s="86" t="s">
        <v>718</v>
      </c>
      <c r="AM170" s="80" t="s">
        <v>733</v>
      </c>
      <c r="AN170" s="80" t="b">
        <v>0</v>
      </c>
      <c r="AO170" s="86" t="s">
        <v>690</v>
      </c>
      <c r="AP170" s="80" t="s">
        <v>178</v>
      </c>
      <c r="AQ170" s="80">
        <v>0</v>
      </c>
      <c r="AR170" s="80">
        <v>0</v>
      </c>
      <c r="AS170" s="80"/>
      <c r="AT170" s="80"/>
      <c r="AU170" s="80"/>
      <c r="AV170" s="80"/>
      <c r="AW170" s="80"/>
      <c r="AX170" s="80"/>
      <c r="AY170" s="80"/>
      <c r="AZ170" s="80"/>
      <c r="BA170" s="79" t="str">
        <f>REPLACE(INDEX(GroupVertices[Group],MATCH(Edges[[#This Row],[Vertex 1]],GroupVertices[Vertex],0)),1,1,"")</f>
        <v>1</v>
      </c>
      <c r="BB170" s="79" t="str">
        <f>REPLACE(INDEX(GroupVertices[Group],MATCH(Edges[[#This Row],[Vertex 2]],GroupVertices[Vertex],0)),1,1,"")</f>
        <v>1</v>
      </c>
    </row>
    <row r="171" spans="1:54" ht="15">
      <c r="A171" s="65" t="s">
        <v>225</v>
      </c>
      <c r="B171" s="65" t="s">
        <v>222</v>
      </c>
      <c r="C171" s="66"/>
      <c r="D171" s="67"/>
      <c r="E171" s="68"/>
      <c r="F171" s="69"/>
      <c r="G171" s="66"/>
      <c r="H171" s="70"/>
      <c r="I171" s="71"/>
      <c r="J171" s="71"/>
      <c r="K171" s="34" t="s">
        <v>66</v>
      </c>
      <c r="L171" s="78">
        <v>171</v>
      </c>
      <c r="M171" s="78"/>
      <c r="N171" s="73"/>
      <c r="O171" s="80" t="s">
        <v>238</v>
      </c>
      <c r="P171" s="82">
        <v>43544.751180555555</v>
      </c>
      <c r="Q171" s="80" t="s">
        <v>256</v>
      </c>
      <c r="R171" s="80"/>
      <c r="S171" s="80"/>
      <c r="T171" s="80" t="s">
        <v>367</v>
      </c>
      <c r="U171" s="80"/>
      <c r="V171" s="84" t="s">
        <v>394</v>
      </c>
      <c r="W171" s="82">
        <v>43544.751180555555</v>
      </c>
      <c r="X171" s="84" t="s">
        <v>421</v>
      </c>
      <c r="Y171" s="80"/>
      <c r="Z171" s="80"/>
      <c r="AA171" s="86" t="s">
        <v>579</v>
      </c>
      <c r="AB171" s="86" t="s">
        <v>580</v>
      </c>
      <c r="AC171" s="80" t="b">
        <v>0</v>
      </c>
      <c r="AD171" s="80">
        <v>1</v>
      </c>
      <c r="AE171" s="86" t="s">
        <v>721</v>
      </c>
      <c r="AF171" s="80" t="b">
        <v>0</v>
      </c>
      <c r="AG171" s="80" t="s">
        <v>729</v>
      </c>
      <c r="AH171" s="80"/>
      <c r="AI171" s="86" t="s">
        <v>718</v>
      </c>
      <c r="AJ171" s="80" t="b">
        <v>0</v>
      </c>
      <c r="AK171" s="80">
        <v>0</v>
      </c>
      <c r="AL171" s="86" t="s">
        <v>718</v>
      </c>
      <c r="AM171" s="80" t="s">
        <v>733</v>
      </c>
      <c r="AN171" s="80" t="b">
        <v>0</v>
      </c>
      <c r="AO171" s="86" t="s">
        <v>580</v>
      </c>
      <c r="AP171" s="80" t="s">
        <v>178</v>
      </c>
      <c r="AQ171" s="80">
        <v>0</v>
      </c>
      <c r="AR171" s="80">
        <v>0</v>
      </c>
      <c r="AS171" s="80"/>
      <c r="AT171" s="80"/>
      <c r="AU171" s="80"/>
      <c r="AV171" s="80"/>
      <c r="AW171" s="80"/>
      <c r="AX171" s="80"/>
      <c r="AY171" s="80"/>
      <c r="AZ171" s="80"/>
      <c r="BA171" s="79" t="str">
        <f>REPLACE(INDEX(GroupVertices[Group],MATCH(Edges[[#This Row],[Vertex 1]],GroupVertices[Vertex],0)),1,1,"")</f>
        <v>1</v>
      </c>
      <c r="BB171" s="79" t="str">
        <f>REPLACE(INDEX(GroupVertices[Group],MATCH(Edges[[#This Row],[Vertex 2]],GroupVertices[Vertex],0)),1,1,"")</f>
        <v>1</v>
      </c>
    </row>
    <row r="172" spans="1:54" ht="15">
      <c r="A172" s="65" t="s">
        <v>225</v>
      </c>
      <c r="B172" s="65" t="s">
        <v>222</v>
      </c>
      <c r="C172" s="66"/>
      <c r="D172" s="67"/>
      <c r="E172" s="68"/>
      <c r="F172" s="69"/>
      <c r="G172" s="66"/>
      <c r="H172" s="70"/>
      <c r="I172" s="71"/>
      <c r="J172" s="71"/>
      <c r="K172" s="34" t="s">
        <v>66</v>
      </c>
      <c r="L172" s="78">
        <v>172</v>
      </c>
      <c r="M172" s="78"/>
      <c r="N172" s="73"/>
      <c r="O172" s="80" t="s">
        <v>238</v>
      </c>
      <c r="P172" s="82">
        <v>43544.753113425926</v>
      </c>
      <c r="Q172" s="80" t="s">
        <v>283</v>
      </c>
      <c r="R172" s="80"/>
      <c r="S172" s="80"/>
      <c r="T172" s="80" t="s">
        <v>367</v>
      </c>
      <c r="U172" s="80"/>
      <c r="V172" s="84" t="s">
        <v>394</v>
      </c>
      <c r="W172" s="82">
        <v>43544.753113425926</v>
      </c>
      <c r="X172" s="84" t="s">
        <v>454</v>
      </c>
      <c r="Y172" s="80"/>
      <c r="Z172" s="80"/>
      <c r="AA172" s="86" t="s">
        <v>612</v>
      </c>
      <c r="AB172" s="86" t="s">
        <v>693</v>
      </c>
      <c r="AC172" s="80" t="b">
        <v>0</v>
      </c>
      <c r="AD172" s="80">
        <v>0</v>
      </c>
      <c r="AE172" s="86" t="s">
        <v>721</v>
      </c>
      <c r="AF172" s="80" t="b">
        <v>0</v>
      </c>
      <c r="AG172" s="80" t="s">
        <v>729</v>
      </c>
      <c r="AH172" s="80"/>
      <c r="AI172" s="86" t="s">
        <v>718</v>
      </c>
      <c r="AJ172" s="80" t="b">
        <v>0</v>
      </c>
      <c r="AK172" s="80">
        <v>0</v>
      </c>
      <c r="AL172" s="86" t="s">
        <v>718</v>
      </c>
      <c r="AM172" s="80" t="s">
        <v>733</v>
      </c>
      <c r="AN172" s="80" t="b">
        <v>0</v>
      </c>
      <c r="AO172" s="86" t="s">
        <v>693</v>
      </c>
      <c r="AP172" s="80" t="s">
        <v>178</v>
      </c>
      <c r="AQ172" s="80">
        <v>0</v>
      </c>
      <c r="AR172" s="80">
        <v>0</v>
      </c>
      <c r="AS172" s="80"/>
      <c r="AT172" s="80"/>
      <c r="AU172" s="80"/>
      <c r="AV172" s="80"/>
      <c r="AW172" s="80"/>
      <c r="AX172" s="80"/>
      <c r="AY172" s="80"/>
      <c r="AZ172" s="80"/>
      <c r="BA172" s="79" t="str">
        <f>REPLACE(INDEX(GroupVertices[Group],MATCH(Edges[[#This Row],[Vertex 1]],GroupVertices[Vertex],0)),1,1,"")</f>
        <v>1</v>
      </c>
      <c r="BB172" s="79" t="str">
        <f>REPLACE(INDEX(GroupVertices[Group],MATCH(Edges[[#This Row],[Vertex 2]],GroupVertices[Vertex],0)),1,1,"")</f>
        <v>1</v>
      </c>
    </row>
    <row r="173" spans="1:54" ht="15">
      <c r="A173" s="65" t="s">
        <v>223</v>
      </c>
      <c r="B173" s="65" t="s">
        <v>222</v>
      </c>
      <c r="C173" s="66"/>
      <c r="D173" s="67"/>
      <c r="E173" s="68"/>
      <c r="F173" s="69"/>
      <c r="G173" s="66"/>
      <c r="H173" s="70"/>
      <c r="I173" s="71"/>
      <c r="J173" s="71"/>
      <c r="K173" s="34" t="s">
        <v>66</v>
      </c>
      <c r="L173" s="78">
        <v>173</v>
      </c>
      <c r="M173" s="78"/>
      <c r="N173" s="73"/>
      <c r="O173" s="80" t="s">
        <v>236</v>
      </c>
      <c r="P173" s="82">
        <v>43544.707349537035</v>
      </c>
      <c r="Q173" s="80" t="s">
        <v>296</v>
      </c>
      <c r="R173" s="80"/>
      <c r="S173" s="80"/>
      <c r="T173" s="80" t="s">
        <v>367</v>
      </c>
      <c r="U173" s="80"/>
      <c r="V173" s="84" t="s">
        <v>392</v>
      </c>
      <c r="W173" s="82">
        <v>43544.707349537035</v>
      </c>
      <c r="X173" s="84" t="s">
        <v>347</v>
      </c>
      <c r="Y173" s="80"/>
      <c r="Z173" s="80"/>
      <c r="AA173" s="86" t="s">
        <v>642</v>
      </c>
      <c r="AB173" s="80"/>
      <c r="AC173" s="80" t="b">
        <v>0</v>
      </c>
      <c r="AD173" s="80">
        <v>1</v>
      </c>
      <c r="AE173" s="86" t="s">
        <v>718</v>
      </c>
      <c r="AF173" s="80" t="b">
        <v>0</v>
      </c>
      <c r="AG173" s="80" t="s">
        <v>729</v>
      </c>
      <c r="AH173" s="80"/>
      <c r="AI173" s="86" t="s">
        <v>718</v>
      </c>
      <c r="AJ173" s="80" t="b">
        <v>0</v>
      </c>
      <c r="AK173" s="80">
        <v>1</v>
      </c>
      <c r="AL173" s="86" t="s">
        <v>718</v>
      </c>
      <c r="AM173" s="80" t="s">
        <v>733</v>
      </c>
      <c r="AN173" s="80" t="b">
        <v>0</v>
      </c>
      <c r="AO173" s="86" t="s">
        <v>642</v>
      </c>
      <c r="AP173" s="80" t="s">
        <v>178</v>
      </c>
      <c r="AQ173" s="80">
        <v>0</v>
      </c>
      <c r="AR173" s="80">
        <v>0</v>
      </c>
      <c r="AS173" s="80"/>
      <c r="AT173" s="80"/>
      <c r="AU173" s="80"/>
      <c r="AV173" s="80"/>
      <c r="AW173" s="80"/>
      <c r="AX173" s="80"/>
      <c r="AY173" s="80"/>
      <c r="AZ173" s="80"/>
      <c r="BA173" s="79" t="str">
        <f>REPLACE(INDEX(GroupVertices[Group],MATCH(Edges[[#This Row],[Vertex 1]],GroupVertices[Vertex],0)),1,1,"")</f>
        <v>1</v>
      </c>
      <c r="BB173" s="79" t="str">
        <f>REPLACE(INDEX(GroupVertices[Group],MATCH(Edges[[#This Row],[Vertex 2]],GroupVertices[Vertex],0)),1,1,"")</f>
        <v>1</v>
      </c>
    </row>
    <row r="174" spans="1:54" ht="15">
      <c r="A174" s="65" t="s">
        <v>223</v>
      </c>
      <c r="B174" s="65" t="s">
        <v>222</v>
      </c>
      <c r="C174" s="66"/>
      <c r="D174" s="67"/>
      <c r="E174" s="68"/>
      <c r="F174" s="69"/>
      <c r="G174" s="66"/>
      <c r="H174" s="70"/>
      <c r="I174" s="71"/>
      <c r="J174" s="71"/>
      <c r="K174" s="34" t="s">
        <v>66</v>
      </c>
      <c r="L174" s="78">
        <v>174</v>
      </c>
      <c r="M174" s="78"/>
      <c r="N174" s="73"/>
      <c r="O174" s="80" t="s">
        <v>238</v>
      </c>
      <c r="P174" s="82">
        <v>43544.708032407405</v>
      </c>
      <c r="Q174" s="80" t="s">
        <v>242</v>
      </c>
      <c r="R174" s="80"/>
      <c r="S174" s="80"/>
      <c r="T174" s="80" t="s">
        <v>367</v>
      </c>
      <c r="U174" s="80"/>
      <c r="V174" s="84" t="s">
        <v>392</v>
      </c>
      <c r="W174" s="82">
        <v>43544.708032407405</v>
      </c>
      <c r="X174" s="84" t="s">
        <v>350</v>
      </c>
      <c r="Y174" s="80"/>
      <c r="Z174" s="80"/>
      <c r="AA174" s="86" t="s">
        <v>643</v>
      </c>
      <c r="AB174" s="86" t="s">
        <v>674</v>
      </c>
      <c r="AC174" s="80" t="b">
        <v>0</v>
      </c>
      <c r="AD174" s="80">
        <v>2</v>
      </c>
      <c r="AE174" s="86" t="s">
        <v>721</v>
      </c>
      <c r="AF174" s="80" t="b">
        <v>0</v>
      </c>
      <c r="AG174" s="80" t="s">
        <v>729</v>
      </c>
      <c r="AH174" s="80"/>
      <c r="AI174" s="86" t="s">
        <v>718</v>
      </c>
      <c r="AJ174" s="80" t="b">
        <v>0</v>
      </c>
      <c r="AK174" s="80">
        <v>2</v>
      </c>
      <c r="AL174" s="86" t="s">
        <v>718</v>
      </c>
      <c r="AM174" s="80" t="s">
        <v>733</v>
      </c>
      <c r="AN174" s="80" t="b">
        <v>0</v>
      </c>
      <c r="AO174" s="86" t="s">
        <v>674</v>
      </c>
      <c r="AP174" s="80" t="s">
        <v>178</v>
      </c>
      <c r="AQ174" s="80">
        <v>0</v>
      </c>
      <c r="AR174" s="80">
        <v>0</v>
      </c>
      <c r="AS174" s="80"/>
      <c r="AT174" s="80"/>
      <c r="AU174" s="80"/>
      <c r="AV174" s="80"/>
      <c r="AW174" s="80"/>
      <c r="AX174" s="80"/>
      <c r="AY174" s="80"/>
      <c r="AZ174" s="80"/>
      <c r="BA174" s="79" t="str">
        <f>REPLACE(INDEX(GroupVertices[Group],MATCH(Edges[[#This Row],[Vertex 1]],GroupVertices[Vertex],0)),1,1,"")</f>
        <v>1</v>
      </c>
      <c r="BB174" s="79" t="str">
        <f>REPLACE(INDEX(GroupVertices[Group],MATCH(Edges[[#This Row],[Vertex 2]],GroupVertices[Vertex],0)),1,1,"")</f>
        <v>1</v>
      </c>
    </row>
    <row r="175" spans="1:54" ht="15">
      <c r="A175" s="65" t="s">
        <v>223</v>
      </c>
      <c r="B175" s="65" t="s">
        <v>222</v>
      </c>
      <c r="C175" s="66"/>
      <c r="D175" s="67"/>
      <c r="E175" s="68"/>
      <c r="F175" s="69"/>
      <c r="G175" s="66"/>
      <c r="H175" s="70"/>
      <c r="I175" s="71"/>
      <c r="J175" s="71"/>
      <c r="K175" s="34" t="s">
        <v>66</v>
      </c>
      <c r="L175" s="78">
        <v>175</v>
      </c>
      <c r="M175" s="78"/>
      <c r="N175" s="73"/>
      <c r="O175" s="80" t="s">
        <v>238</v>
      </c>
      <c r="P175" s="82">
        <v>43544.716157407405</v>
      </c>
      <c r="Q175" s="80" t="s">
        <v>298</v>
      </c>
      <c r="R175" s="84" t="s">
        <v>345</v>
      </c>
      <c r="S175" s="80" t="s">
        <v>363</v>
      </c>
      <c r="T175" s="80" t="s">
        <v>371</v>
      </c>
      <c r="U175" s="80"/>
      <c r="V175" s="84" t="s">
        <v>392</v>
      </c>
      <c r="W175" s="82">
        <v>43544.716157407405</v>
      </c>
      <c r="X175" s="84" t="s">
        <v>351</v>
      </c>
      <c r="Y175" s="80"/>
      <c r="Z175" s="80"/>
      <c r="AA175" s="86" t="s">
        <v>645</v>
      </c>
      <c r="AB175" s="86" t="s">
        <v>676</v>
      </c>
      <c r="AC175" s="80" t="b">
        <v>0</v>
      </c>
      <c r="AD175" s="80">
        <v>2</v>
      </c>
      <c r="AE175" s="86" t="s">
        <v>721</v>
      </c>
      <c r="AF175" s="80" t="b">
        <v>0</v>
      </c>
      <c r="AG175" s="80" t="s">
        <v>729</v>
      </c>
      <c r="AH175" s="80"/>
      <c r="AI175" s="86" t="s">
        <v>718</v>
      </c>
      <c r="AJ175" s="80" t="b">
        <v>0</v>
      </c>
      <c r="AK175" s="80">
        <v>0</v>
      </c>
      <c r="AL175" s="86" t="s">
        <v>718</v>
      </c>
      <c r="AM175" s="80" t="s">
        <v>733</v>
      </c>
      <c r="AN175" s="80" t="b">
        <v>0</v>
      </c>
      <c r="AO175" s="86" t="s">
        <v>676</v>
      </c>
      <c r="AP175" s="80" t="s">
        <v>178</v>
      </c>
      <c r="AQ175" s="80">
        <v>0</v>
      </c>
      <c r="AR175" s="80">
        <v>0</v>
      </c>
      <c r="AS175" s="80"/>
      <c r="AT175" s="80"/>
      <c r="AU175" s="80"/>
      <c r="AV175" s="80"/>
      <c r="AW175" s="80"/>
      <c r="AX175" s="80"/>
      <c r="AY175" s="80"/>
      <c r="AZ175" s="80"/>
      <c r="BA175" s="79" t="str">
        <f>REPLACE(INDEX(GroupVertices[Group],MATCH(Edges[[#This Row],[Vertex 1]],GroupVertices[Vertex],0)),1,1,"")</f>
        <v>1</v>
      </c>
      <c r="BB175" s="79" t="str">
        <f>REPLACE(INDEX(GroupVertices[Group],MATCH(Edges[[#This Row],[Vertex 2]],GroupVertices[Vertex],0)),1,1,"")</f>
        <v>1</v>
      </c>
    </row>
    <row r="176" spans="1:54" ht="15">
      <c r="A176" s="65" t="s">
        <v>223</v>
      </c>
      <c r="B176" s="65" t="s">
        <v>222</v>
      </c>
      <c r="C176" s="66"/>
      <c r="D176" s="67"/>
      <c r="E176" s="68"/>
      <c r="F176" s="69"/>
      <c r="G176" s="66"/>
      <c r="H176" s="70"/>
      <c r="I176" s="71"/>
      <c r="J176" s="71"/>
      <c r="K176" s="34" t="s">
        <v>66</v>
      </c>
      <c r="L176" s="78">
        <v>176</v>
      </c>
      <c r="M176" s="78"/>
      <c r="N176" s="73"/>
      <c r="O176" s="80" t="s">
        <v>236</v>
      </c>
      <c r="P176" s="82">
        <v>43544.73270833334</v>
      </c>
      <c r="Q176" s="80" t="s">
        <v>284</v>
      </c>
      <c r="R176" s="84" t="s">
        <v>341</v>
      </c>
      <c r="S176" s="80" t="s">
        <v>364</v>
      </c>
      <c r="T176" s="80" t="s">
        <v>373</v>
      </c>
      <c r="U176" s="80"/>
      <c r="V176" s="84" t="s">
        <v>392</v>
      </c>
      <c r="W176" s="82">
        <v>43544.73270833334</v>
      </c>
      <c r="X176" s="84" t="s">
        <v>455</v>
      </c>
      <c r="Y176" s="80"/>
      <c r="Z176" s="80"/>
      <c r="AA176" s="86" t="s">
        <v>613</v>
      </c>
      <c r="AB176" s="86" t="s">
        <v>601</v>
      </c>
      <c r="AC176" s="80" t="b">
        <v>0</v>
      </c>
      <c r="AD176" s="80">
        <v>3</v>
      </c>
      <c r="AE176" s="86" t="s">
        <v>726</v>
      </c>
      <c r="AF176" s="80" t="b">
        <v>0</v>
      </c>
      <c r="AG176" s="80" t="s">
        <v>729</v>
      </c>
      <c r="AH176" s="80"/>
      <c r="AI176" s="86" t="s">
        <v>718</v>
      </c>
      <c r="AJ176" s="80" t="b">
        <v>0</v>
      </c>
      <c r="AK176" s="80">
        <v>1</v>
      </c>
      <c r="AL176" s="86" t="s">
        <v>718</v>
      </c>
      <c r="AM176" s="80" t="s">
        <v>733</v>
      </c>
      <c r="AN176" s="80" t="b">
        <v>0</v>
      </c>
      <c r="AO176" s="86" t="s">
        <v>601</v>
      </c>
      <c r="AP176" s="80" t="s">
        <v>178</v>
      </c>
      <c r="AQ176" s="80">
        <v>0</v>
      </c>
      <c r="AR176" s="80">
        <v>0</v>
      </c>
      <c r="AS176" s="80"/>
      <c r="AT176" s="80"/>
      <c r="AU176" s="80"/>
      <c r="AV176" s="80"/>
      <c r="AW176" s="80"/>
      <c r="AX176" s="80"/>
      <c r="AY176" s="80"/>
      <c r="AZ176" s="80"/>
      <c r="BA176" s="79" t="str">
        <f>REPLACE(INDEX(GroupVertices[Group],MATCH(Edges[[#This Row],[Vertex 1]],GroupVertices[Vertex],0)),1,1,"")</f>
        <v>1</v>
      </c>
      <c r="BB176" s="79" t="str">
        <f>REPLACE(INDEX(GroupVertices[Group],MATCH(Edges[[#This Row],[Vertex 2]],GroupVertices[Vertex],0)),1,1,"")</f>
        <v>1</v>
      </c>
    </row>
    <row r="177" spans="1:54" ht="15">
      <c r="A177" s="65" t="s">
        <v>223</v>
      </c>
      <c r="B177" s="65" t="s">
        <v>222</v>
      </c>
      <c r="C177" s="66"/>
      <c r="D177" s="67"/>
      <c r="E177" s="68"/>
      <c r="F177" s="69"/>
      <c r="G177" s="66"/>
      <c r="H177" s="70"/>
      <c r="I177" s="71"/>
      <c r="J177" s="71"/>
      <c r="K177" s="34" t="s">
        <v>66</v>
      </c>
      <c r="L177" s="78">
        <v>177</v>
      </c>
      <c r="M177" s="78"/>
      <c r="N177" s="73"/>
      <c r="O177" s="80" t="s">
        <v>236</v>
      </c>
      <c r="P177" s="82">
        <v>43544.739386574074</v>
      </c>
      <c r="Q177" s="80" t="s">
        <v>270</v>
      </c>
      <c r="R177" s="80"/>
      <c r="S177" s="80"/>
      <c r="T177" s="80" t="s">
        <v>372</v>
      </c>
      <c r="U177" s="80"/>
      <c r="V177" s="84" t="s">
        <v>392</v>
      </c>
      <c r="W177" s="82">
        <v>43544.739386574074</v>
      </c>
      <c r="X177" s="84" t="s">
        <v>438</v>
      </c>
      <c r="Y177" s="80"/>
      <c r="Z177" s="80"/>
      <c r="AA177" s="86" t="s">
        <v>596</v>
      </c>
      <c r="AB177" s="86" t="s">
        <v>592</v>
      </c>
      <c r="AC177" s="80" t="b">
        <v>0</v>
      </c>
      <c r="AD177" s="80">
        <v>2</v>
      </c>
      <c r="AE177" s="86" t="s">
        <v>725</v>
      </c>
      <c r="AF177" s="80" t="b">
        <v>0</v>
      </c>
      <c r="AG177" s="80" t="s">
        <v>729</v>
      </c>
      <c r="AH177" s="80"/>
      <c r="AI177" s="86" t="s">
        <v>718</v>
      </c>
      <c r="AJ177" s="80" t="b">
        <v>0</v>
      </c>
      <c r="AK177" s="80">
        <v>1</v>
      </c>
      <c r="AL177" s="86" t="s">
        <v>718</v>
      </c>
      <c r="AM177" s="80" t="s">
        <v>733</v>
      </c>
      <c r="AN177" s="80" t="b">
        <v>0</v>
      </c>
      <c r="AO177" s="86" t="s">
        <v>592</v>
      </c>
      <c r="AP177" s="80" t="s">
        <v>178</v>
      </c>
      <c r="AQ177" s="80">
        <v>0</v>
      </c>
      <c r="AR177" s="80">
        <v>0</v>
      </c>
      <c r="AS177" s="80"/>
      <c r="AT177" s="80"/>
      <c r="AU177" s="80"/>
      <c r="AV177" s="80"/>
      <c r="AW177" s="80"/>
      <c r="AX177" s="80"/>
      <c r="AY177" s="80"/>
      <c r="AZ177" s="80"/>
      <c r="BA177" s="79" t="str">
        <f>REPLACE(INDEX(GroupVertices[Group],MATCH(Edges[[#This Row],[Vertex 1]],GroupVertices[Vertex],0)),1,1,"")</f>
        <v>1</v>
      </c>
      <c r="BB177" s="79" t="str">
        <f>REPLACE(INDEX(GroupVertices[Group],MATCH(Edges[[#This Row],[Vertex 2]],GroupVertices[Vertex],0)),1,1,"")</f>
        <v>1</v>
      </c>
    </row>
    <row r="178" spans="1:54" ht="15">
      <c r="A178" s="65" t="s">
        <v>223</v>
      </c>
      <c r="B178" s="65" t="s">
        <v>222</v>
      </c>
      <c r="C178" s="66"/>
      <c r="D178" s="67"/>
      <c r="E178" s="68"/>
      <c r="F178" s="69"/>
      <c r="G178" s="66"/>
      <c r="H178" s="70"/>
      <c r="I178" s="71"/>
      <c r="J178" s="71"/>
      <c r="K178" s="34" t="s">
        <v>66</v>
      </c>
      <c r="L178" s="78">
        <v>178</v>
      </c>
      <c r="M178" s="78"/>
      <c r="N178" s="73"/>
      <c r="O178" s="80" t="s">
        <v>236</v>
      </c>
      <c r="P178" s="82">
        <v>43544.74260416667</v>
      </c>
      <c r="Q178" s="80" t="s">
        <v>285</v>
      </c>
      <c r="R178" s="80"/>
      <c r="S178" s="80"/>
      <c r="T178" s="80" t="s">
        <v>371</v>
      </c>
      <c r="U178" s="80"/>
      <c r="V178" s="84" t="s">
        <v>392</v>
      </c>
      <c r="W178" s="82">
        <v>43544.74260416667</v>
      </c>
      <c r="X178" s="84" t="s">
        <v>456</v>
      </c>
      <c r="Y178" s="80"/>
      <c r="Z178" s="80"/>
      <c r="AA178" s="86" t="s">
        <v>614</v>
      </c>
      <c r="AB178" s="86" t="s">
        <v>717</v>
      </c>
      <c r="AC178" s="80" t="b">
        <v>0</v>
      </c>
      <c r="AD178" s="80">
        <v>0</v>
      </c>
      <c r="AE178" s="86" t="s">
        <v>719</v>
      </c>
      <c r="AF178" s="80" t="b">
        <v>0</v>
      </c>
      <c r="AG178" s="80" t="s">
        <v>729</v>
      </c>
      <c r="AH178" s="80"/>
      <c r="AI178" s="86" t="s">
        <v>718</v>
      </c>
      <c r="AJ178" s="80" t="b">
        <v>0</v>
      </c>
      <c r="AK178" s="80">
        <v>0</v>
      </c>
      <c r="AL178" s="86" t="s">
        <v>718</v>
      </c>
      <c r="AM178" s="80" t="s">
        <v>733</v>
      </c>
      <c r="AN178" s="80" t="b">
        <v>0</v>
      </c>
      <c r="AO178" s="86" t="s">
        <v>717</v>
      </c>
      <c r="AP178" s="80" t="s">
        <v>178</v>
      </c>
      <c r="AQ178" s="80">
        <v>0</v>
      </c>
      <c r="AR178" s="80">
        <v>0</v>
      </c>
      <c r="AS178" s="80"/>
      <c r="AT178" s="80"/>
      <c r="AU178" s="80"/>
      <c r="AV178" s="80"/>
      <c r="AW178" s="80"/>
      <c r="AX178" s="80"/>
      <c r="AY178" s="80"/>
      <c r="AZ178" s="80"/>
      <c r="BA178" s="79" t="str">
        <f>REPLACE(INDEX(GroupVertices[Group],MATCH(Edges[[#This Row],[Vertex 1]],GroupVertices[Vertex],0)),1,1,"")</f>
        <v>1</v>
      </c>
      <c r="BB178" s="79" t="str">
        <f>REPLACE(INDEX(GroupVertices[Group],MATCH(Edges[[#This Row],[Vertex 2]],GroupVertices[Vertex],0)),1,1,"")</f>
        <v>1</v>
      </c>
    </row>
    <row r="179" spans="1:54" ht="15">
      <c r="A179" s="65" t="s">
        <v>223</v>
      </c>
      <c r="B179" s="65" t="s">
        <v>222</v>
      </c>
      <c r="C179" s="66"/>
      <c r="D179" s="67"/>
      <c r="E179" s="68"/>
      <c r="F179" s="69"/>
      <c r="G179" s="66"/>
      <c r="H179" s="70"/>
      <c r="I179" s="71"/>
      <c r="J179" s="71"/>
      <c r="K179" s="34" t="s">
        <v>66</v>
      </c>
      <c r="L179" s="78">
        <v>179</v>
      </c>
      <c r="M179" s="78"/>
      <c r="N179" s="73"/>
      <c r="O179" s="80" t="s">
        <v>237</v>
      </c>
      <c r="P179" s="82">
        <v>43544.746724537035</v>
      </c>
      <c r="Q179" s="80" t="s">
        <v>305</v>
      </c>
      <c r="R179" s="80"/>
      <c r="S179" s="80"/>
      <c r="T179" s="80" t="s">
        <v>367</v>
      </c>
      <c r="U179" s="84" t="s">
        <v>382</v>
      </c>
      <c r="V179" s="84" t="s">
        <v>382</v>
      </c>
      <c r="W179" s="82">
        <v>43544.746724537035</v>
      </c>
      <c r="X179" s="84" t="s">
        <v>490</v>
      </c>
      <c r="Y179" s="80"/>
      <c r="Z179" s="80"/>
      <c r="AA179" s="86" t="s">
        <v>652</v>
      </c>
      <c r="AB179" s="80"/>
      <c r="AC179" s="80" t="b">
        <v>0</v>
      </c>
      <c r="AD179" s="80">
        <v>0</v>
      </c>
      <c r="AE179" s="86" t="s">
        <v>718</v>
      </c>
      <c r="AF179" s="80" t="b">
        <v>0</v>
      </c>
      <c r="AG179" s="80" t="s">
        <v>729</v>
      </c>
      <c r="AH179" s="80"/>
      <c r="AI179" s="86" t="s">
        <v>718</v>
      </c>
      <c r="AJ179" s="80" t="b">
        <v>0</v>
      </c>
      <c r="AK179" s="80">
        <v>2</v>
      </c>
      <c r="AL179" s="86" t="s">
        <v>692</v>
      </c>
      <c r="AM179" s="80" t="s">
        <v>733</v>
      </c>
      <c r="AN179" s="80" t="b">
        <v>0</v>
      </c>
      <c r="AO179" s="86" t="s">
        <v>692</v>
      </c>
      <c r="AP179" s="80" t="s">
        <v>178</v>
      </c>
      <c r="AQ179" s="80">
        <v>0</v>
      </c>
      <c r="AR179" s="80">
        <v>0</v>
      </c>
      <c r="AS179" s="80"/>
      <c r="AT179" s="80"/>
      <c r="AU179" s="80"/>
      <c r="AV179" s="80"/>
      <c r="AW179" s="80"/>
      <c r="AX179" s="80"/>
      <c r="AY179" s="80"/>
      <c r="AZ179" s="80"/>
      <c r="BA179" s="79" t="str">
        <f>REPLACE(INDEX(GroupVertices[Group],MATCH(Edges[[#This Row],[Vertex 1]],GroupVertices[Vertex],0)),1,1,"")</f>
        <v>1</v>
      </c>
      <c r="BB179" s="79" t="str">
        <f>REPLACE(INDEX(GroupVertices[Group],MATCH(Edges[[#This Row],[Vertex 2]],GroupVertices[Vertex],0)),1,1,"")</f>
        <v>1</v>
      </c>
    </row>
    <row r="180" spans="1:54" ht="15">
      <c r="A180" s="65" t="s">
        <v>223</v>
      </c>
      <c r="B180" s="65" t="s">
        <v>222</v>
      </c>
      <c r="C180" s="66"/>
      <c r="D180" s="67"/>
      <c r="E180" s="68"/>
      <c r="F180" s="69"/>
      <c r="G180" s="66"/>
      <c r="H180" s="70"/>
      <c r="I180" s="71"/>
      <c r="J180" s="71"/>
      <c r="K180" s="34" t="s">
        <v>66</v>
      </c>
      <c r="L180" s="78">
        <v>180</v>
      </c>
      <c r="M180" s="78"/>
      <c r="N180" s="73"/>
      <c r="O180" s="80" t="s">
        <v>236</v>
      </c>
      <c r="P180" s="82">
        <v>43544.749340277776</v>
      </c>
      <c r="Q180" s="80" t="s">
        <v>252</v>
      </c>
      <c r="R180" s="80"/>
      <c r="S180" s="80"/>
      <c r="T180" s="80" t="s">
        <v>368</v>
      </c>
      <c r="U180" s="80"/>
      <c r="V180" s="84" t="s">
        <v>392</v>
      </c>
      <c r="W180" s="82">
        <v>43544.749340277776</v>
      </c>
      <c r="X180" s="84" t="s">
        <v>416</v>
      </c>
      <c r="Y180" s="80"/>
      <c r="Z180" s="80"/>
      <c r="AA180" s="86" t="s">
        <v>573</v>
      </c>
      <c r="AB180" s="86" t="s">
        <v>572</v>
      </c>
      <c r="AC180" s="80" t="b">
        <v>0</v>
      </c>
      <c r="AD180" s="80">
        <v>2</v>
      </c>
      <c r="AE180" s="86" t="s">
        <v>722</v>
      </c>
      <c r="AF180" s="80" t="b">
        <v>0</v>
      </c>
      <c r="AG180" s="80" t="s">
        <v>729</v>
      </c>
      <c r="AH180" s="80"/>
      <c r="AI180" s="86" t="s">
        <v>718</v>
      </c>
      <c r="AJ180" s="80" t="b">
        <v>0</v>
      </c>
      <c r="AK180" s="80">
        <v>0</v>
      </c>
      <c r="AL180" s="86" t="s">
        <v>718</v>
      </c>
      <c r="AM180" s="80" t="s">
        <v>733</v>
      </c>
      <c r="AN180" s="80" t="b">
        <v>0</v>
      </c>
      <c r="AO180" s="86" t="s">
        <v>572</v>
      </c>
      <c r="AP180" s="80" t="s">
        <v>178</v>
      </c>
      <c r="AQ180" s="80">
        <v>0</v>
      </c>
      <c r="AR180" s="80">
        <v>0</v>
      </c>
      <c r="AS180" s="80"/>
      <c r="AT180" s="80"/>
      <c r="AU180" s="80"/>
      <c r="AV180" s="80"/>
      <c r="AW180" s="80"/>
      <c r="AX180" s="80"/>
      <c r="AY180" s="80"/>
      <c r="AZ180" s="80"/>
      <c r="BA180" s="79" t="str">
        <f>REPLACE(INDEX(GroupVertices[Group],MATCH(Edges[[#This Row],[Vertex 1]],GroupVertices[Vertex],0)),1,1,"")</f>
        <v>1</v>
      </c>
      <c r="BB180" s="79" t="str">
        <f>REPLACE(INDEX(GroupVertices[Group],MATCH(Edges[[#This Row],[Vertex 2]],GroupVertices[Vertex],0)),1,1,"")</f>
        <v>1</v>
      </c>
    </row>
    <row r="181" spans="1:54" ht="15">
      <c r="A181" s="65" t="s">
        <v>223</v>
      </c>
      <c r="B181" s="65" t="s">
        <v>222</v>
      </c>
      <c r="C181" s="66"/>
      <c r="D181" s="67"/>
      <c r="E181" s="68"/>
      <c r="F181" s="69"/>
      <c r="G181" s="66"/>
      <c r="H181" s="70"/>
      <c r="I181" s="71"/>
      <c r="J181" s="71"/>
      <c r="K181" s="34" t="s">
        <v>66</v>
      </c>
      <c r="L181" s="78">
        <v>181</v>
      </c>
      <c r="M181" s="78"/>
      <c r="N181" s="73"/>
      <c r="O181" s="80" t="s">
        <v>238</v>
      </c>
      <c r="P181" s="82">
        <v>43544.75162037037</v>
      </c>
      <c r="Q181" s="80" t="s">
        <v>253</v>
      </c>
      <c r="R181" s="80"/>
      <c r="S181" s="80"/>
      <c r="T181" s="80" t="s">
        <v>369</v>
      </c>
      <c r="U181" s="80"/>
      <c r="V181" s="84" t="s">
        <v>392</v>
      </c>
      <c r="W181" s="82">
        <v>43544.75162037037</v>
      </c>
      <c r="X181" s="84" t="s">
        <v>358</v>
      </c>
      <c r="Y181" s="80"/>
      <c r="Z181" s="80"/>
      <c r="AA181" s="86" t="s">
        <v>574</v>
      </c>
      <c r="AB181" s="86" t="s">
        <v>693</v>
      </c>
      <c r="AC181" s="80" t="b">
        <v>0</v>
      </c>
      <c r="AD181" s="80">
        <v>2</v>
      </c>
      <c r="AE181" s="86" t="s">
        <v>721</v>
      </c>
      <c r="AF181" s="80" t="b">
        <v>0</v>
      </c>
      <c r="AG181" s="80" t="s">
        <v>729</v>
      </c>
      <c r="AH181" s="80"/>
      <c r="AI181" s="86" t="s">
        <v>718</v>
      </c>
      <c r="AJ181" s="80" t="b">
        <v>0</v>
      </c>
      <c r="AK181" s="80">
        <v>0</v>
      </c>
      <c r="AL181" s="86" t="s">
        <v>718</v>
      </c>
      <c r="AM181" s="80" t="s">
        <v>733</v>
      </c>
      <c r="AN181" s="80" t="b">
        <v>0</v>
      </c>
      <c r="AO181" s="86" t="s">
        <v>693</v>
      </c>
      <c r="AP181" s="80" t="s">
        <v>178</v>
      </c>
      <c r="AQ181" s="80">
        <v>0</v>
      </c>
      <c r="AR181" s="80">
        <v>0</v>
      </c>
      <c r="AS181" s="80"/>
      <c r="AT181" s="80"/>
      <c r="AU181" s="80"/>
      <c r="AV181" s="80"/>
      <c r="AW181" s="80"/>
      <c r="AX181" s="80"/>
      <c r="AY181" s="80"/>
      <c r="AZ181" s="80"/>
      <c r="BA181" s="79" t="str">
        <f>REPLACE(INDEX(GroupVertices[Group],MATCH(Edges[[#This Row],[Vertex 1]],GroupVertices[Vertex],0)),1,1,"")</f>
        <v>1</v>
      </c>
      <c r="BB181" s="79" t="str">
        <f>REPLACE(INDEX(GroupVertices[Group],MATCH(Edges[[#This Row],[Vertex 2]],GroupVertices[Vertex],0)),1,1,"")</f>
        <v>1</v>
      </c>
    </row>
    <row r="182" spans="1:54" ht="15">
      <c r="A182" s="65" t="s">
        <v>223</v>
      </c>
      <c r="B182" s="65" t="s">
        <v>222</v>
      </c>
      <c r="C182" s="66"/>
      <c r="D182" s="67"/>
      <c r="E182" s="68"/>
      <c r="F182" s="69"/>
      <c r="G182" s="66"/>
      <c r="H182" s="70"/>
      <c r="I182" s="71"/>
      <c r="J182" s="71"/>
      <c r="K182" s="34" t="s">
        <v>66</v>
      </c>
      <c r="L182" s="78">
        <v>182</v>
      </c>
      <c r="M182" s="78"/>
      <c r="N182" s="73"/>
      <c r="O182" s="80" t="s">
        <v>238</v>
      </c>
      <c r="P182" s="82">
        <v>43544.753796296296</v>
      </c>
      <c r="Q182" s="80" t="s">
        <v>254</v>
      </c>
      <c r="R182" s="80"/>
      <c r="S182" s="80"/>
      <c r="T182" s="80" t="s">
        <v>370</v>
      </c>
      <c r="U182" s="80"/>
      <c r="V182" s="84" t="s">
        <v>392</v>
      </c>
      <c r="W182" s="82">
        <v>43544.753796296296</v>
      </c>
      <c r="X182" s="84" t="s">
        <v>417</v>
      </c>
      <c r="Y182" s="80"/>
      <c r="Z182" s="80"/>
      <c r="AA182" s="86" t="s">
        <v>575</v>
      </c>
      <c r="AB182" s="86" t="s">
        <v>574</v>
      </c>
      <c r="AC182" s="80" t="b">
        <v>0</v>
      </c>
      <c r="AD182" s="80">
        <v>1</v>
      </c>
      <c r="AE182" s="86" t="s">
        <v>723</v>
      </c>
      <c r="AF182" s="80" t="b">
        <v>0</v>
      </c>
      <c r="AG182" s="80" t="s">
        <v>729</v>
      </c>
      <c r="AH182" s="80"/>
      <c r="AI182" s="86" t="s">
        <v>718</v>
      </c>
      <c r="AJ182" s="80" t="b">
        <v>0</v>
      </c>
      <c r="AK182" s="80">
        <v>0</v>
      </c>
      <c r="AL182" s="86" t="s">
        <v>718</v>
      </c>
      <c r="AM182" s="80" t="s">
        <v>733</v>
      </c>
      <c r="AN182" s="80" t="b">
        <v>0</v>
      </c>
      <c r="AO182" s="86" t="s">
        <v>574</v>
      </c>
      <c r="AP182" s="80" t="s">
        <v>178</v>
      </c>
      <c r="AQ182" s="80">
        <v>0</v>
      </c>
      <c r="AR182" s="80">
        <v>0</v>
      </c>
      <c r="AS182" s="80"/>
      <c r="AT182" s="80"/>
      <c r="AU182" s="80"/>
      <c r="AV182" s="80"/>
      <c r="AW182" s="80"/>
      <c r="AX182" s="80"/>
      <c r="AY182" s="80"/>
      <c r="AZ182" s="80"/>
      <c r="BA182" s="79" t="str">
        <f>REPLACE(INDEX(GroupVertices[Group],MATCH(Edges[[#This Row],[Vertex 1]],GroupVertices[Vertex],0)),1,1,"")</f>
        <v>1</v>
      </c>
      <c r="BB182" s="79" t="str">
        <f>REPLACE(INDEX(GroupVertices[Group],MATCH(Edges[[#This Row],[Vertex 2]],GroupVertices[Vertex],0)),1,1,"")</f>
        <v>1</v>
      </c>
    </row>
    <row r="183" spans="1:54" ht="15">
      <c r="A183" s="65" t="s">
        <v>223</v>
      </c>
      <c r="B183" s="65" t="s">
        <v>222</v>
      </c>
      <c r="C183" s="66"/>
      <c r="D183" s="67"/>
      <c r="E183" s="68"/>
      <c r="F183" s="69"/>
      <c r="G183" s="66"/>
      <c r="H183" s="70"/>
      <c r="I183" s="71"/>
      <c r="J183" s="71"/>
      <c r="K183" s="34" t="s">
        <v>66</v>
      </c>
      <c r="L183" s="78">
        <v>183</v>
      </c>
      <c r="M183" s="78"/>
      <c r="N183" s="73"/>
      <c r="O183" s="80" t="s">
        <v>238</v>
      </c>
      <c r="P183" s="82">
        <v>43544.756840277776</v>
      </c>
      <c r="Q183" s="80" t="s">
        <v>258</v>
      </c>
      <c r="R183" s="80"/>
      <c r="S183" s="80"/>
      <c r="T183" s="80" t="s">
        <v>367</v>
      </c>
      <c r="U183" s="80"/>
      <c r="V183" s="84" t="s">
        <v>392</v>
      </c>
      <c r="W183" s="82">
        <v>43544.756840277776</v>
      </c>
      <c r="X183" s="84" t="s">
        <v>424</v>
      </c>
      <c r="Y183" s="80"/>
      <c r="Z183" s="80"/>
      <c r="AA183" s="86" t="s">
        <v>582</v>
      </c>
      <c r="AB183" s="86" t="s">
        <v>696</v>
      </c>
      <c r="AC183" s="80" t="b">
        <v>0</v>
      </c>
      <c r="AD183" s="80">
        <v>1</v>
      </c>
      <c r="AE183" s="86" t="s">
        <v>721</v>
      </c>
      <c r="AF183" s="80" t="b">
        <v>0</v>
      </c>
      <c r="AG183" s="80" t="s">
        <v>729</v>
      </c>
      <c r="AH183" s="80"/>
      <c r="AI183" s="86" t="s">
        <v>718</v>
      </c>
      <c r="AJ183" s="80" t="b">
        <v>0</v>
      </c>
      <c r="AK183" s="80">
        <v>1</v>
      </c>
      <c r="AL183" s="86" t="s">
        <v>718</v>
      </c>
      <c r="AM183" s="80" t="s">
        <v>733</v>
      </c>
      <c r="AN183" s="80" t="b">
        <v>0</v>
      </c>
      <c r="AO183" s="86" t="s">
        <v>696</v>
      </c>
      <c r="AP183" s="80" t="s">
        <v>178</v>
      </c>
      <c r="AQ183" s="80">
        <v>0</v>
      </c>
      <c r="AR183" s="80">
        <v>0</v>
      </c>
      <c r="AS183" s="80"/>
      <c r="AT183" s="80"/>
      <c r="AU183" s="80"/>
      <c r="AV183" s="80"/>
      <c r="AW183" s="80"/>
      <c r="AX183" s="80"/>
      <c r="AY183" s="80"/>
      <c r="AZ183" s="80"/>
      <c r="BA183" s="79" t="str">
        <f>REPLACE(INDEX(GroupVertices[Group],MATCH(Edges[[#This Row],[Vertex 1]],GroupVertices[Vertex],0)),1,1,"")</f>
        <v>1</v>
      </c>
      <c r="BB183" s="79" t="str">
        <f>REPLACE(INDEX(GroupVertices[Group],MATCH(Edges[[#This Row],[Vertex 2]],GroupVertices[Vertex],0)),1,1,"")</f>
        <v>1</v>
      </c>
    </row>
    <row r="184" spans="1:54" ht="15">
      <c r="A184" s="65" t="s">
        <v>223</v>
      </c>
      <c r="B184" s="65" t="s">
        <v>222</v>
      </c>
      <c r="C184" s="66"/>
      <c r="D184" s="67"/>
      <c r="E184" s="68"/>
      <c r="F184" s="69"/>
      <c r="G184" s="66"/>
      <c r="H184" s="70"/>
      <c r="I184" s="71"/>
      <c r="J184" s="71"/>
      <c r="K184" s="34" t="s">
        <v>66</v>
      </c>
      <c r="L184" s="78">
        <v>184</v>
      </c>
      <c r="M184" s="78"/>
      <c r="N184" s="73"/>
      <c r="O184" s="80" t="s">
        <v>238</v>
      </c>
      <c r="P184" s="82">
        <v>43544.75722222222</v>
      </c>
      <c r="Q184" s="80" t="s">
        <v>306</v>
      </c>
      <c r="R184" s="80"/>
      <c r="S184" s="80"/>
      <c r="T184" s="80" t="s">
        <v>371</v>
      </c>
      <c r="U184" s="80"/>
      <c r="V184" s="84" t="s">
        <v>392</v>
      </c>
      <c r="W184" s="82">
        <v>43544.75722222222</v>
      </c>
      <c r="X184" s="84" t="s">
        <v>491</v>
      </c>
      <c r="Y184" s="80"/>
      <c r="Z184" s="80"/>
      <c r="AA184" s="86" t="s">
        <v>653</v>
      </c>
      <c r="AB184" s="86" t="s">
        <v>697</v>
      </c>
      <c r="AC184" s="80" t="b">
        <v>0</v>
      </c>
      <c r="AD184" s="80">
        <v>2</v>
      </c>
      <c r="AE184" s="86" t="s">
        <v>721</v>
      </c>
      <c r="AF184" s="80" t="b">
        <v>0</v>
      </c>
      <c r="AG184" s="80" t="s">
        <v>729</v>
      </c>
      <c r="AH184" s="80"/>
      <c r="AI184" s="86" t="s">
        <v>718</v>
      </c>
      <c r="AJ184" s="80" t="b">
        <v>0</v>
      </c>
      <c r="AK184" s="80">
        <v>1</v>
      </c>
      <c r="AL184" s="86" t="s">
        <v>718</v>
      </c>
      <c r="AM184" s="80" t="s">
        <v>733</v>
      </c>
      <c r="AN184" s="80" t="b">
        <v>0</v>
      </c>
      <c r="AO184" s="86" t="s">
        <v>697</v>
      </c>
      <c r="AP184" s="80" t="s">
        <v>178</v>
      </c>
      <c r="AQ184" s="80">
        <v>0</v>
      </c>
      <c r="AR184" s="80">
        <v>0</v>
      </c>
      <c r="AS184" s="80"/>
      <c r="AT184" s="80"/>
      <c r="AU184" s="80"/>
      <c r="AV184" s="80"/>
      <c r="AW184" s="80"/>
      <c r="AX184" s="80"/>
      <c r="AY184" s="80"/>
      <c r="AZ184" s="80"/>
      <c r="BA184" s="79" t="str">
        <f>REPLACE(INDEX(GroupVertices[Group],MATCH(Edges[[#This Row],[Vertex 1]],GroupVertices[Vertex],0)),1,1,"")</f>
        <v>1</v>
      </c>
      <c r="BB184" s="79" t="str">
        <f>REPLACE(INDEX(GroupVertices[Group],MATCH(Edges[[#This Row],[Vertex 2]],GroupVertices[Vertex],0)),1,1,"")</f>
        <v>1</v>
      </c>
    </row>
    <row r="185" spans="1:54" ht="15">
      <c r="A185" s="65" t="s">
        <v>216</v>
      </c>
      <c r="B185" s="65" t="s">
        <v>222</v>
      </c>
      <c r="C185" s="66"/>
      <c r="D185" s="67"/>
      <c r="E185" s="68"/>
      <c r="F185" s="69"/>
      <c r="G185" s="66"/>
      <c r="H185" s="70"/>
      <c r="I185" s="71"/>
      <c r="J185" s="71"/>
      <c r="K185" s="34" t="s">
        <v>65</v>
      </c>
      <c r="L185" s="78">
        <v>185</v>
      </c>
      <c r="M185" s="78"/>
      <c r="N185" s="73"/>
      <c r="O185" s="80" t="s">
        <v>237</v>
      </c>
      <c r="P185" s="82">
        <v>43544.75003472222</v>
      </c>
      <c r="Q185" s="80" t="s">
        <v>241</v>
      </c>
      <c r="R185" s="80"/>
      <c r="S185" s="80"/>
      <c r="T185" s="80" t="s">
        <v>367</v>
      </c>
      <c r="U185" s="80"/>
      <c r="V185" s="84" t="s">
        <v>385</v>
      </c>
      <c r="W185" s="82">
        <v>43544.75003472222</v>
      </c>
      <c r="X185" s="84" t="s">
        <v>400</v>
      </c>
      <c r="Y185" s="80"/>
      <c r="Z185" s="80"/>
      <c r="AA185" s="86" t="s">
        <v>556</v>
      </c>
      <c r="AB185" s="80"/>
      <c r="AC185" s="80" t="b">
        <v>0</v>
      </c>
      <c r="AD185" s="80">
        <v>0</v>
      </c>
      <c r="AE185" s="86" t="s">
        <v>718</v>
      </c>
      <c r="AF185" s="80" t="b">
        <v>0</v>
      </c>
      <c r="AG185" s="80" t="s">
        <v>729</v>
      </c>
      <c r="AH185" s="80"/>
      <c r="AI185" s="86" t="s">
        <v>718</v>
      </c>
      <c r="AJ185" s="80" t="b">
        <v>0</v>
      </c>
      <c r="AK185" s="80">
        <v>1</v>
      </c>
      <c r="AL185" s="86" t="s">
        <v>684</v>
      </c>
      <c r="AM185" s="80" t="s">
        <v>735</v>
      </c>
      <c r="AN185" s="80" t="b">
        <v>0</v>
      </c>
      <c r="AO185" s="86" t="s">
        <v>684</v>
      </c>
      <c r="AP185" s="80" t="s">
        <v>178</v>
      </c>
      <c r="AQ185" s="80">
        <v>0</v>
      </c>
      <c r="AR185" s="80">
        <v>0</v>
      </c>
      <c r="AS185" s="80"/>
      <c r="AT185" s="80"/>
      <c r="AU185" s="80"/>
      <c r="AV185" s="80"/>
      <c r="AW185" s="80"/>
      <c r="AX185" s="80"/>
      <c r="AY185" s="80"/>
      <c r="AZ185" s="80"/>
      <c r="BA185" s="79" t="str">
        <f>REPLACE(INDEX(GroupVertices[Group],MATCH(Edges[[#This Row],[Vertex 1]],GroupVertices[Vertex],0)),1,1,"")</f>
        <v>1</v>
      </c>
      <c r="BB185" s="79" t="str">
        <f>REPLACE(INDEX(GroupVertices[Group],MATCH(Edges[[#This Row],[Vertex 2]],GroupVertices[Vertex],0)),1,1,"")</f>
        <v>1</v>
      </c>
    </row>
    <row r="186" spans="1:54" ht="15">
      <c r="A186" s="65" t="s">
        <v>216</v>
      </c>
      <c r="B186" s="65" t="s">
        <v>222</v>
      </c>
      <c r="C186" s="66"/>
      <c r="D186" s="67"/>
      <c r="E186" s="68"/>
      <c r="F186" s="69"/>
      <c r="G186" s="66"/>
      <c r="H186" s="70"/>
      <c r="I186" s="71"/>
      <c r="J186" s="71"/>
      <c r="K186" s="34" t="s">
        <v>65</v>
      </c>
      <c r="L186" s="78">
        <v>186</v>
      </c>
      <c r="M186" s="78"/>
      <c r="N186" s="73"/>
      <c r="O186" s="80" t="s">
        <v>238</v>
      </c>
      <c r="P186" s="82">
        <v>43544.75003472222</v>
      </c>
      <c r="Q186" s="80" t="s">
        <v>242</v>
      </c>
      <c r="R186" s="80"/>
      <c r="S186" s="80"/>
      <c r="T186" s="80"/>
      <c r="U186" s="80"/>
      <c r="V186" s="84" t="s">
        <v>385</v>
      </c>
      <c r="W186" s="82">
        <v>43544.75003472222</v>
      </c>
      <c r="X186" s="84" t="s">
        <v>401</v>
      </c>
      <c r="Y186" s="80"/>
      <c r="Z186" s="80"/>
      <c r="AA186" s="86" t="s">
        <v>557</v>
      </c>
      <c r="AB186" s="80"/>
      <c r="AC186" s="80" t="b">
        <v>0</v>
      </c>
      <c r="AD186" s="80">
        <v>0</v>
      </c>
      <c r="AE186" s="86" t="s">
        <v>718</v>
      </c>
      <c r="AF186" s="80" t="b">
        <v>0</v>
      </c>
      <c r="AG186" s="80" t="s">
        <v>729</v>
      </c>
      <c r="AH186" s="80"/>
      <c r="AI186" s="86" t="s">
        <v>718</v>
      </c>
      <c r="AJ186" s="80" t="b">
        <v>0</v>
      </c>
      <c r="AK186" s="80">
        <v>2</v>
      </c>
      <c r="AL186" s="86" t="s">
        <v>643</v>
      </c>
      <c r="AM186" s="80" t="s">
        <v>735</v>
      </c>
      <c r="AN186" s="80" t="b">
        <v>0</v>
      </c>
      <c r="AO186" s="86" t="s">
        <v>643</v>
      </c>
      <c r="AP186" s="80" t="s">
        <v>178</v>
      </c>
      <c r="AQ186" s="80">
        <v>0</v>
      </c>
      <c r="AR186" s="80">
        <v>0</v>
      </c>
      <c r="AS186" s="80"/>
      <c r="AT186" s="80"/>
      <c r="AU186" s="80"/>
      <c r="AV186" s="80"/>
      <c r="AW186" s="80"/>
      <c r="AX186" s="80"/>
      <c r="AY186" s="80"/>
      <c r="AZ186" s="80"/>
      <c r="BA186" s="79" t="str">
        <f>REPLACE(INDEX(GroupVertices[Group],MATCH(Edges[[#This Row],[Vertex 1]],GroupVertices[Vertex],0)),1,1,"")</f>
        <v>1</v>
      </c>
      <c r="BB186" s="79" t="str">
        <f>REPLACE(INDEX(GroupVertices[Group],MATCH(Edges[[#This Row],[Vertex 2]],GroupVertices[Vertex],0)),1,1,"")</f>
        <v>1</v>
      </c>
    </row>
    <row r="187" spans="1:54" ht="15">
      <c r="A187" s="65" t="s">
        <v>220</v>
      </c>
      <c r="B187" s="65" t="s">
        <v>225</v>
      </c>
      <c r="C187" s="66"/>
      <c r="D187" s="67"/>
      <c r="E187" s="68"/>
      <c r="F187" s="69"/>
      <c r="G187" s="66"/>
      <c r="H187" s="70"/>
      <c r="I187" s="71"/>
      <c r="J187" s="71"/>
      <c r="K187" s="34" t="s">
        <v>65</v>
      </c>
      <c r="L187" s="78">
        <v>187</v>
      </c>
      <c r="M187" s="78"/>
      <c r="N187" s="73"/>
      <c r="O187" s="80" t="s">
        <v>237</v>
      </c>
      <c r="P187" s="82">
        <v>43544.72677083333</v>
      </c>
      <c r="Q187" s="80" t="s">
        <v>274</v>
      </c>
      <c r="R187" s="80"/>
      <c r="S187" s="80"/>
      <c r="T187" s="80" t="s">
        <v>367</v>
      </c>
      <c r="U187" s="80"/>
      <c r="V187" s="84" t="s">
        <v>389</v>
      </c>
      <c r="W187" s="82">
        <v>43544.72677083333</v>
      </c>
      <c r="X187" s="84" t="s">
        <v>460</v>
      </c>
      <c r="Y187" s="80"/>
      <c r="Z187" s="80"/>
      <c r="AA187" s="86" t="s">
        <v>618</v>
      </c>
      <c r="AB187" s="80"/>
      <c r="AC187" s="80" t="b">
        <v>0</v>
      </c>
      <c r="AD187" s="80">
        <v>0</v>
      </c>
      <c r="AE187" s="86" t="s">
        <v>718</v>
      </c>
      <c r="AF187" s="80" t="b">
        <v>0</v>
      </c>
      <c r="AG187" s="80" t="s">
        <v>729</v>
      </c>
      <c r="AH187" s="80"/>
      <c r="AI187" s="86" t="s">
        <v>718</v>
      </c>
      <c r="AJ187" s="80" t="b">
        <v>0</v>
      </c>
      <c r="AK187" s="80">
        <v>1</v>
      </c>
      <c r="AL187" s="86" t="s">
        <v>603</v>
      </c>
      <c r="AM187" s="80" t="s">
        <v>736</v>
      </c>
      <c r="AN187" s="80" t="b">
        <v>0</v>
      </c>
      <c r="AO187" s="86" t="s">
        <v>603</v>
      </c>
      <c r="AP187" s="80" t="s">
        <v>178</v>
      </c>
      <c r="AQ187" s="80">
        <v>0</v>
      </c>
      <c r="AR187" s="80">
        <v>0</v>
      </c>
      <c r="AS187" s="80"/>
      <c r="AT187" s="80"/>
      <c r="AU187" s="80"/>
      <c r="AV187" s="80"/>
      <c r="AW187" s="80"/>
      <c r="AX187" s="80"/>
      <c r="AY187" s="80"/>
      <c r="AZ187" s="80"/>
      <c r="BA187" s="79" t="str">
        <f>REPLACE(INDEX(GroupVertices[Group],MATCH(Edges[[#This Row],[Vertex 1]],GroupVertices[Vertex],0)),1,1,"")</f>
        <v>2</v>
      </c>
      <c r="BB187" s="79" t="str">
        <f>REPLACE(INDEX(GroupVertices[Group],MATCH(Edges[[#This Row],[Vertex 2]],GroupVertices[Vertex],0)),1,1,"")</f>
        <v>1</v>
      </c>
    </row>
    <row r="188" spans="1:54" ht="15">
      <c r="A188" s="65" t="s">
        <v>220</v>
      </c>
      <c r="B188" s="65" t="s">
        <v>225</v>
      </c>
      <c r="C188" s="66"/>
      <c r="D188" s="67"/>
      <c r="E188" s="68"/>
      <c r="F188" s="69"/>
      <c r="G188" s="66"/>
      <c r="H188" s="70"/>
      <c r="I188" s="71"/>
      <c r="J188" s="71"/>
      <c r="K188" s="34" t="s">
        <v>65</v>
      </c>
      <c r="L188" s="78">
        <v>188</v>
      </c>
      <c r="M188" s="78"/>
      <c r="N188" s="73"/>
      <c r="O188" s="80" t="s">
        <v>238</v>
      </c>
      <c r="P188" s="82">
        <v>43544.7271412037</v>
      </c>
      <c r="Q188" s="80" t="s">
        <v>286</v>
      </c>
      <c r="R188" s="80"/>
      <c r="S188" s="80"/>
      <c r="T188" s="80" t="s">
        <v>367</v>
      </c>
      <c r="U188" s="80"/>
      <c r="V188" s="84" t="s">
        <v>389</v>
      </c>
      <c r="W188" s="82">
        <v>43544.7271412037</v>
      </c>
      <c r="X188" s="84" t="s">
        <v>461</v>
      </c>
      <c r="Y188" s="80"/>
      <c r="Z188" s="80"/>
      <c r="AA188" s="86" t="s">
        <v>619</v>
      </c>
      <c r="AB188" s="80"/>
      <c r="AC188" s="80" t="b">
        <v>0</v>
      </c>
      <c r="AD188" s="80">
        <v>0</v>
      </c>
      <c r="AE188" s="86" t="s">
        <v>718</v>
      </c>
      <c r="AF188" s="80" t="b">
        <v>0</v>
      </c>
      <c r="AG188" s="80" t="s">
        <v>729</v>
      </c>
      <c r="AH188" s="80"/>
      <c r="AI188" s="86" t="s">
        <v>718</v>
      </c>
      <c r="AJ188" s="80" t="b">
        <v>0</v>
      </c>
      <c r="AK188" s="80">
        <v>1</v>
      </c>
      <c r="AL188" s="86" t="s">
        <v>615</v>
      </c>
      <c r="AM188" s="80" t="s">
        <v>736</v>
      </c>
      <c r="AN188" s="80" t="b">
        <v>0</v>
      </c>
      <c r="AO188" s="86" t="s">
        <v>615</v>
      </c>
      <c r="AP188" s="80" t="s">
        <v>178</v>
      </c>
      <c r="AQ188" s="80">
        <v>0</v>
      </c>
      <c r="AR188" s="80">
        <v>0</v>
      </c>
      <c r="AS188" s="80"/>
      <c r="AT188" s="80"/>
      <c r="AU188" s="80"/>
      <c r="AV188" s="80"/>
      <c r="AW188" s="80"/>
      <c r="AX188" s="80"/>
      <c r="AY188" s="80"/>
      <c r="AZ188" s="80"/>
      <c r="BA188" s="79" t="str">
        <f>REPLACE(INDEX(GroupVertices[Group],MATCH(Edges[[#This Row],[Vertex 1]],GroupVertices[Vertex],0)),1,1,"")</f>
        <v>2</v>
      </c>
      <c r="BB188" s="79" t="str">
        <f>REPLACE(INDEX(GroupVertices[Group],MATCH(Edges[[#This Row],[Vertex 2]],GroupVertices[Vertex],0)),1,1,"")</f>
        <v>1</v>
      </c>
    </row>
    <row r="189" spans="1:54" ht="15">
      <c r="A189" s="65" t="s">
        <v>220</v>
      </c>
      <c r="B189" s="65" t="s">
        <v>225</v>
      </c>
      <c r="C189" s="66"/>
      <c r="D189" s="67"/>
      <c r="E189" s="68"/>
      <c r="F189" s="69"/>
      <c r="G189" s="66"/>
      <c r="H189" s="70"/>
      <c r="I189" s="71"/>
      <c r="J189" s="71"/>
      <c r="K189" s="34" t="s">
        <v>65</v>
      </c>
      <c r="L189" s="78">
        <v>189</v>
      </c>
      <c r="M189" s="78"/>
      <c r="N189" s="73"/>
      <c r="O189" s="80" t="s">
        <v>237</v>
      </c>
      <c r="P189" s="82">
        <v>43544.72723379629</v>
      </c>
      <c r="Q189" s="80" t="s">
        <v>276</v>
      </c>
      <c r="R189" s="80"/>
      <c r="S189" s="80"/>
      <c r="T189" s="80" t="s">
        <v>367</v>
      </c>
      <c r="U189" s="80"/>
      <c r="V189" s="84" t="s">
        <v>389</v>
      </c>
      <c r="W189" s="82">
        <v>43544.72723379629</v>
      </c>
      <c r="X189" s="84" t="s">
        <v>462</v>
      </c>
      <c r="Y189" s="80"/>
      <c r="Z189" s="80"/>
      <c r="AA189" s="86" t="s">
        <v>620</v>
      </c>
      <c r="AB189" s="80"/>
      <c r="AC189" s="80" t="b">
        <v>0</v>
      </c>
      <c r="AD189" s="80">
        <v>0</v>
      </c>
      <c r="AE189" s="86" t="s">
        <v>718</v>
      </c>
      <c r="AF189" s="80" t="b">
        <v>0</v>
      </c>
      <c r="AG189" s="80" t="s">
        <v>729</v>
      </c>
      <c r="AH189" s="80"/>
      <c r="AI189" s="86" t="s">
        <v>718</v>
      </c>
      <c r="AJ189" s="80" t="b">
        <v>0</v>
      </c>
      <c r="AK189" s="80">
        <v>1</v>
      </c>
      <c r="AL189" s="86" t="s">
        <v>605</v>
      </c>
      <c r="AM189" s="80" t="s">
        <v>736</v>
      </c>
      <c r="AN189" s="80" t="b">
        <v>0</v>
      </c>
      <c r="AO189" s="86" t="s">
        <v>605</v>
      </c>
      <c r="AP189" s="80" t="s">
        <v>178</v>
      </c>
      <c r="AQ189" s="80">
        <v>0</v>
      </c>
      <c r="AR189" s="80">
        <v>0</v>
      </c>
      <c r="AS189" s="80"/>
      <c r="AT189" s="80"/>
      <c r="AU189" s="80"/>
      <c r="AV189" s="80"/>
      <c r="AW189" s="80"/>
      <c r="AX189" s="80"/>
      <c r="AY189" s="80"/>
      <c r="AZ189" s="80"/>
      <c r="BA189" s="79" t="str">
        <f>REPLACE(INDEX(GroupVertices[Group],MATCH(Edges[[#This Row],[Vertex 1]],GroupVertices[Vertex],0)),1,1,"")</f>
        <v>2</v>
      </c>
      <c r="BB189" s="79" t="str">
        <f>REPLACE(INDEX(GroupVertices[Group],MATCH(Edges[[#This Row],[Vertex 2]],GroupVertices[Vertex],0)),1,1,"")</f>
        <v>1</v>
      </c>
    </row>
    <row r="190" spans="1:54" ht="15">
      <c r="A190" s="65" t="s">
        <v>220</v>
      </c>
      <c r="B190" s="65" t="s">
        <v>225</v>
      </c>
      <c r="C190" s="66"/>
      <c r="D190" s="67"/>
      <c r="E190" s="68"/>
      <c r="F190" s="69"/>
      <c r="G190" s="66"/>
      <c r="H190" s="70"/>
      <c r="I190" s="71"/>
      <c r="J190" s="71"/>
      <c r="K190" s="34" t="s">
        <v>65</v>
      </c>
      <c r="L190" s="78">
        <v>190</v>
      </c>
      <c r="M190" s="78"/>
      <c r="N190" s="73"/>
      <c r="O190" s="80" t="s">
        <v>237</v>
      </c>
      <c r="P190" s="82">
        <v>43544.72730324074</v>
      </c>
      <c r="Q190" s="80" t="s">
        <v>275</v>
      </c>
      <c r="R190" s="80"/>
      <c r="S190" s="80"/>
      <c r="T190" s="80" t="s">
        <v>367</v>
      </c>
      <c r="U190" s="80"/>
      <c r="V190" s="84" t="s">
        <v>389</v>
      </c>
      <c r="W190" s="82">
        <v>43544.72730324074</v>
      </c>
      <c r="X190" s="84" t="s">
        <v>463</v>
      </c>
      <c r="Y190" s="80"/>
      <c r="Z190" s="80"/>
      <c r="AA190" s="86" t="s">
        <v>621</v>
      </c>
      <c r="AB190" s="80"/>
      <c r="AC190" s="80" t="b">
        <v>0</v>
      </c>
      <c r="AD190" s="80">
        <v>0</v>
      </c>
      <c r="AE190" s="86" t="s">
        <v>718</v>
      </c>
      <c r="AF190" s="80" t="b">
        <v>0</v>
      </c>
      <c r="AG190" s="80" t="s">
        <v>729</v>
      </c>
      <c r="AH190" s="80"/>
      <c r="AI190" s="86" t="s">
        <v>718</v>
      </c>
      <c r="AJ190" s="80" t="b">
        <v>0</v>
      </c>
      <c r="AK190" s="80">
        <v>1</v>
      </c>
      <c r="AL190" s="86" t="s">
        <v>604</v>
      </c>
      <c r="AM190" s="80" t="s">
        <v>736</v>
      </c>
      <c r="AN190" s="80" t="b">
        <v>0</v>
      </c>
      <c r="AO190" s="86" t="s">
        <v>604</v>
      </c>
      <c r="AP190" s="80" t="s">
        <v>178</v>
      </c>
      <c r="AQ190" s="80">
        <v>0</v>
      </c>
      <c r="AR190" s="80">
        <v>0</v>
      </c>
      <c r="AS190" s="80"/>
      <c r="AT190" s="80"/>
      <c r="AU190" s="80"/>
      <c r="AV190" s="80"/>
      <c r="AW190" s="80"/>
      <c r="AX190" s="80"/>
      <c r="AY190" s="80"/>
      <c r="AZ190" s="80"/>
      <c r="BA190" s="79" t="str">
        <f>REPLACE(INDEX(GroupVertices[Group],MATCH(Edges[[#This Row],[Vertex 1]],GroupVertices[Vertex],0)),1,1,"")</f>
        <v>2</v>
      </c>
      <c r="BB190" s="79" t="str">
        <f>REPLACE(INDEX(GroupVertices[Group],MATCH(Edges[[#This Row],[Vertex 2]],GroupVertices[Vertex],0)),1,1,"")</f>
        <v>1</v>
      </c>
    </row>
    <row r="191" spans="1:54" ht="15">
      <c r="A191" s="65" t="s">
        <v>220</v>
      </c>
      <c r="B191" s="65" t="s">
        <v>225</v>
      </c>
      <c r="C191" s="66"/>
      <c r="D191" s="67"/>
      <c r="E191" s="68"/>
      <c r="F191" s="69"/>
      <c r="G191" s="66"/>
      <c r="H191" s="70"/>
      <c r="I191" s="71"/>
      <c r="J191" s="71"/>
      <c r="K191" s="34" t="s">
        <v>65</v>
      </c>
      <c r="L191" s="78">
        <v>191</v>
      </c>
      <c r="M191" s="78"/>
      <c r="N191" s="73"/>
      <c r="O191" s="80" t="s">
        <v>238</v>
      </c>
      <c r="P191" s="82">
        <v>43544.72738425926</v>
      </c>
      <c r="Q191" s="80" t="s">
        <v>287</v>
      </c>
      <c r="R191" s="80"/>
      <c r="S191" s="80"/>
      <c r="T191" s="80" t="s">
        <v>367</v>
      </c>
      <c r="U191" s="80"/>
      <c r="V191" s="84" t="s">
        <v>389</v>
      </c>
      <c r="W191" s="82">
        <v>43544.72738425926</v>
      </c>
      <c r="X191" s="84" t="s">
        <v>464</v>
      </c>
      <c r="Y191" s="80"/>
      <c r="Z191" s="80"/>
      <c r="AA191" s="86" t="s">
        <v>622</v>
      </c>
      <c r="AB191" s="80"/>
      <c r="AC191" s="80" t="b">
        <v>0</v>
      </c>
      <c r="AD191" s="80">
        <v>0</v>
      </c>
      <c r="AE191" s="86" t="s">
        <v>718</v>
      </c>
      <c r="AF191" s="80" t="b">
        <v>0</v>
      </c>
      <c r="AG191" s="80" t="s">
        <v>729</v>
      </c>
      <c r="AH191" s="80"/>
      <c r="AI191" s="86" t="s">
        <v>718</v>
      </c>
      <c r="AJ191" s="80" t="b">
        <v>0</v>
      </c>
      <c r="AK191" s="80">
        <v>1</v>
      </c>
      <c r="AL191" s="86" t="s">
        <v>616</v>
      </c>
      <c r="AM191" s="80" t="s">
        <v>736</v>
      </c>
      <c r="AN191" s="80" t="b">
        <v>0</v>
      </c>
      <c r="AO191" s="86" t="s">
        <v>616</v>
      </c>
      <c r="AP191" s="80" t="s">
        <v>178</v>
      </c>
      <c r="AQ191" s="80">
        <v>0</v>
      </c>
      <c r="AR191" s="80">
        <v>0</v>
      </c>
      <c r="AS191" s="80"/>
      <c r="AT191" s="80"/>
      <c r="AU191" s="80"/>
      <c r="AV191" s="80"/>
      <c r="AW191" s="80"/>
      <c r="AX191" s="80"/>
      <c r="AY191" s="80"/>
      <c r="AZ191" s="80"/>
      <c r="BA191" s="79" t="str">
        <f>REPLACE(INDEX(GroupVertices[Group],MATCH(Edges[[#This Row],[Vertex 1]],GroupVertices[Vertex],0)),1,1,"")</f>
        <v>2</v>
      </c>
      <c r="BB191" s="79" t="str">
        <f>REPLACE(INDEX(GroupVertices[Group],MATCH(Edges[[#This Row],[Vertex 2]],GroupVertices[Vertex],0)),1,1,"")</f>
        <v>1</v>
      </c>
    </row>
    <row r="192" spans="1:54" ht="15">
      <c r="A192" s="65" t="s">
        <v>220</v>
      </c>
      <c r="B192" s="65" t="s">
        <v>225</v>
      </c>
      <c r="C192" s="66"/>
      <c r="D192" s="67"/>
      <c r="E192" s="68"/>
      <c r="F192" s="69"/>
      <c r="G192" s="66"/>
      <c r="H192" s="70"/>
      <c r="I192" s="71"/>
      <c r="J192" s="71"/>
      <c r="K192" s="34" t="s">
        <v>65</v>
      </c>
      <c r="L192" s="78">
        <v>192</v>
      </c>
      <c r="M192" s="78"/>
      <c r="N192" s="73"/>
      <c r="O192" s="80" t="s">
        <v>237</v>
      </c>
      <c r="P192" s="82">
        <v>43544.7274537037</v>
      </c>
      <c r="Q192" s="80" t="s">
        <v>277</v>
      </c>
      <c r="R192" s="80"/>
      <c r="S192" s="80"/>
      <c r="T192" s="80" t="s">
        <v>367</v>
      </c>
      <c r="U192" s="80"/>
      <c r="V192" s="84" t="s">
        <v>389</v>
      </c>
      <c r="W192" s="82">
        <v>43544.7274537037</v>
      </c>
      <c r="X192" s="84" t="s">
        <v>465</v>
      </c>
      <c r="Y192" s="80"/>
      <c r="Z192" s="80"/>
      <c r="AA192" s="86" t="s">
        <v>623</v>
      </c>
      <c r="AB192" s="80"/>
      <c r="AC192" s="80" t="b">
        <v>0</v>
      </c>
      <c r="AD192" s="80">
        <v>0</v>
      </c>
      <c r="AE192" s="86" t="s">
        <v>718</v>
      </c>
      <c r="AF192" s="80" t="b">
        <v>0</v>
      </c>
      <c r="AG192" s="80" t="s">
        <v>729</v>
      </c>
      <c r="AH192" s="80"/>
      <c r="AI192" s="86" t="s">
        <v>718</v>
      </c>
      <c r="AJ192" s="80" t="b">
        <v>0</v>
      </c>
      <c r="AK192" s="80">
        <v>2</v>
      </c>
      <c r="AL192" s="86" t="s">
        <v>606</v>
      </c>
      <c r="AM192" s="80" t="s">
        <v>736</v>
      </c>
      <c r="AN192" s="80" t="b">
        <v>0</v>
      </c>
      <c r="AO192" s="86" t="s">
        <v>606</v>
      </c>
      <c r="AP192" s="80" t="s">
        <v>178</v>
      </c>
      <c r="AQ192" s="80">
        <v>0</v>
      </c>
      <c r="AR192" s="80">
        <v>0</v>
      </c>
      <c r="AS192" s="80"/>
      <c r="AT192" s="80"/>
      <c r="AU192" s="80"/>
      <c r="AV192" s="80"/>
      <c r="AW192" s="80"/>
      <c r="AX192" s="80"/>
      <c r="AY192" s="80"/>
      <c r="AZ192" s="80"/>
      <c r="BA192" s="79" t="str">
        <f>REPLACE(INDEX(GroupVertices[Group],MATCH(Edges[[#This Row],[Vertex 1]],GroupVertices[Vertex],0)),1,1,"")</f>
        <v>2</v>
      </c>
      <c r="BB192" s="79" t="str">
        <f>REPLACE(INDEX(GroupVertices[Group],MATCH(Edges[[#This Row],[Vertex 2]],GroupVertices[Vertex],0)),1,1,"")</f>
        <v>1</v>
      </c>
    </row>
    <row r="193" spans="1:54" ht="15">
      <c r="A193" s="65" t="s">
        <v>220</v>
      </c>
      <c r="B193" s="65" t="s">
        <v>225</v>
      </c>
      <c r="C193" s="66"/>
      <c r="D193" s="67"/>
      <c r="E193" s="68"/>
      <c r="F193" s="69"/>
      <c r="G193" s="66"/>
      <c r="H193" s="70"/>
      <c r="I193" s="71"/>
      <c r="J193" s="71"/>
      <c r="K193" s="34" t="s">
        <v>65</v>
      </c>
      <c r="L193" s="78">
        <v>193</v>
      </c>
      <c r="M193" s="78"/>
      <c r="N193" s="73"/>
      <c r="O193" s="80" t="s">
        <v>237</v>
      </c>
      <c r="P193" s="82">
        <v>43544.72766203704</v>
      </c>
      <c r="Q193" s="80" t="s">
        <v>273</v>
      </c>
      <c r="R193" s="80"/>
      <c r="S193" s="80"/>
      <c r="T193" s="80" t="s">
        <v>367</v>
      </c>
      <c r="U193" s="80"/>
      <c r="V193" s="84" t="s">
        <v>389</v>
      </c>
      <c r="W193" s="82">
        <v>43544.72766203704</v>
      </c>
      <c r="X193" s="84" t="s">
        <v>466</v>
      </c>
      <c r="Y193" s="80"/>
      <c r="Z193" s="80"/>
      <c r="AA193" s="86" t="s">
        <v>624</v>
      </c>
      <c r="AB193" s="80"/>
      <c r="AC193" s="80" t="b">
        <v>0</v>
      </c>
      <c r="AD193" s="80">
        <v>0</v>
      </c>
      <c r="AE193" s="86" t="s">
        <v>718</v>
      </c>
      <c r="AF193" s="80" t="b">
        <v>0</v>
      </c>
      <c r="AG193" s="80" t="s">
        <v>729</v>
      </c>
      <c r="AH193" s="80"/>
      <c r="AI193" s="86" t="s">
        <v>718</v>
      </c>
      <c r="AJ193" s="80" t="b">
        <v>0</v>
      </c>
      <c r="AK193" s="80">
        <v>1</v>
      </c>
      <c r="AL193" s="86" t="s">
        <v>602</v>
      </c>
      <c r="AM193" s="80" t="s">
        <v>736</v>
      </c>
      <c r="AN193" s="80" t="b">
        <v>0</v>
      </c>
      <c r="AO193" s="86" t="s">
        <v>602</v>
      </c>
      <c r="AP193" s="80" t="s">
        <v>178</v>
      </c>
      <c r="AQ193" s="80">
        <v>0</v>
      </c>
      <c r="AR193" s="80">
        <v>0</v>
      </c>
      <c r="AS193" s="80"/>
      <c r="AT193" s="80"/>
      <c r="AU193" s="80"/>
      <c r="AV193" s="80"/>
      <c r="AW193" s="80"/>
      <c r="AX193" s="80"/>
      <c r="AY193" s="80"/>
      <c r="AZ193" s="80"/>
      <c r="BA193" s="79" t="str">
        <f>REPLACE(INDEX(GroupVertices[Group],MATCH(Edges[[#This Row],[Vertex 1]],GroupVertices[Vertex],0)),1,1,"")</f>
        <v>2</v>
      </c>
      <c r="BB193" s="79" t="str">
        <f>REPLACE(INDEX(GroupVertices[Group],MATCH(Edges[[#This Row],[Vertex 2]],GroupVertices[Vertex],0)),1,1,"")</f>
        <v>1</v>
      </c>
    </row>
    <row r="194" spans="1:54" ht="15">
      <c r="A194" s="65" t="s">
        <v>220</v>
      </c>
      <c r="B194" s="65" t="s">
        <v>225</v>
      </c>
      <c r="C194" s="66"/>
      <c r="D194" s="67"/>
      <c r="E194" s="68"/>
      <c r="F194" s="69"/>
      <c r="G194" s="66"/>
      <c r="H194" s="70"/>
      <c r="I194" s="71"/>
      <c r="J194" s="71"/>
      <c r="K194" s="34" t="s">
        <v>65</v>
      </c>
      <c r="L194" s="78">
        <v>194</v>
      </c>
      <c r="M194" s="78"/>
      <c r="N194" s="73"/>
      <c r="O194" s="80" t="s">
        <v>238</v>
      </c>
      <c r="P194" s="82">
        <v>43544.760567129626</v>
      </c>
      <c r="Q194" s="80" t="s">
        <v>271</v>
      </c>
      <c r="R194" s="80"/>
      <c r="S194" s="80"/>
      <c r="T194" s="80"/>
      <c r="U194" s="80"/>
      <c r="V194" s="84" t="s">
        <v>389</v>
      </c>
      <c r="W194" s="82">
        <v>43544.760567129626</v>
      </c>
      <c r="X194" s="84" t="s">
        <v>467</v>
      </c>
      <c r="Y194" s="80"/>
      <c r="Z194" s="80"/>
      <c r="AA194" s="86" t="s">
        <v>625</v>
      </c>
      <c r="AB194" s="80"/>
      <c r="AC194" s="80" t="b">
        <v>0</v>
      </c>
      <c r="AD194" s="80">
        <v>0</v>
      </c>
      <c r="AE194" s="86" t="s">
        <v>718</v>
      </c>
      <c r="AF194" s="80" t="b">
        <v>0</v>
      </c>
      <c r="AG194" s="80" t="s">
        <v>729</v>
      </c>
      <c r="AH194" s="80"/>
      <c r="AI194" s="86" t="s">
        <v>718</v>
      </c>
      <c r="AJ194" s="80" t="b">
        <v>0</v>
      </c>
      <c r="AK194" s="80">
        <v>1</v>
      </c>
      <c r="AL194" s="86" t="s">
        <v>600</v>
      </c>
      <c r="AM194" s="80" t="s">
        <v>736</v>
      </c>
      <c r="AN194" s="80" t="b">
        <v>0</v>
      </c>
      <c r="AO194" s="86" t="s">
        <v>600</v>
      </c>
      <c r="AP194" s="80" t="s">
        <v>178</v>
      </c>
      <c r="AQ194" s="80">
        <v>0</v>
      </c>
      <c r="AR194" s="80">
        <v>0</v>
      </c>
      <c r="AS194" s="80"/>
      <c r="AT194" s="80"/>
      <c r="AU194" s="80"/>
      <c r="AV194" s="80"/>
      <c r="AW194" s="80"/>
      <c r="AX194" s="80"/>
      <c r="AY194" s="80"/>
      <c r="AZ194" s="80"/>
      <c r="BA194" s="79" t="str">
        <f>REPLACE(INDEX(GroupVertices[Group],MATCH(Edges[[#This Row],[Vertex 1]],GroupVertices[Vertex],0)),1,1,"")</f>
        <v>2</v>
      </c>
      <c r="BB194" s="79" t="str">
        <f>REPLACE(INDEX(GroupVertices[Group],MATCH(Edges[[#This Row],[Vertex 2]],GroupVertices[Vertex],0)),1,1,"")</f>
        <v>1</v>
      </c>
    </row>
    <row r="195" spans="1:54" ht="15">
      <c r="A195" s="65" t="s">
        <v>220</v>
      </c>
      <c r="B195" s="65" t="s">
        <v>225</v>
      </c>
      <c r="C195" s="66"/>
      <c r="D195" s="67"/>
      <c r="E195" s="68"/>
      <c r="F195" s="69"/>
      <c r="G195" s="66"/>
      <c r="H195" s="70"/>
      <c r="I195" s="71"/>
      <c r="J195" s="71"/>
      <c r="K195" s="34" t="s">
        <v>65</v>
      </c>
      <c r="L195" s="78">
        <v>195</v>
      </c>
      <c r="M195" s="78"/>
      <c r="N195" s="73"/>
      <c r="O195" s="80" t="s">
        <v>236</v>
      </c>
      <c r="P195" s="82">
        <v>43544.760625</v>
      </c>
      <c r="Q195" s="80" t="s">
        <v>284</v>
      </c>
      <c r="R195" s="80"/>
      <c r="S195" s="80"/>
      <c r="T195" s="80"/>
      <c r="U195" s="80"/>
      <c r="V195" s="84" t="s">
        <v>389</v>
      </c>
      <c r="W195" s="82">
        <v>43544.760625</v>
      </c>
      <c r="X195" s="84" t="s">
        <v>468</v>
      </c>
      <c r="Y195" s="80"/>
      <c r="Z195" s="80"/>
      <c r="AA195" s="86" t="s">
        <v>626</v>
      </c>
      <c r="AB195" s="80"/>
      <c r="AC195" s="80" t="b">
        <v>0</v>
      </c>
      <c r="AD195" s="80">
        <v>0</v>
      </c>
      <c r="AE195" s="86" t="s">
        <v>718</v>
      </c>
      <c r="AF195" s="80" t="b">
        <v>0</v>
      </c>
      <c r="AG195" s="80" t="s">
        <v>729</v>
      </c>
      <c r="AH195" s="80"/>
      <c r="AI195" s="86" t="s">
        <v>718</v>
      </c>
      <c r="AJ195" s="80" t="b">
        <v>0</v>
      </c>
      <c r="AK195" s="80">
        <v>1</v>
      </c>
      <c r="AL195" s="86" t="s">
        <v>613</v>
      </c>
      <c r="AM195" s="80" t="s">
        <v>736</v>
      </c>
      <c r="AN195" s="80" t="b">
        <v>0</v>
      </c>
      <c r="AO195" s="86" t="s">
        <v>613</v>
      </c>
      <c r="AP195" s="80" t="s">
        <v>178</v>
      </c>
      <c r="AQ195" s="80">
        <v>0</v>
      </c>
      <c r="AR195" s="80">
        <v>0</v>
      </c>
      <c r="AS195" s="80"/>
      <c r="AT195" s="80"/>
      <c r="AU195" s="80"/>
      <c r="AV195" s="80"/>
      <c r="AW195" s="80"/>
      <c r="AX195" s="80"/>
      <c r="AY195" s="80"/>
      <c r="AZ195" s="80"/>
      <c r="BA195" s="79" t="str">
        <f>REPLACE(INDEX(GroupVertices[Group],MATCH(Edges[[#This Row],[Vertex 1]],GroupVertices[Vertex],0)),1,1,"")</f>
        <v>2</v>
      </c>
      <c r="BB195" s="79" t="str">
        <f>REPLACE(INDEX(GroupVertices[Group],MATCH(Edges[[#This Row],[Vertex 2]],GroupVertices[Vertex],0)),1,1,"")</f>
        <v>1</v>
      </c>
    </row>
    <row r="196" spans="1:54" ht="15">
      <c r="A196" s="65" t="s">
        <v>227</v>
      </c>
      <c r="B196" s="65" t="s">
        <v>225</v>
      </c>
      <c r="C196" s="66"/>
      <c r="D196" s="67"/>
      <c r="E196" s="68"/>
      <c r="F196" s="69"/>
      <c r="G196" s="66"/>
      <c r="H196" s="70"/>
      <c r="I196" s="71"/>
      <c r="J196" s="71"/>
      <c r="K196" s="34" t="s">
        <v>65</v>
      </c>
      <c r="L196" s="78">
        <v>196</v>
      </c>
      <c r="M196" s="78"/>
      <c r="N196" s="73"/>
      <c r="O196" s="80" t="s">
        <v>238</v>
      </c>
      <c r="P196" s="82">
        <v>43544.730416666665</v>
      </c>
      <c r="Q196" s="80" t="s">
        <v>271</v>
      </c>
      <c r="R196" s="80"/>
      <c r="S196" s="80"/>
      <c r="T196" s="80" t="s">
        <v>367</v>
      </c>
      <c r="U196" s="80"/>
      <c r="V196" s="84" t="s">
        <v>396</v>
      </c>
      <c r="W196" s="82">
        <v>43544.730416666665</v>
      </c>
      <c r="X196" s="84" t="s">
        <v>442</v>
      </c>
      <c r="Y196" s="80"/>
      <c r="Z196" s="80"/>
      <c r="AA196" s="86" t="s">
        <v>600</v>
      </c>
      <c r="AB196" s="86" t="s">
        <v>605</v>
      </c>
      <c r="AC196" s="80" t="b">
        <v>0</v>
      </c>
      <c r="AD196" s="80">
        <v>3</v>
      </c>
      <c r="AE196" s="86" t="s">
        <v>719</v>
      </c>
      <c r="AF196" s="80" t="b">
        <v>0</v>
      </c>
      <c r="AG196" s="80" t="s">
        <v>729</v>
      </c>
      <c r="AH196" s="80"/>
      <c r="AI196" s="86" t="s">
        <v>718</v>
      </c>
      <c r="AJ196" s="80" t="b">
        <v>0</v>
      </c>
      <c r="AK196" s="80">
        <v>1</v>
      </c>
      <c r="AL196" s="86" t="s">
        <v>718</v>
      </c>
      <c r="AM196" s="80" t="s">
        <v>736</v>
      </c>
      <c r="AN196" s="80" t="b">
        <v>0</v>
      </c>
      <c r="AO196" s="86" t="s">
        <v>605</v>
      </c>
      <c r="AP196" s="80" t="s">
        <v>178</v>
      </c>
      <c r="AQ196" s="80">
        <v>0</v>
      </c>
      <c r="AR196" s="80">
        <v>0</v>
      </c>
      <c r="AS196" s="80"/>
      <c r="AT196" s="80"/>
      <c r="AU196" s="80"/>
      <c r="AV196" s="80"/>
      <c r="AW196" s="80"/>
      <c r="AX196" s="80"/>
      <c r="AY196" s="80"/>
      <c r="AZ196" s="80"/>
      <c r="BA196" s="79" t="str">
        <f>REPLACE(INDEX(GroupVertices[Group],MATCH(Edges[[#This Row],[Vertex 1]],GroupVertices[Vertex],0)),1,1,"")</f>
        <v>1</v>
      </c>
      <c r="BB196" s="79" t="str">
        <f>REPLACE(INDEX(GroupVertices[Group],MATCH(Edges[[#This Row],[Vertex 2]],GroupVertices[Vertex],0)),1,1,"")</f>
        <v>1</v>
      </c>
    </row>
    <row r="197" spans="1:54" ht="15">
      <c r="A197" s="65" t="s">
        <v>227</v>
      </c>
      <c r="B197" s="65" t="s">
        <v>225</v>
      </c>
      <c r="C197" s="66"/>
      <c r="D197" s="67"/>
      <c r="E197" s="68"/>
      <c r="F197" s="69"/>
      <c r="G197" s="66"/>
      <c r="H197" s="70"/>
      <c r="I197" s="71"/>
      <c r="J197" s="71"/>
      <c r="K197" s="34" t="s">
        <v>65</v>
      </c>
      <c r="L197" s="78">
        <v>197</v>
      </c>
      <c r="M197" s="78"/>
      <c r="N197" s="73"/>
      <c r="O197" s="80" t="s">
        <v>236</v>
      </c>
      <c r="P197" s="82">
        <v>43544.73105324074</v>
      </c>
      <c r="Q197" s="80" t="s">
        <v>272</v>
      </c>
      <c r="R197" s="80"/>
      <c r="S197" s="80"/>
      <c r="T197" s="80" t="s">
        <v>367</v>
      </c>
      <c r="U197" s="80"/>
      <c r="V197" s="84" t="s">
        <v>396</v>
      </c>
      <c r="W197" s="82">
        <v>43544.73105324074</v>
      </c>
      <c r="X197" s="84" t="s">
        <v>443</v>
      </c>
      <c r="Y197" s="80"/>
      <c r="Z197" s="80"/>
      <c r="AA197" s="86" t="s">
        <v>601</v>
      </c>
      <c r="AB197" s="86" t="s">
        <v>615</v>
      </c>
      <c r="AC197" s="80" t="b">
        <v>0</v>
      </c>
      <c r="AD197" s="80">
        <v>1</v>
      </c>
      <c r="AE197" s="86" t="s">
        <v>721</v>
      </c>
      <c r="AF197" s="80" t="b">
        <v>0</v>
      </c>
      <c r="AG197" s="80" t="s">
        <v>729</v>
      </c>
      <c r="AH197" s="80"/>
      <c r="AI197" s="86" t="s">
        <v>718</v>
      </c>
      <c r="AJ197" s="80" t="b">
        <v>0</v>
      </c>
      <c r="AK197" s="80">
        <v>0</v>
      </c>
      <c r="AL197" s="86" t="s">
        <v>718</v>
      </c>
      <c r="AM197" s="80" t="s">
        <v>736</v>
      </c>
      <c r="AN197" s="80" t="b">
        <v>0</v>
      </c>
      <c r="AO197" s="86" t="s">
        <v>615</v>
      </c>
      <c r="AP197" s="80" t="s">
        <v>178</v>
      </c>
      <c r="AQ197" s="80">
        <v>0</v>
      </c>
      <c r="AR197" s="80">
        <v>0</v>
      </c>
      <c r="AS197" s="80"/>
      <c r="AT197" s="80"/>
      <c r="AU197" s="80"/>
      <c r="AV197" s="80"/>
      <c r="AW197" s="80"/>
      <c r="AX197" s="80"/>
      <c r="AY197" s="80"/>
      <c r="AZ197" s="80"/>
      <c r="BA197" s="79" t="str">
        <f>REPLACE(INDEX(GroupVertices[Group],MATCH(Edges[[#This Row],[Vertex 1]],GroupVertices[Vertex],0)),1,1,"")</f>
        <v>1</v>
      </c>
      <c r="BB197" s="79" t="str">
        <f>REPLACE(INDEX(GroupVertices[Group],MATCH(Edges[[#This Row],[Vertex 2]],GroupVertices[Vertex],0)),1,1,"")</f>
        <v>1</v>
      </c>
    </row>
    <row r="198" spans="1:54" ht="15">
      <c r="A198" s="65" t="s">
        <v>217</v>
      </c>
      <c r="B198" s="65" t="s">
        <v>225</v>
      </c>
      <c r="C198" s="66"/>
      <c r="D198" s="67"/>
      <c r="E198" s="68"/>
      <c r="F198" s="69"/>
      <c r="G198" s="66"/>
      <c r="H198" s="70"/>
      <c r="I198" s="71"/>
      <c r="J198" s="71"/>
      <c r="K198" s="34" t="s">
        <v>65</v>
      </c>
      <c r="L198" s="78">
        <v>198</v>
      </c>
      <c r="M198" s="78"/>
      <c r="N198" s="73"/>
      <c r="O198" s="80" t="s">
        <v>238</v>
      </c>
      <c r="P198" s="82">
        <v>43544.77096064815</v>
      </c>
      <c r="Q198" s="80" t="s">
        <v>244</v>
      </c>
      <c r="R198" s="80"/>
      <c r="S198" s="80"/>
      <c r="T198" s="80" t="s">
        <v>367</v>
      </c>
      <c r="U198" s="80"/>
      <c r="V198" s="84" t="s">
        <v>386</v>
      </c>
      <c r="W198" s="82">
        <v>43544.77096064815</v>
      </c>
      <c r="X198" s="84" t="s">
        <v>403</v>
      </c>
      <c r="Y198" s="80"/>
      <c r="Z198" s="80"/>
      <c r="AA198" s="86" t="s">
        <v>559</v>
      </c>
      <c r="AB198" s="86" t="s">
        <v>605</v>
      </c>
      <c r="AC198" s="80" t="b">
        <v>0</v>
      </c>
      <c r="AD198" s="80">
        <v>0</v>
      </c>
      <c r="AE198" s="86" t="s">
        <v>719</v>
      </c>
      <c r="AF198" s="80" t="b">
        <v>0</v>
      </c>
      <c r="AG198" s="80" t="s">
        <v>729</v>
      </c>
      <c r="AH198" s="80"/>
      <c r="AI198" s="86" t="s">
        <v>718</v>
      </c>
      <c r="AJ198" s="80" t="b">
        <v>0</v>
      </c>
      <c r="AK198" s="80">
        <v>0</v>
      </c>
      <c r="AL198" s="86" t="s">
        <v>718</v>
      </c>
      <c r="AM198" s="80" t="s">
        <v>736</v>
      </c>
      <c r="AN198" s="80" t="b">
        <v>0</v>
      </c>
      <c r="AO198" s="86" t="s">
        <v>605</v>
      </c>
      <c r="AP198" s="80" t="s">
        <v>178</v>
      </c>
      <c r="AQ198" s="80">
        <v>0</v>
      </c>
      <c r="AR198" s="80">
        <v>0</v>
      </c>
      <c r="AS198" s="80" t="s">
        <v>740</v>
      </c>
      <c r="AT198" s="80" t="s">
        <v>742</v>
      </c>
      <c r="AU198" s="80" t="s">
        <v>744</v>
      </c>
      <c r="AV198" s="80" t="s">
        <v>746</v>
      </c>
      <c r="AW198" s="80" t="s">
        <v>748</v>
      </c>
      <c r="AX198" s="80" t="s">
        <v>750</v>
      </c>
      <c r="AY198" s="80" t="s">
        <v>752</v>
      </c>
      <c r="AZ198" s="84" t="s">
        <v>753</v>
      </c>
      <c r="BA198" s="79" t="str">
        <f>REPLACE(INDEX(GroupVertices[Group],MATCH(Edges[[#This Row],[Vertex 1]],GroupVertices[Vertex],0)),1,1,"")</f>
        <v>1</v>
      </c>
      <c r="BB198" s="79" t="str">
        <f>REPLACE(INDEX(GroupVertices[Group],MATCH(Edges[[#This Row],[Vertex 2]],GroupVertices[Vertex],0)),1,1,"")</f>
        <v>1</v>
      </c>
    </row>
    <row r="199" spans="1:54" ht="15">
      <c r="A199" s="65" t="s">
        <v>222</v>
      </c>
      <c r="B199" s="65" t="s">
        <v>225</v>
      </c>
      <c r="C199" s="66"/>
      <c r="D199" s="67"/>
      <c r="E199" s="68"/>
      <c r="F199" s="69"/>
      <c r="G199" s="66"/>
      <c r="H199" s="70"/>
      <c r="I199" s="71"/>
      <c r="J199" s="71"/>
      <c r="K199" s="34" t="s">
        <v>66</v>
      </c>
      <c r="L199" s="78">
        <v>199</v>
      </c>
      <c r="M199" s="78"/>
      <c r="N199" s="73"/>
      <c r="O199" s="80" t="s">
        <v>238</v>
      </c>
      <c r="P199" s="82">
        <v>43544.72421296296</v>
      </c>
      <c r="Q199" s="80" t="s">
        <v>286</v>
      </c>
      <c r="R199" s="80"/>
      <c r="S199" s="80"/>
      <c r="T199" s="80" t="s">
        <v>367</v>
      </c>
      <c r="U199" s="80"/>
      <c r="V199" s="84" t="s">
        <v>391</v>
      </c>
      <c r="W199" s="82">
        <v>43544.72421296296</v>
      </c>
      <c r="X199" s="84" t="s">
        <v>457</v>
      </c>
      <c r="Y199" s="80"/>
      <c r="Z199" s="80"/>
      <c r="AA199" s="86" t="s">
        <v>615</v>
      </c>
      <c r="AB199" s="86" t="s">
        <v>604</v>
      </c>
      <c r="AC199" s="80" t="b">
        <v>0</v>
      </c>
      <c r="AD199" s="80">
        <v>6</v>
      </c>
      <c r="AE199" s="86" t="s">
        <v>719</v>
      </c>
      <c r="AF199" s="80" t="b">
        <v>0</v>
      </c>
      <c r="AG199" s="80" t="s">
        <v>729</v>
      </c>
      <c r="AH199" s="80"/>
      <c r="AI199" s="86" t="s">
        <v>718</v>
      </c>
      <c r="AJ199" s="80" t="b">
        <v>0</v>
      </c>
      <c r="AK199" s="80">
        <v>1</v>
      </c>
      <c r="AL199" s="86" t="s">
        <v>718</v>
      </c>
      <c r="AM199" s="80" t="s">
        <v>733</v>
      </c>
      <c r="AN199" s="80" t="b">
        <v>0</v>
      </c>
      <c r="AO199" s="86" t="s">
        <v>604</v>
      </c>
      <c r="AP199" s="80" t="s">
        <v>178</v>
      </c>
      <c r="AQ199" s="80">
        <v>0</v>
      </c>
      <c r="AR199" s="80">
        <v>0</v>
      </c>
      <c r="AS199" s="80"/>
      <c r="AT199" s="80"/>
      <c r="AU199" s="80"/>
      <c r="AV199" s="80"/>
      <c r="AW199" s="80"/>
      <c r="AX199" s="80"/>
      <c r="AY199" s="80"/>
      <c r="AZ199" s="80"/>
      <c r="BA199" s="79" t="str">
        <f>REPLACE(INDEX(GroupVertices[Group],MATCH(Edges[[#This Row],[Vertex 1]],GroupVertices[Vertex],0)),1,1,"")</f>
        <v>1</v>
      </c>
      <c r="BB199" s="79" t="str">
        <f>REPLACE(INDEX(GroupVertices[Group],MATCH(Edges[[#This Row],[Vertex 2]],GroupVertices[Vertex],0)),1,1,"")</f>
        <v>1</v>
      </c>
    </row>
    <row r="200" spans="1:54" ht="15">
      <c r="A200" s="65" t="s">
        <v>222</v>
      </c>
      <c r="B200" s="65" t="s">
        <v>225</v>
      </c>
      <c r="C200" s="66"/>
      <c r="D200" s="67"/>
      <c r="E200" s="68"/>
      <c r="F200" s="69"/>
      <c r="G200" s="66"/>
      <c r="H200" s="70"/>
      <c r="I200" s="71"/>
      <c r="J200" s="71"/>
      <c r="K200" s="34" t="s">
        <v>66</v>
      </c>
      <c r="L200" s="78">
        <v>200</v>
      </c>
      <c r="M200" s="78"/>
      <c r="N200" s="73"/>
      <c r="O200" s="80" t="s">
        <v>238</v>
      </c>
      <c r="P200" s="82">
        <v>43544.726747685185</v>
      </c>
      <c r="Q200" s="80" t="s">
        <v>287</v>
      </c>
      <c r="R200" s="80"/>
      <c r="S200" s="80"/>
      <c r="T200" s="80" t="s">
        <v>367</v>
      </c>
      <c r="U200" s="80"/>
      <c r="V200" s="84" t="s">
        <v>391</v>
      </c>
      <c r="W200" s="82">
        <v>43544.726747685185</v>
      </c>
      <c r="X200" s="84" t="s">
        <v>458</v>
      </c>
      <c r="Y200" s="80"/>
      <c r="Z200" s="80"/>
      <c r="AA200" s="86" t="s">
        <v>616</v>
      </c>
      <c r="AB200" s="86" t="s">
        <v>606</v>
      </c>
      <c r="AC200" s="80" t="b">
        <v>0</v>
      </c>
      <c r="AD200" s="80">
        <v>4</v>
      </c>
      <c r="AE200" s="86" t="s">
        <v>719</v>
      </c>
      <c r="AF200" s="80" t="b">
        <v>0</v>
      </c>
      <c r="AG200" s="80" t="s">
        <v>729</v>
      </c>
      <c r="AH200" s="80"/>
      <c r="AI200" s="86" t="s">
        <v>718</v>
      </c>
      <c r="AJ200" s="80" t="b">
        <v>0</v>
      </c>
      <c r="AK200" s="80">
        <v>1</v>
      </c>
      <c r="AL200" s="86" t="s">
        <v>718</v>
      </c>
      <c r="AM200" s="80" t="s">
        <v>733</v>
      </c>
      <c r="AN200" s="80" t="b">
        <v>0</v>
      </c>
      <c r="AO200" s="86" t="s">
        <v>606</v>
      </c>
      <c r="AP200" s="80" t="s">
        <v>178</v>
      </c>
      <c r="AQ200" s="80">
        <v>0</v>
      </c>
      <c r="AR200" s="80">
        <v>0</v>
      </c>
      <c r="AS200" s="80"/>
      <c r="AT200" s="80"/>
      <c r="AU200" s="80"/>
      <c r="AV200" s="80"/>
      <c r="AW200" s="80"/>
      <c r="AX200" s="80"/>
      <c r="AY200" s="80"/>
      <c r="AZ200" s="80"/>
      <c r="BA200" s="79" t="str">
        <f>REPLACE(INDEX(GroupVertices[Group],MATCH(Edges[[#This Row],[Vertex 1]],GroupVertices[Vertex],0)),1,1,"")</f>
        <v>1</v>
      </c>
      <c r="BB200" s="79" t="str">
        <f>REPLACE(INDEX(GroupVertices[Group],MATCH(Edges[[#This Row],[Vertex 2]],GroupVertices[Vertex],0)),1,1,"")</f>
        <v>1</v>
      </c>
    </row>
    <row r="201" spans="1:54" ht="15">
      <c r="A201" s="65" t="s">
        <v>222</v>
      </c>
      <c r="B201" s="65" t="s">
        <v>225</v>
      </c>
      <c r="C201" s="66"/>
      <c r="D201" s="67"/>
      <c r="E201" s="68"/>
      <c r="F201" s="69"/>
      <c r="G201" s="66"/>
      <c r="H201" s="70"/>
      <c r="I201" s="71"/>
      <c r="J201" s="71"/>
      <c r="K201" s="34" t="s">
        <v>66</v>
      </c>
      <c r="L201" s="78">
        <v>201</v>
      </c>
      <c r="M201" s="78"/>
      <c r="N201" s="73"/>
      <c r="O201" s="80" t="s">
        <v>237</v>
      </c>
      <c r="P201" s="82">
        <v>43544.726805555554</v>
      </c>
      <c r="Q201" s="80" t="s">
        <v>277</v>
      </c>
      <c r="R201" s="80"/>
      <c r="S201" s="80"/>
      <c r="T201" s="80" t="s">
        <v>367</v>
      </c>
      <c r="U201" s="80"/>
      <c r="V201" s="84" t="s">
        <v>391</v>
      </c>
      <c r="W201" s="82">
        <v>43544.726805555554</v>
      </c>
      <c r="X201" s="84" t="s">
        <v>459</v>
      </c>
      <c r="Y201" s="80"/>
      <c r="Z201" s="80"/>
      <c r="AA201" s="86" t="s">
        <v>617</v>
      </c>
      <c r="AB201" s="80"/>
      <c r="AC201" s="80" t="b">
        <v>0</v>
      </c>
      <c r="AD201" s="80">
        <v>0</v>
      </c>
      <c r="AE201" s="86" t="s">
        <v>718</v>
      </c>
      <c r="AF201" s="80" t="b">
        <v>0</v>
      </c>
      <c r="AG201" s="80" t="s">
        <v>729</v>
      </c>
      <c r="AH201" s="80"/>
      <c r="AI201" s="86" t="s">
        <v>718</v>
      </c>
      <c r="AJ201" s="80" t="b">
        <v>0</v>
      </c>
      <c r="AK201" s="80">
        <v>2</v>
      </c>
      <c r="AL201" s="86" t="s">
        <v>606</v>
      </c>
      <c r="AM201" s="80" t="s">
        <v>733</v>
      </c>
      <c r="AN201" s="80" t="b">
        <v>0</v>
      </c>
      <c r="AO201" s="86" t="s">
        <v>606</v>
      </c>
      <c r="AP201" s="80" t="s">
        <v>178</v>
      </c>
      <c r="AQ201" s="80">
        <v>0</v>
      </c>
      <c r="AR201" s="80">
        <v>0</v>
      </c>
      <c r="AS201" s="80"/>
      <c r="AT201" s="80"/>
      <c r="AU201" s="80"/>
      <c r="AV201" s="80"/>
      <c r="AW201" s="80"/>
      <c r="AX201" s="80"/>
      <c r="AY201" s="80"/>
      <c r="AZ201" s="80"/>
      <c r="BA201" s="79" t="str">
        <f>REPLACE(INDEX(GroupVertices[Group],MATCH(Edges[[#This Row],[Vertex 1]],GroupVertices[Vertex],0)),1,1,"")</f>
        <v>1</v>
      </c>
      <c r="BB201" s="79" t="str">
        <f>REPLACE(INDEX(GroupVertices[Group],MATCH(Edges[[#This Row],[Vertex 2]],GroupVertices[Vertex],0)),1,1,"")</f>
        <v>1</v>
      </c>
    </row>
    <row r="202" spans="1:54" ht="15">
      <c r="A202" s="65" t="s">
        <v>223</v>
      </c>
      <c r="B202" s="65" t="s">
        <v>225</v>
      </c>
      <c r="C202" s="66"/>
      <c r="D202" s="67"/>
      <c r="E202" s="68"/>
      <c r="F202" s="69"/>
      <c r="G202" s="66"/>
      <c r="H202" s="70"/>
      <c r="I202" s="71"/>
      <c r="J202" s="71"/>
      <c r="K202" s="34" t="s">
        <v>65</v>
      </c>
      <c r="L202" s="78">
        <v>202</v>
      </c>
      <c r="M202" s="78"/>
      <c r="N202" s="73"/>
      <c r="O202" s="80" t="s">
        <v>236</v>
      </c>
      <c r="P202" s="82">
        <v>43544.73270833334</v>
      </c>
      <c r="Q202" s="80" t="s">
        <v>284</v>
      </c>
      <c r="R202" s="84" t="s">
        <v>341</v>
      </c>
      <c r="S202" s="80" t="s">
        <v>364</v>
      </c>
      <c r="T202" s="80" t="s">
        <v>373</v>
      </c>
      <c r="U202" s="80"/>
      <c r="V202" s="84" t="s">
        <v>392</v>
      </c>
      <c r="W202" s="82">
        <v>43544.73270833334</v>
      </c>
      <c r="X202" s="84" t="s">
        <v>455</v>
      </c>
      <c r="Y202" s="80"/>
      <c r="Z202" s="80"/>
      <c r="AA202" s="86" t="s">
        <v>613</v>
      </c>
      <c r="AB202" s="86" t="s">
        <v>601</v>
      </c>
      <c r="AC202" s="80" t="b">
        <v>0</v>
      </c>
      <c r="AD202" s="80">
        <v>3</v>
      </c>
      <c r="AE202" s="86" t="s">
        <v>726</v>
      </c>
      <c r="AF202" s="80" t="b">
        <v>0</v>
      </c>
      <c r="AG202" s="80" t="s">
        <v>729</v>
      </c>
      <c r="AH202" s="80"/>
      <c r="AI202" s="86" t="s">
        <v>718</v>
      </c>
      <c r="AJ202" s="80" t="b">
        <v>0</v>
      </c>
      <c r="AK202" s="80">
        <v>1</v>
      </c>
      <c r="AL202" s="86" t="s">
        <v>718</v>
      </c>
      <c r="AM202" s="80" t="s">
        <v>733</v>
      </c>
      <c r="AN202" s="80" t="b">
        <v>0</v>
      </c>
      <c r="AO202" s="86" t="s">
        <v>601</v>
      </c>
      <c r="AP202" s="80" t="s">
        <v>178</v>
      </c>
      <c r="AQ202" s="80">
        <v>0</v>
      </c>
      <c r="AR202" s="80">
        <v>0</v>
      </c>
      <c r="AS202" s="80"/>
      <c r="AT202" s="80"/>
      <c r="AU202" s="80"/>
      <c r="AV202" s="80"/>
      <c r="AW202" s="80"/>
      <c r="AX202" s="80"/>
      <c r="AY202" s="80"/>
      <c r="AZ202" s="80"/>
      <c r="BA202" s="79" t="str">
        <f>REPLACE(INDEX(GroupVertices[Group],MATCH(Edges[[#This Row],[Vertex 1]],GroupVertices[Vertex],0)),1,1,"")</f>
        <v>1</v>
      </c>
      <c r="BB202" s="79" t="str">
        <f>REPLACE(INDEX(GroupVertices[Group],MATCH(Edges[[#This Row],[Vertex 2]],GroupVertices[Vertex],0)),1,1,"")</f>
        <v>1</v>
      </c>
    </row>
    <row r="203" spans="1:54" ht="15">
      <c r="A203" s="65" t="s">
        <v>223</v>
      </c>
      <c r="B203" s="65" t="s">
        <v>225</v>
      </c>
      <c r="C203" s="66"/>
      <c r="D203" s="67"/>
      <c r="E203" s="68"/>
      <c r="F203" s="69"/>
      <c r="G203" s="66"/>
      <c r="H203" s="70"/>
      <c r="I203" s="71"/>
      <c r="J203" s="71"/>
      <c r="K203" s="34" t="s">
        <v>65</v>
      </c>
      <c r="L203" s="78">
        <v>203</v>
      </c>
      <c r="M203" s="78"/>
      <c r="N203" s="73"/>
      <c r="O203" s="80" t="s">
        <v>238</v>
      </c>
      <c r="P203" s="82">
        <v>43544.74260416667</v>
      </c>
      <c r="Q203" s="80" t="s">
        <v>285</v>
      </c>
      <c r="R203" s="80"/>
      <c r="S203" s="80"/>
      <c r="T203" s="80" t="s">
        <v>371</v>
      </c>
      <c r="U203" s="80"/>
      <c r="V203" s="84" t="s">
        <v>392</v>
      </c>
      <c r="W203" s="82">
        <v>43544.74260416667</v>
      </c>
      <c r="X203" s="84" t="s">
        <v>456</v>
      </c>
      <c r="Y203" s="80"/>
      <c r="Z203" s="80"/>
      <c r="AA203" s="86" t="s">
        <v>614</v>
      </c>
      <c r="AB203" s="86" t="s">
        <v>717</v>
      </c>
      <c r="AC203" s="80" t="b">
        <v>0</v>
      </c>
      <c r="AD203" s="80">
        <v>0</v>
      </c>
      <c r="AE203" s="86" t="s">
        <v>719</v>
      </c>
      <c r="AF203" s="80" t="b">
        <v>0</v>
      </c>
      <c r="AG203" s="80" t="s">
        <v>729</v>
      </c>
      <c r="AH203" s="80"/>
      <c r="AI203" s="86" t="s">
        <v>718</v>
      </c>
      <c r="AJ203" s="80" t="b">
        <v>0</v>
      </c>
      <c r="AK203" s="80">
        <v>0</v>
      </c>
      <c r="AL203" s="86" t="s">
        <v>718</v>
      </c>
      <c r="AM203" s="80" t="s">
        <v>733</v>
      </c>
      <c r="AN203" s="80" t="b">
        <v>0</v>
      </c>
      <c r="AO203" s="86" t="s">
        <v>717</v>
      </c>
      <c r="AP203" s="80" t="s">
        <v>178</v>
      </c>
      <c r="AQ203" s="80">
        <v>0</v>
      </c>
      <c r="AR203" s="80">
        <v>0</v>
      </c>
      <c r="AS203" s="80"/>
      <c r="AT203" s="80"/>
      <c r="AU203" s="80"/>
      <c r="AV203" s="80"/>
      <c r="AW203" s="80"/>
      <c r="AX203" s="80"/>
      <c r="AY203" s="80"/>
      <c r="AZ203" s="80"/>
      <c r="BA203" s="79" t="str">
        <f>REPLACE(INDEX(GroupVertices[Group],MATCH(Edges[[#This Row],[Vertex 1]],GroupVertices[Vertex],0)),1,1,"")</f>
        <v>1</v>
      </c>
      <c r="BB203" s="79" t="str">
        <f>REPLACE(INDEX(GroupVertices[Group],MATCH(Edges[[#This Row],[Vertex 2]],GroupVertices[Vertex],0)),1,1,"")</f>
        <v>1</v>
      </c>
    </row>
    <row r="204" spans="1:54" ht="15">
      <c r="A204" s="65" t="s">
        <v>220</v>
      </c>
      <c r="B204" s="65" t="s">
        <v>223</v>
      </c>
      <c r="C204" s="66"/>
      <c r="D204" s="67"/>
      <c r="E204" s="68"/>
      <c r="F204" s="69"/>
      <c r="G204" s="66"/>
      <c r="H204" s="70"/>
      <c r="I204" s="71"/>
      <c r="J204" s="71"/>
      <c r="K204" s="34" t="s">
        <v>65</v>
      </c>
      <c r="L204" s="78">
        <v>204</v>
      </c>
      <c r="M204" s="78"/>
      <c r="N204" s="73"/>
      <c r="O204" s="80" t="s">
        <v>237</v>
      </c>
      <c r="P204" s="82">
        <v>43544.72671296296</v>
      </c>
      <c r="Q204" s="80" t="s">
        <v>242</v>
      </c>
      <c r="R204" s="80"/>
      <c r="S204" s="80"/>
      <c r="T204" s="80"/>
      <c r="U204" s="80"/>
      <c r="V204" s="84" t="s">
        <v>389</v>
      </c>
      <c r="W204" s="82">
        <v>43544.72671296296</v>
      </c>
      <c r="X204" s="84" t="s">
        <v>493</v>
      </c>
      <c r="Y204" s="80"/>
      <c r="Z204" s="80"/>
      <c r="AA204" s="86" t="s">
        <v>655</v>
      </c>
      <c r="AB204" s="80"/>
      <c r="AC204" s="80" t="b">
        <v>0</v>
      </c>
      <c r="AD204" s="80">
        <v>0</v>
      </c>
      <c r="AE204" s="86" t="s">
        <v>718</v>
      </c>
      <c r="AF204" s="80" t="b">
        <v>0</v>
      </c>
      <c r="AG204" s="80" t="s">
        <v>729</v>
      </c>
      <c r="AH204" s="80"/>
      <c r="AI204" s="86" t="s">
        <v>718</v>
      </c>
      <c r="AJ204" s="80" t="b">
        <v>0</v>
      </c>
      <c r="AK204" s="80">
        <v>2</v>
      </c>
      <c r="AL204" s="86" t="s">
        <v>643</v>
      </c>
      <c r="AM204" s="80" t="s">
        <v>736</v>
      </c>
      <c r="AN204" s="80" t="b">
        <v>0</v>
      </c>
      <c r="AO204" s="86" t="s">
        <v>643</v>
      </c>
      <c r="AP204" s="80" t="s">
        <v>178</v>
      </c>
      <c r="AQ204" s="80">
        <v>0</v>
      </c>
      <c r="AR204" s="80">
        <v>0</v>
      </c>
      <c r="AS204" s="80"/>
      <c r="AT204" s="80"/>
      <c r="AU204" s="80"/>
      <c r="AV204" s="80"/>
      <c r="AW204" s="80"/>
      <c r="AX204" s="80"/>
      <c r="AY204" s="80"/>
      <c r="AZ204" s="80"/>
      <c r="BA204" s="79" t="str">
        <f>REPLACE(INDEX(GroupVertices[Group],MATCH(Edges[[#This Row],[Vertex 1]],GroupVertices[Vertex],0)),1,1,"")</f>
        <v>2</v>
      </c>
      <c r="BB204" s="79" t="str">
        <f>REPLACE(INDEX(GroupVertices[Group],MATCH(Edges[[#This Row],[Vertex 2]],GroupVertices[Vertex],0)),1,1,"")</f>
        <v>1</v>
      </c>
    </row>
    <row r="205" spans="1:54" ht="15">
      <c r="A205" s="65" t="s">
        <v>220</v>
      </c>
      <c r="B205" s="65" t="s">
        <v>223</v>
      </c>
      <c r="C205" s="66"/>
      <c r="D205" s="67"/>
      <c r="E205" s="68"/>
      <c r="F205" s="69"/>
      <c r="G205" s="66"/>
      <c r="H205" s="70"/>
      <c r="I205" s="71"/>
      <c r="J205" s="71"/>
      <c r="K205" s="34" t="s">
        <v>65</v>
      </c>
      <c r="L205" s="78">
        <v>205</v>
      </c>
      <c r="M205" s="78"/>
      <c r="N205" s="73"/>
      <c r="O205" s="80" t="s">
        <v>237</v>
      </c>
      <c r="P205" s="82">
        <v>43544.72699074074</v>
      </c>
      <c r="Q205" s="80" t="s">
        <v>299</v>
      </c>
      <c r="R205" s="80"/>
      <c r="S205" s="80"/>
      <c r="T205" s="80" t="s">
        <v>377</v>
      </c>
      <c r="U205" s="80"/>
      <c r="V205" s="84" t="s">
        <v>389</v>
      </c>
      <c r="W205" s="82">
        <v>43544.72699074074</v>
      </c>
      <c r="X205" s="84" t="s">
        <v>494</v>
      </c>
      <c r="Y205" s="80"/>
      <c r="Z205" s="80"/>
      <c r="AA205" s="86" t="s">
        <v>656</v>
      </c>
      <c r="AB205" s="80"/>
      <c r="AC205" s="80" t="b">
        <v>0</v>
      </c>
      <c r="AD205" s="80">
        <v>0</v>
      </c>
      <c r="AE205" s="86" t="s">
        <v>718</v>
      </c>
      <c r="AF205" s="80" t="b">
        <v>0</v>
      </c>
      <c r="AG205" s="80" t="s">
        <v>729</v>
      </c>
      <c r="AH205" s="80"/>
      <c r="AI205" s="86" t="s">
        <v>718</v>
      </c>
      <c r="AJ205" s="80" t="b">
        <v>0</v>
      </c>
      <c r="AK205" s="80">
        <v>1</v>
      </c>
      <c r="AL205" s="86" t="s">
        <v>646</v>
      </c>
      <c r="AM205" s="80" t="s">
        <v>736</v>
      </c>
      <c r="AN205" s="80" t="b">
        <v>0</v>
      </c>
      <c r="AO205" s="86" t="s">
        <v>646</v>
      </c>
      <c r="AP205" s="80" t="s">
        <v>178</v>
      </c>
      <c r="AQ205" s="80">
        <v>0</v>
      </c>
      <c r="AR205" s="80">
        <v>0</v>
      </c>
      <c r="AS205" s="80"/>
      <c r="AT205" s="80"/>
      <c r="AU205" s="80"/>
      <c r="AV205" s="80"/>
      <c r="AW205" s="80"/>
      <c r="AX205" s="80"/>
      <c r="AY205" s="80"/>
      <c r="AZ205" s="80"/>
      <c r="BA205" s="79" t="str">
        <f>REPLACE(INDEX(GroupVertices[Group],MATCH(Edges[[#This Row],[Vertex 1]],GroupVertices[Vertex],0)),1,1,"")</f>
        <v>2</v>
      </c>
      <c r="BB205" s="79" t="str">
        <f>REPLACE(INDEX(GroupVertices[Group],MATCH(Edges[[#This Row],[Vertex 2]],GroupVertices[Vertex],0)),1,1,"")</f>
        <v>1</v>
      </c>
    </row>
    <row r="206" spans="1:54" ht="15">
      <c r="A206" s="65" t="s">
        <v>220</v>
      </c>
      <c r="B206" s="65" t="s">
        <v>223</v>
      </c>
      <c r="C206" s="66"/>
      <c r="D206" s="67"/>
      <c r="E206" s="68"/>
      <c r="F206" s="69"/>
      <c r="G206" s="66"/>
      <c r="H206" s="70"/>
      <c r="I206" s="71"/>
      <c r="J206" s="71"/>
      <c r="K206" s="34" t="s">
        <v>65</v>
      </c>
      <c r="L206" s="78">
        <v>206</v>
      </c>
      <c r="M206" s="78"/>
      <c r="N206" s="73"/>
      <c r="O206" s="80" t="s">
        <v>237</v>
      </c>
      <c r="P206" s="82">
        <v>43544.727268518516</v>
      </c>
      <c r="Q206" s="80" t="s">
        <v>293</v>
      </c>
      <c r="R206" s="80"/>
      <c r="S206" s="80"/>
      <c r="T206" s="80" t="s">
        <v>367</v>
      </c>
      <c r="U206" s="80"/>
      <c r="V206" s="84" t="s">
        <v>389</v>
      </c>
      <c r="W206" s="82">
        <v>43544.727268518516</v>
      </c>
      <c r="X206" s="84" t="s">
        <v>481</v>
      </c>
      <c r="Y206" s="80"/>
      <c r="Z206" s="80"/>
      <c r="AA206" s="86" t="s">
        <v>640</v>
      </c>
      <c r="AB206" s="80"/>
      <c r="AC206" s="80" t="b">
        <v>0</v>
      </c>
      <c r="AD206" s="80">
        <v>0</v>
      </c>
      <c r="AE206" s="86" t="s">
        <v>718</v>
      </c>
      <c r="AF206" s="80" t="b">
        <v>0</v>
      </c>
      <c r="AG206" s="80" t="s">
        <v>729</v>
      </c>
      <c r="AH206" s="80"/>
      <c r="AI206" s="86" t="s">
        <v>718</v>
      </c>
      <c r="AJ206" s="80" t="b">
        <v>0</v>
      </c>
      <c r="AK206" s="80">
        <v>2</v>
      </c>
      <c r="AL206" s="86" t="s">
        <v>636</v>
      </c>
      <c r="AM206" s="80" t="s">
        <v>736</v>
      </c>
      <c r="AN206" s="80" t="b">
        <v>0</v>
      </c>
      <c r="AO206" s="86" t="s">
        <v>636</v>
      </c>
      <c r="AP206" s="80" t="s">
        <v>178</v>
      </c>
      <c r="AQ206" s="80">
        <v>0</v>
      </c>
      <c r="AR206" s="80">
        <v>0</v>
      </c>
      <c r="AS206" s="80"/>
      <c r="AT206" s="80"/>
      <c r="AU206" s="80"/>
      <c r="AV206" s="80"/>
      <c r="AW206" s="80"/>
      <c r="AX206" s="80"/>
      <c r="AY206" s="80"/>
      <c r="AZ206" s="80"/>
      <c r="BA206" s="79" t="str">
        <f>REPLACE(INDEX(GroupVertices[Group],MATCH(Edges[[#This Row],[Vertex 1]],GroupVertices[Vertex],0)),1,1,"")</f>
        <v>2</v>
      </c>
      <c r="BB206" s="79" t="str">
        <f>REPLACE(INDEX(GroupVertices[Group],MATCH(Edges[[#This Row],[Vertex 2]],GroupVertices[Vertex],0)),1,1,"")</f>
        <v>1</v>
      </c>
    </row>
    <row r="207" spans="1:54" ht="15">
      <c r="A207" s="65" t="s">
        <v>220</v>
      </c>
      <c r="B207" s="65" t="s">
        <v>223</v>
      </c>
      <c r="C207" s="66"/>
      <c r="D207" s="67"/>
      <c r="E207" s="68"/>
      <c r="F207" s="69"/>
      <c r="G207" s="66"/>
      <c r="H207" s="70"/>
      <c r="I207" s="71"/>
      <c r="J207" s="71"/>
      <c r="K207" s="34" t="s">
        <v>65</v>
      </c>
      <c r="L207" s="78">
        <v>207</v>
      </c>
      <c r="M207" s="78"/>
      <c r="N207" s="73"/>
      <c r="O207" s="80" t="s">
        <v>237</v>
      </c>
      <c r="P207" s="82">
        <v>43544.72741898148</v>
      </c>
      <c r="Q207" s="80" t="s">
        <v>301</v>
      </c>
      <c r="R207" s="80"/>
      <c r="S207" s="80"/>
      <c r="T207" s="80" t="s">
        <v>367</v>
      </c>
      <c r="U207" s="80"/>
      <c r="V207" s="84" t="s">
        <v>389</v>
      </c>
      <c r="W207" s="82">
        <v>43544.72741898148</v>
      </c>
      <c r="X207" s="84" t="s">
        <v>495</v>
      </c>
      <c r="Y207" s="80"/>
      <c r="Z207" s="80"/>
      <c r="AA207" s="86" t="s">
        <v>657</v>
      </c>
      <c r="AB207" s="80"/>
      <c r="AC207" s="80" t="b">
        <v>0</v>
      </c>
      <c r="AD207" s="80">
        <v>0</v>
      </c>
      <c r="AE207" s="86" t="s">
        <v>718</v>
      </c>
      <c r="AF207" s="80" t="b">
        <v>0</v>
      </c>
      <c r="AG207" s="80" t="s">
        <v>729</v>
      </c>
      <c r="AH207" s="80"/>
      <c r="AI207" s="86" t="s">
        <v>718</v>
      </c>
      <c r="AJ207" s="80" t="b">
        <v>0</v>
      </c>
      <c r="AK207" s="80">
        <v>1</v>
      </c>
      <c r="AL207" s="86" t="s">
        <v>648</v>
      </c>
      <c r="AM207" s="80" t="s">
        <v>736</v>
      </c>
      <c r="AN207" s="80" t="b">
        <v>0</v>
      </c>
      <c r="AO207" s="86" t="s">
        <v>648</v>
      </c>
      <c r="AP207" s="80" t="s">
        <v>178</v>
      </c>
      <c r="AQ207" s="80">
        <v>0</v>
      </c>
      <c r="AR207" s="80">
        <v>0</v>
      </c>
      <c r="AS207" s="80"/>
      <c r="AT207" s="80"/>
      <c r="AU207" s="80"/>
      <c r="AV207" s="80"/>
      <c r="AW207" s="80"/>
      <c r="AX207" s="80"/>
      <c r="AY207" s="80"/>
      <c r="AZ207" s="80"/>
      <c r="BA207" s="79" t="str">
        <f>REPLACE(INDEX(GroupVertices[Group],MATCH(Edges[[#This Row],[Vertex 1]],GroupVertices[Vertex],0)),1,1,"")</f>
        <v>2</v>
      </c>
      <c r="BB207" s="79" t="str">
        <f>REPLACE(INDEX(GroupVertices[Group],MATCH(Edges[[#This Row],[Vertex 2]],GroupVertices[Vertex],0)),1,1,"")</f>
        <v>1</v>
      </c>
    </row>
    <row r="208" spans="1:54" ht="15">
      <c r="A208" s="65" t="s">
        <v>220</v>
      </c>
      <c r="B208" s="65" t="s">
        <v>223</v>
      </c>
      <c r="C208" s="66"/>
      <c r="D208" s="67"/>
      <c r="E208" s="68"/>
      <c r="F208" s="69"/>
      <c r="G208" s="66"/>
      <c r="H208" s="70"/>
      <c r="I208" s="71"/>
      <c r="J208" s="71"/>
      <c r="K208" s="34" t="s">
        <v>65</v>
      </c>
      <c r="L208" s="78">
        <v>208</v>
      </c>
      <c r="M208" s="78"/>
      <c r="N208" s="73"/>
      <c r="O208" s="80" t="s">
        <v>237</v>
      </c>
      <c r="P208" s="82">
        <v>43544.72758101852</v>
      </c>
      <c r="Q208" s="80" t="s">
        <v>297</v>
      </c>
      <c r="R208" s="84" t="s">
        <v>344</v>
      </c>
      <c r="S208" s="80" t="s">
        <v>361</v>
      </c>
      <c r="T208" s="80" t="s">
        <v>373</v>
      </c>
      <c r="U208" s="80"/>
      <c r="V208" s="84" t="s">
        <v>389</v>
      </c>
      <c r="W208" s="82">
        <v>43544.72758101852</v>
      </c>
      <c r="X208" s="84" t="s">
        <v>496</v>
      </c>
      <c r="Y208" s="80"/>
      <c r="Z208" s="80"/>
      <c r="AA208" s="86" t="s">
        <v>658</v>
      </c>
      <c r="AB208" s="80"/>
      <c r="AC208" s="80" t="b">
        <v>0</v>
      </c>
      <c r="AD208" s="80">
        <v>0</v>
      </c>
      <c r="AE208" s="86" t="s">
        <v>718</v>
      </c>
      <c r="AF208" s="80" t="b">
        <v>1</v>
      </c>
      <c r="AG208" s="80" t="s">
        <v>729</v>
      </c>
      <c r="AH208" s="80"/>
      <c r="AI208" s="86" t="s">
        <v>562</v>
      </c>
      <c r="AJ208" s="80" t="b">
        <v>0</v>
      </c>
      <c r="AK208" s="80">
        <v>1</v>
      </c>
      <c r="AL208" s="86" t="s">
        <v>644</v>
      </c>
      <c r="AM208" s="80" t="s">
        <v>736</v>
      </c>
      <c r="AN208" s="80" t="b">
        <v>0</v>
      </c>
      <c r="AO208" s="86" t="s">
        <v>644</v>
      </c>
      <c r="AP208" s="80" t="s">
        <v>178</v>
      </c>
      <c r="AQ208" s="80">
        <v>0</v>
      </c>
      <c r="AR208" s="80">
        <v>0</v>
      </c>
      <c r="AS208" s="80"/>
      <c r="AT208" s="80"/>
      <c r="AU208" s="80"/>
      <c r="AV208" s="80"/>
      <c r="AW208" s="80"/>
      <c r="AX208" s="80"/>
      <c r="AY208" s="80"/>
      <c r="AZ208" s="80"/>
      <c r="BA208" s="79" t="str">
        <f>REPLACE(INDEX(GroupVertices[Group],MATCH(Edges[[#This Row],[Vertex 1]],GroupVertices[Vertex],0)),1,1,"")</f>
        <v>2</v>
      </c>
      <c r="BB208" s="79" t="str">
        <f>REPLACE(INDEX(GroupVertices[Group],MATCH(Edges[[#This Row],[Vertex 2]],GroupVertices[Vertex],0)),1,1,"")</f>
        <v>1</v>
      </c>
    </row>
    <row r="209" spans="1:54" ht="15">
      <c r="A209" s="65" t="s">
        <v>220</v>
      </c>
      <c r="B209" s="65" t="s">
        <v>223</v>
      </c>
      <c r="C209" s="66"/>
      <c r="D209" s="67"/>
      <c r="E209" s="68"/>
      <c r="F209" s="69"/>
      <c r="G209" s="66"/>
      <c r="H209" s="70"/>
      <c r="I209" s="71"/>
      <c r="J209" s="71"/>
      <c r="K209" s="34" t="s">
        <v>65</v>
      </c>
      <c r="L209" s="78">
        <v>209</v>
      </c>
      <c r="M209" s="78"/>
      <c r="N209" s="73"/>
      <c r="O209" s="80" t="s">
        <v>237</v>
      </c>
      <c r="P209" s="82">
        <v>43544.72761574074</v>
      </c>
      <c r="Q209" s="80" t="s">
        <v>296</v>
      </c>
      <c r="R209" s="80"/>
      <c r="S209" s="80"/>
      <c r="T209" s="80" t="s">
        <v>367</v>
      </c>
      <c r="U209" s="80"/>
      <c r="V209" s="84" t="s">
        <v>389</v>
      </c>
      <c r="W209" s="82">
        <v>43544.72761574074</v>
      </c>
      <c r="X209" s="84" t="s">
        <v>497</v>
      </c>
      <c r="Y209" s="80"/>
      <c r="Z209" s="80"/>
      <c r="AA209" s="86" t="s">
        <v>659</v>
      </c>
      <c r="AB209" s="80"/>
      <c r="AC209" s="80" t="b">
        <v>0</v>
      </c>
      <c r="AD209" s="80">
        <v>0</v>
      </c>
      <c r="AE209" s="86" t="s">
        <v>718</v>
      </c>
      <c r="AF209" s="80" t="b">
        <v>0</v>
      </c>
      <c r="AG209" s="80" t="s">
        <v>729</v>
      </c>
      <c r="AH209" s="80"/>
      <c r="AI209" s="86" t="s">
        <v>718</v>
      </c>
      <c r="AJ209" s="80" t="b">
        <v>0</v>
      </c>
      <c r="AK209" s="80">
        <v>1</v>
      </c>
      <c r="AL209" s="86" t="s">
        <v>642</v>
      </c>
      <c r="AM209" s="80" t="s">
        <v>736</v>
      </c>
      <c r="AN209" s="80" t="b">
        <v>0</v>
      </c>
      <c r="AO209" s="86" t="s">
        <v>642</v>
      </c>
      <c r="AP209" s="80" t="s">
        <v>178</v>
      </c>
      <c r="AQ209" s="80">
        <v>0</v>
      </c>
      <c r="AR209" s="80">
        <v>0</v>
      </c>
      <c r="AS209" s="80"/>
      <c r="AT209" s="80"/>
      <c r="AU209" s="80"/>
      <c r="AV209" s="80"/>
      <c r="AW209" s="80"/>
      <c r="AX209" s="80"/>
      <c r="AY209" s="80"/>
      <c r="AZ209" s="80"/>
      <c r="BA209" s="79" t="str">
        <f>REPLACE(INDEX(GroupVertices[Group],MATCH(Edges[[#This Row],[Vertex 1]],GroupVertices[Vertex],0)),1,1,"")</f>
        <v>2</v>
      </c>
      <c r="BB209" s="79" t="str">
        <f>REPLACE(INDEX(GroupVertices[Group],MATCH(Edges[[#This Row],[Vertex 2]],GroupVertices[Vertex],0)),1,1,"")</f>
        <v>1</v>
      </c>
    </row>
    <row r="210" spans="1:54" ht="15">
      <c r="A210" s="65" t="s">
        <v>220</v>
      </c>
      <c r="B210" s="65" t="s">
        <v>223</v>
      </c>
      <c r="C210" s="66"/>
      <c r="D210" s="67"/>
      <c r="E210" s="68"/>
      <c r="F210" s="69"/>
      <c r="G210" s="66"/>
      <c r="H210" s="70"/>
      <c r="I210" s="71"/>
      <c r="J210" s="71"/>
      <c r="K210" s="34" t="s">
        <v>65</v>
      </c>
      <c r="L210" s="78">
        <v>210</v>
      </c>
      <c r="M210" s="78"/>
      <c r="N210" s="73"/>
      <c r="O210" s="80" t="s">
        <v>237</v>
      </c>
      <c r="P210" s="82">
        <v>43544.760462962964</v>
      </c>
      <c r="Q210" s="80" t="s">
        <v>258</v>
      </c>
      <c r="R210" s="80"/>
      <c r="S210" s="80"/>
      <c r="T210" s="80" t="s">
        <v>367</v>
      </c>
      <c r="U210" s="80"/>
      <c r="V210" s="84" t="s">
        <v>389</v>
      </c>
      <c r="W210" s="82">
        <v>43544.760462962964</v>
      </c>
      <c r="X210" s="84" t="s">
        <v>425</v>
      </c>
      <c r="Y210" s="80"/>
      <c r="Z210" s="80"/>
      <c r="AA210" s="86" t="s">
        <v>583</v>
      </c>
      <c r="AB210" s="80"/>
      <c r="AC210" s="80" t="b">
        <v>0</v>
      </c>
      <c r="AD210" s="80">
        <v>0</v>
      </c>
      <c r="AE210" s="86" t="s">
        <v>718</v>
      </c>
      <c r="AF210" s="80" t="b">
        <v>0</v>
      </c>
      <c r="AG210" s="80" t="s">
        <v>729</v>
      </c>
      <c r="AH210" s="80"/>
      <c r="AI210" s="86" t="s">
        <v>718</v>
      </c>
      <c r="AJ210" s="80" t="b">
        <v>0</v>
      </c>
      <c r="AK210" s="80">
        <v>1</v>
      </c>
      <c r="AL210" s="86" t="s">
        <v>582</v>
      </c>
      <c r="AM210" s="80" t="s">
        <v>736</v>
      </c>
      <c r="AN210" s="80" t="b">
        <v>0</v>
      </c>
      <c r="AO210" s="86" t="s">
        <v>582</v>
      </c>
      <c r="AP210" s="80" t="s">
        <v>178</v>
      </c>
      <c r="AQ210" s="80">
        <v>0</v>
      </c>
      <c r="AR210" s="80">
        <v>0</v>
      </c>
      <c r="AS210" s="80"/>
      <c r="AT210" s="80"/>
      <c r="AU210" s="80"/>
      <c r="AV210" s="80"/>
      <c r="AW210" s="80"/>
      <c r="AX210" s="80"/>
      <c r="AY210" s="80"/>
      <c r="AZ210" s="80"/>
      <c r="BA210" s="79" t="str">
        <f>REPLACE(INDEX(GroupVertices[Group],MATCH(Edges[[#This Row],[Vertex 1]],GroupVertices[Vertex],0)),1,1,"")</f>
        <v>2</v>
      </c>
      <c r="BB210" s="79" t="str">
        <f>REPLACE(INDEX(GroupVertices[Group],MATCH(Edges[[#This Row],[Vertex 2]],GroupVertices[Vertex],0)),1,1,"")</f>
        <v>1</v>
      </c>
    </row>
    <row r="211" spans="1:54" ht="15">
      <c r="A211" s="65" t="s">
        <v>220</v>
      </c>
      <c r="B211" s="65" t="s">
        <v>223</v>
      </c>
      <c r="C211" s="66"/>
      <c r="D211" s="67"/>
      <c r="E211" s="68"/>
      <c r="F211" s="69"/>
      <c r="G211" s="66"/>
      <c r="H211" s="70"/>
      <c r="I211" s="71"/>
      <c r="J211" s="71"/>
      <c r="K211" s="34" t="s">
        <v>65</v>
      </c>
      <c r="L211" s="78">
        <v>211</v>
      </c>
      <c r="M211" s="78"/>
      <c r="N211" s="73"/>
      <c r="O211" s="80" t="s">
        <v>237</v>
      </c>
      <c r="P211" s="82">
        <v>43544.76054398148</v>
      </c>
      <c r="Q211" s="80" t="s">
        <v>270</v>
      </c>
      <c r="R211" s="80"/>
      <c r="S211" s="80"/>
      <c r="T211" s="80" t="s">
        <v>372</v>
      </c>
      <c r="U211" s="80"/>
      <c r="V211" s="84" t="s">
        <v>389</v>
      </c>
      <c r="W211" s="82">
        <v>43544.76054398148</v>
      </c>
      <c r="X211" s="84" t="s">
        <v>441</v>
      </c>
      <c r="Y211" s="80"/>
      <c r="Z211" s="80"/>
      <c r="AA211" s="86" t="s">
        <v>599</v>
      </c>
      <c r="AB211" s="80"/>
      <c r="AC211" s="80" t="b">
        <v>0</v>
      </c>
      <c r="AD211" s="80">
        <v>0</v>
      </c>
      <c r="AE211" s="86" t="s">
        <v>718</v>
      </c>
      <c r="AF211" s="80" t="b">
        <v>0</v>
      </c>
      <c r="AG211" s="80" t="s">
        <v>729</v>
      </c>
      <c r="AH211" s="80"/>
      <c r="AI211" s="86" t="s">
        <v>718</v>
      </c>
      <c r="AJ211" s="80" t="b">
        <v>0</v>
      </c>
      <c r="AK211" s="80">
        <v>1</v>
      </c>
      <c r="AL211" s="86" t="s">
        <v>596</v>
      </c>
      <c r="AM211" s="80" t="s">
        <v>736</v>
      </c>
      <c r="AN211" s="80" t="b">
        <v>0</v>
      </c>
      <c r="AO211" s="86" t="s">
        <v>596</v>
      </c>
      <c r="AP211" s="80" t="s">
        <v>178</v>
      </c>
      <c r="AQ211" s="80">
        <v>0</v>
      </c>
      <c r="AR211" s="80">
        <v>0</v>
      </c>
      <c r="AS211" s="80"/>
      <c r="AT211" s="80"/>
      <c r="AU211" s="80"/>
      <c r="AV211" s="80"/>
      <c r="AW211" s="80"/>
      <c r="AX211" s="80"/>
      <c r="AY211" s="80"/>
      <c r="AZ211" s="80"/>
      <c r="BA211" s="79" t="str">
        <f>REPLACE(INDEX(GroupVertices[Group],MATCH(Edges[[#This Row],[Vertex 1]],GroupVertices[Vertex],0)),1,1,"")</f>
        <v>2</v>
      </c>
      <c r="BB211" s="79" t="str">
        <f>REPLACE(INDEX(GroupVertices[Group],MATCH(Edges[[#This Row],[Vertex 2]],GroupVertices[Vertex],0)),1,1,"")</f>
        <v>1</v>
      </c>
    </row>
    <row r="212" spans="1:54" ht="15">
      <c r="A212" s="65" t="s">
        <v>220</v>
      </c>
      <c r="B212" s="65" t="s">
        <v>223</v>
      </c>
      <c r="C212" s="66"/>
      <c r="D212" s="67"/>
      <c r="E212" s="68"/>
      <c r="F212" s="69"/>
      <c r="G212" s="66"/>
      <c r="H212" s="70"/>
      <c r="I212" s="71"/>
      <c r="J212" s="71"/>
      <c r="K212" s="34" t="s">
        <v>65</v>
      </c>
      <c r="L212" s="78">
        <v>212</v>
      </c>
      <c r="M212" s="78"/>
      <c r="N212" s="73"/>
      <c r="O212" s="80" t="s">
        <v>237</v>
      </c>
      <c r="P212" s="82">
        <v>43544.760625</v>
      </c>
      <c r="Q212" s="80" t="s">
        <v>284</v>
      </c>
      <c r="R212" s="80"/>
      <c r="S212" s="80"/>
      <c r="T212" s="80"/>
      <c r="U212" s="80"/>
      <c r="V212" s="84" t="s">
        <v>389</v>
      </c>
      <c r="W212" s="82">
        <v>43544.760625</v>
      </c>
      <c r="X212" s="84" t="s">
        <v>468</v>
      </c>
      <c r="Y212" s="80"/>
      <c r="Z212" s="80"/>
      <c r="AA212" s="86" t="s">
        <v>626</v>
      </c>
      <c r="AB212" s="80"/>
      <c r="AC212" s="80" t="b">
        <v>0</v>
      </c>
      <c r="AD212" s="80">
        <v>0</v>
      </c>
      <c r="AE212" s="86" t="s">
        <v>718</v>
      </c>
      <c r="AF212" s="80" t="b">
        <v>0</v>
      </c>
      <c r="AG212" s="80" t="s">
        <v>729</v>
      </c>
      <c r="AH212" s="80"/>
      <c r="AI212" s="86" t="s">
        <v>718</v>
      </c>
      <c r="AJ212" s="80" t="b">
        <v>0</v>
      </c>
      <c r="AK212" s="80">
        <v>1</v>
      </c>
      <c r="AL212" s="86" t="s">
        <v>613</v>
      </c>
      <c r="AM212" s="80" t="s">
        <v>736</v>
      </c>
      <c r="AN212" s="80" t="b">
        <v>0</v>
      </c>
      <c r="AO212" s="86" t="s">
        <v>613</v>
      </c>
      <c r="AP212" s="80" t="s">
        <v>178</v>
      </c>
      <c r="AQ212" s="80">
        <v>0</v>
      </c>
      <c r="AR212" s="80">
        <v>0</v>
      </c>
      <c r="AS212" s="80"/>
      <c r="AT212" s="80"/>
      <c r="AU212" s="80"/>
      <c r="AV212" s="80"/>
      <c r="AW212" s="80"/>
      <c r="AX212" s="80"/>
      <c r="AY212" s="80"/>
      <c r="AZ212" s="80"/>
      <c r="BA212" s="79" t="str">
        <f>REPLACE(INDEX(GroupVertices[Group],MATCH(Edges[[#This Row],[Vertex 1]],GroupVertices[Vertex],0)),1,1,"")</f>
        <v>2</v>
      </c>
      <c r="BB212" s="79" t="str">
        <f>REPLACE(INDEX(GroupVertices[Group],MATCH(Edges[[#This Row],[Vertex 2]],GroupVertices[Vertex],0)),1,1,"")</f>
        <v>1</v>
      </c>
    </row>
    <row r="213" spans="1:54" ht="15">
      <c r="A213" s="65" t="s">
        <v>220</v>
      </c>
      <c r="B213" s="65" t="s">
        <v>223</v>
      </c>
      <c r="C213" s="66"/>
      <c r="D213" s="67"/>
      <c r="E213" s="68"/>
      <c r="F213" s="69"/>
      <c r="G213" s="66"/>
      <c r="H213" s="70"/>
      <c r="I213" s="71"/>
      <c r="J213" s="71"/>
      <c r="K213" s="34" t="s">
        <v>65</v>
      </c>
      <c r="L213" s="78">
        <v>213</v>
      </c>
      <c r="M213" s="78"/>
      <c r="N213" s="73"/>
      <c r="O213" s="80" t="s">
        <v>238</v>
      </c>
      <c r="P213" s="82">
        <v>43544.760787037034</v>
      </c>
      <c r="Q213" s="80" t="s">
        <v>295</v>
      </c>
      <c r="R213" s="80"/>
      <c r="S213" s="80"/>
      <c r="T213" s="80" t="s">
        <v>367</v>
      </c>
      <c r="U213" s="80"/>
      <c r="V213" s="84" t="s">
        <v>389</v>
      </c>
      <c r="W213" s="82">
        <v>43544.760787037034</v>
      </c>
      <c r="X213" s="84" t="s">
        <v>482</v>
      </c>
      <c r="Y213" s="80"/>
      <c r="Z213" s="80"/>
      <c r="AA213" s="86" t="s">
        <v>641</v>
      </c>
      <c r="AB213" s="80"/>
      <c r="AC213" s="80" t="b">
        <v>0</v>
      </c>
      <c r="AD213" s="80">
        <v>0</v>
      </c>
      <c r="AE213" s="86" t="s">
        <v>718</v>
      </c>
      <c r="AF213" s="80" t="b">
        <v>0</v>
      </c>
      <c r="AG213" s="80" t="s">
        <v>729</v>
      </c>
      <c r="AH213" s="80"/>
      <c r="AI213" s="86" t="s">
        <v>718</v>
      </c>
      <c r="AJ213" s="80" t="b">
        <v>0</v>
      </c>
      <c r="AK213" s="80">
        <v>1</v>
      </c>
      <c r="AL213" s="86" t="s">
        <v>638</v>
      </c>
      <c r="AM213" s="80" t="s">
        <v>736</v>
      </c>
      <c r="AN213" s="80" t="b">
        <v>0</v>
      </c>
      <c r="AO213" s="86" t="s">
        <v>638</v>
      </c>
      <c r="AP213" s="80" t="s">
        <v>178</v>
      </c>
      <c r="AQ213" s="80">
        <v>0</v>
      </c>
      <c r="AR213" s="80">
        <v>0</v>
      </c>
      <c r="AS213" s="80"/>
      <c r="AT213" s="80"/>
      <c r="AU213" s="80"/>
      <c r="AV213" s="80"/>
      <c r="AW213" s="80"/>
      <c r="AX213" s="80"/>
      <c r="AY213" s="80"/>
      <c r="AZ213" s="80"/>
      <c r="BA213" s="79" t="str">
        <f>REPLACE(INDEX(GroupVertices[Group],MATCH(Edges[[#This Row],[Vertex 1]],GroupVertices[Vertex],0)),1,1,"")</f>
        <v>2</v>
      </c>
      <c r="BB213" s="79" t="str">
        <f>REPLACE(INDEX(GroupVertices[Group],MATCH(Edges[[#This Row],[Vertex 2]],GroupVertices[Vertex],0)),1,1,"")</f>
        <v>1</v>
      </c>
    </row>
    <row r="214" spans="1:54" ht="15">
      <c r="A214" s="65" t="s">
        <v>220</v>
      </c>
      <c r="B214" s="65" t="s">
        <v>223</v>
      </c>
      <c r="C214" s="66"/>
      <c r="D214" s="67"/>
      <c r="E214" s="68"/>
      <c r="F214" s="69"/>
      <c r="G214" s="66"/>
      <c r="H214" s="70"/>
      <c r="I214" s="71"/>
      <c r="J214" s="71"/>
      <c r="K214" s="34" t="s">
        <v>65</v>
      </c>
      <c r="L214" s="78">
        <v>214</v>
      </c>
      <c r="M214" s="78"/>
      <c r="N214" s="73"/>
      <c r="O214" s="80" t="s">
        <v>237</v>
      </c>
      <c r="P214" s="82">
        <v>43544.80006944444</v>
      </c>
      <c r="Q214" s="80" t="s">
        <v>306</v>
      </c>
      <c r="R214" s="80"/>
      <c r="S214" s="80"/>
      <c r="T214" s="80" t="s">
        <v>371</v>
      </c>
      <c r="U214" s="80"/>
      <c r="V214" s="84" t="s">
        <v>389</v>
      </c>
      <c r="W214" s="82">
        <v>43544.80006944444</v>
      </c>
      <c r="X214" s="84" t="s">
        <v>498</v>
      </c>
      <c r="Y214" s="80"/>
      <c r="Z214" s="80"/>
      <c r="AA214" s="86" t="s">
        <v>660</v>
      </c>
      <c r="AB214" s="80"/>
      <c r="AC214" s="80" t="b">
        <v>0</v>
      </c>
      <c r="AD214" s="80">
        <v>0</v>
      </c>
      <c r="AE214" s="86" t="s">
        <v>718</v>
      </c>
      <c r="AF214" s="80" t="b">
        <v>0</v>
      </c>
      <c r="AG214" s="80" t="s">
        <v>729</v>
      </c>
      <c r="AH214" s="80"/>
      <c r="AI214" s="86" t="s">
        <v>718</v>
      </c>
      <c r="AJ214" s="80" t="b">
        <v>0</v>
      </c>
      <c r="AK214" s="80">
        <v>1</v>
      </c>
      <c r="AL214" s="86" t="s">
        <v>653</v>
      </c>
      <c r="AM214" s="80" t="s">
        <v>736</v>
      </c>
      <c r="AN214" s="80" t="b">
        <v>0</v>
      </c>
      <c r="AO214" s="86" t="s">
        <v>653</v>
      </c>
      <c r="AP214" s="80" t="s">
        <v>178</v>
      </c>
      <c r="AQ214" s="80">
        <v>0</v>
      </c>
      <c r="AR214" s="80">
        <v>0</v>
      </c>
      <c r="AS214" s="80"/>
      <c r="AT214" s="80"/>
      <c r="AU214" s="80"/>
      <c r="AV214" s="80"/>
      <c r="AW214" s="80"/>
      <c r="AX214" s="80"/>
      <c r="AY214" s="80"/>
      <c r="AZ214" s="80"/>
      <c r="BA214" s="79" t="str">
        <f>REPLACE(INDEX(GroupVertices[Group],MATCH(Edges[[#This Row],[Vertex 1]],GroupVertices[Vertex],0)),1,1,"")</f>
        <v>2</v>
      </c>
      <c r="BB214" s="79" t="str">
        <f>REPLACE(INDEX(GroupVertices[Group],MATCH(Edges[[#This Row],[Vertex 2]],GroupVertices[Vertex],0)),1,1,"")</f>
        <v>1</v>
      </c>
    </row>
    <row r="215" spans="1:54" ht="15">
      <c r="A215" s="65" t="s">
        <v>219</v>
      </c>
      <c r="B215" s="65" t="s">
        <v>223</v>
      </c>
      <c r="C215" s="66"/>
      <c r="D215" s="67"/>
      <c r="E215" s="68"/>
      <c r="F215" s="69"/>
      <c r="G215" s="66"/>
      <c r="H215" s="70"/>
      <c r="I215" s="71"/>
      <c r="J215" s="71"/>
      <c r="K215" s="34" t="s">
        <v>66</v>
      </c>
      <c r="L215" s="78">
        <v>215</v>
      </c>
      <c r="M215" s="78"/>
      <c r="N215" s="73"/>
      <c r="O215" s="80" t="s">
        <v>238</v>
      </c>
      <c r="P215" s="82">
        <v>43544.74652777778</v>
      </c>
      <c r="Q215" s="80" t="s">
        <v>261</v>
      </c>
      <c r="R215" s="80"/>
      <c r="S215" s="80"/>
      <c r="T215" s="80" t="s">
        <v>367</v>
      </c>
      <c r="U215" s="80"/>
      <c r="V215" s="84" t="s">
        <v>388</v>
      </c>
      <c r="W215" s="82">
        <v>43544.74652777778</v>
      </c>
      <c r="X215" s="84" t="s">
        <v>428</v>
      </c>
      <c r="Y215" s="80"/>
      <c r="Z215" s="80"/>
      <c r="AA215" s="86" t="s">
        <v>586</v>
      </c>
      <c r="AB215" s="86" t="s">
        <v>651</v>
      </c>
      <c r="AC215" s="80" t="b">
        <v>0</v>
      </c>
      <c r="AD215" s="80">
        <v>1</v>
      </c>
      <c r="AE215" s="86" t="s">
        <v>723</v>
      </c>
      <c r="AF215" s="80" t="b">
        <v>0</v>
      </c>
      <c r="AG215" s="80" t="s">
        <v>729</v>
      </c>
      <c r="AH215" s="80"/>
      <c r="AI215" s="86" t="s">
        <v>718</v>
      </c>
      <c r="AJ215" s="80" t="b">
        <v>0</v>
      </c>
      <c r="AK215" s="80">
        <v>0</v>
      </c>
      <c r="AL215" s="86" t="s">
        <v>718</v>
      </c>
      <c r="AM215" s="80" t="s">
        <v>733</v>
      </c>
      <c r="AN215" s="80" t="b">
        <v>0</v>
      </c>
      <c r="AO215" s="86" t="s">
        <v>651</v>
      </c>
      <c r="AP215" s="80" t="s">
        <v>178</v>
      </c>
      <c r="AQ215" s="80">
        <v>0</v>
      </c>
      <c r="AR215" s="80">
        <v>0</v>
      </c>
      <c r="AS215" s="80"/>
      <c r="AT215" s="80"/>
      <c r="AU215" s="80"/>
      <c r="AV215" s="80"/>
      <c r="AW215" s="80"/>
      <c r="AX215" s="80"/>
      <c r="AY215" s="80"/>
      <c r="AZ215" s="80"/>
      <c r="BA215" s="79" t="str">
        <f>REPLACE(INDEX(GroupVertices[Group],MATCH(Edges[[#This Row],[Vertex 1]],GroupVertices[Vertex],0)),1,1,"")</f>
        <v>3</v>
      </c>
      <c r="BB215" s="79" t="str">
        <f>REPLACE(INDEX(GroupVertices[Group],MATCH(Edges[[#This Row],[Vertex 2]],GroupVertices[Vertex],0)),1,1,"")</f>
        <v>1</v>
      </c>
    </row>
    <row r="216" spans="1:54" ht="15">
      <c r="A216" s="65" t="s">
        <v>227</v>
      </c>
      <c r="B216" s="65" t="s">
        <v>223</v>
      </c>
      <c r="C216" s="66"/>
      <c r="D216" s="67"/>
      <c r="E216" s="68"/>
      <c r="F216" s="69"/>
      <c r="G216" s="66"/>
      <c r="H216" s="70"/>
      <c r="I216" s="71"/>
      <c r="J216" s="71"/>
      <c r="K216" s="34" t="s">
        <v>66</v>
      </c>
      <c r="L216" s="78">
        <v>216</v>
      </c>
      <c r="M216" s="78"/>
      <c r="N216" s="73"/>
      <c r="O216" s="80" t="s">
        <v>238</v>
      </c>
      <c r="P216" s="82">
        <v>43544.7284375</v>
      </c>
      <c r="Q216" s="80" t="s">
        <v>289</v>
      </c>
      <c r="R216" s="80"/>
      <c r="S216" s="80"/>
      <c r="T216" s="80" t="s">
        <v>367</v>
      </c>
      <c r="U216" s="80"/>
      <c r="V216" s="84" t="s">
        <v>396</v>
      </c>
      <c r="W216" s="82">
        <v>43544.7284375</v>
      </c>
      <c r="X216" s="84" t="s">
        <v>471</v>
      </c>
      <c r="Y216" s="80"/>
      <c r="Z216" s="80"/>
      <c r="AA216" s="86" t="s">
        <v>629</v>
      </c>
      <c r="AB216" s="86" t="s">
        <v>636</v>
      </c>
      <c r="AC216" s="80" t="b">
        <v>0</v>
      </c>
      <c r="AD216" s="80">
        <v>1</v>
      </c>
      <c r="AE216" s="86" t="s">
        <v>723</v>
      </c>
      <c r="AF216" s="80" t="b">
        <v>0</v>
      </c>
      <c r="AG216" s="80" t="s">
        <v>729</v>
      </c>
      <c r="AH216" s="80"/>
      <c r="AI216" s="86" t="s">
        <v>718</v>
      </c>
      <c r="AJ216" s="80" t="b">
        <v>0</v>
      </c>
      <c r="AK216" s="80">
        <v>0</v>
      </c>
      <c r="AL216" s="86" t="s">
        <v>718</v>
      </c>
      <c r="AM216" s="80" t="s">
        <v>736</v>
      </c>
      <c r="AN216" s="80" t="b">
        <v>0</v>
      </c>
      <c r="AO216" s="86" t="s">
        <v>636</v>
      </c>
      <c r="AP216" s="80" t="s">
        <v>178</v>
      </c>
      <c r="AQ216" s="80">
        <v>0</v>
      </c>
      <c r="AR216" s="80">
        <v>0</v>
      </c>
      <c r="AS216" s="80"/>
      <c r="AT216" s="80"/>
      <c r="AU216" s="80"/>
      <c r="AV216" s="80"/>
      <c r="AW216" s="80"/>
      <c r="AX216" s="80"/>
      <c r="AY216" s="80"/>
      <c r="AZ216" s="80"/>
      <c r="BA216" s="79" t="str">
        <f>REPLACE(INDEX(GroupVertices[Group],MATCH(Edges[[#This Row],[Vertex 1]],GroupVertices[Vertex],0)),1,1,"")</f>
        <v>1</v>
      </c>
      <c r="BB216" s="79" t="str">
        <f>REPLACE(INDEX(GroupVertices[Group],MATCH(Edges[[#This Row],[Vertex 2]],GroupVertices[Vertex],0)),1,1,"")</f>
        <v>1</v>
      </c>
    </row>
    <row r="217" spans="1:54" ht="15">
      <c r="A217" s="65" t="s">
        <v>222</v>
      </c>
      <c r="B217" s="65" t="s">
        <v>223</v>
      </c>
      <c r="C217" s="66"/>
      <c r="D217" s="67"/>
      <c r="E217" s="68"/>
      <c r="F217" s="69"/>
      <c r="G217" s="66"/>
      <c r="H217" s="70"/>
      <c r="I217" s="71"/>
      <c r="J217" s="71"/>
      <c r="K217" s="34" t="s">
        <v>66</v>
      </c>
      <c r="L217" s="78">
        <v>217</v>
      </c>
      <c r="M217" s="78"/>
      <c r="N217" s="73"/>
      <c r="O217" s="80" t="s">
        <v>238</v>
      </c>
      <c r="P217" s="82">
        <v>43544.71833333333</v>
      </c>
      <c r="Q217" s="80" t="s">
        <v>307</v>
      </c>
      <c r="R217" s="80"/>
      <c r="S217" s="80"/>
      <c r="T217" s="80" t="s">
        <v>367</v>
      </c>
      <c r="U217" s="80"/>
      <c r="V217" s="84" t="s">
        <v>391</v>
      </c>
      <c r="W217" s="82">
        <v>43544.71833333333</v>
      </c>
      <c r="X217" s="84" t="s">
        <v>492</v>
      </c>
      <c r="Y217" s="80"/>
      <c r="Z217" s="80"/>
      <c r="AA217" s="86" t="s">
        <v>654</v>
      </c>
      <c r="AB217" s="86" t="s">
        <v>645</v>
      </c>
      <c r="AC217" s="80" t="b">
        <v>0</v>
      </c>
      <c r="AD217" s="80">
        <v>2</v>
      </c>
      <c r="AE217" s="86" t="s">
        <v>723</v>
      </c>
      <c r="AF217" s="80" t="b">
        <v>0</v>
      </c>
      <c r="AG217" s="80" t="s">
        <v>729</v>
      </c>
      <c r="AH217" s="80"/>
      <c r="AI217" s="86" t="s">
        <v>718</v>
      </c>
      <c r="AJ217" s="80" t="b">
        <v>0</v>
      </c>
      <c r="AK217" s="80">
        <v>0</v>
      </c>
      <c r="AL217" s="86" t="s">
        <v>718</v>
      </c>
      <c r="AM217" s="80" t="s">
        <v>733</v>
      </c>
      <c r="AN217" s="80" t="b">
        <v>0</v>
      </c>
      <c r="AO217" s="86" t="s">
        <v>645</v>
      </c>
      <c r="AP217" s="80" t="s">
        <v>178</v>
      </c>
      <c r="AQ217" s="80">
        <v>0</v>
      </c>
      <c r="AR217" s="80">
        <v>0</v>
      </c>
      <c r="AS217" s="80"/>
      <c r="AT217" s="80"/>
      <c r="AU217" s="80"/>
      <c r="AV217" s="80"/>
      <c r="AW217" s="80"/>
      <c r="AX217" s="80"/>
      <c r="AY217" s="80"/>
      <c r="AZ217" s="80"/>
      <c r="BA217" s="79" t="str">
        <f>REPLACE(INDEX(GroupVertices[Group],MATCH(Edges[[#This Row],[Vertex 1]],GroupVertices[Vertex],0)),1,1,"")</f>
        <v>1</v>
      </c>
      <c r="BB217" s="79" t="str">
        <f>REPLACE(INDEX(GroupVertices[Group],MATCH(Edges[[#This Row],[Vertex 2]],GroupVertices[Vertex],0)),1,1,"")</f>
        <v>1</v>
      </c>
    </row>
    <row r="218" spans="1:54" ht="15">
      <c r="A218" s="65" t="s">
        <v>222</v>
      </c>
      <c r="B218" s="65" t="s">
        <v>223</v>
      </c>
      <c r="C218" s="66"/>
      <c r="D218" s="67"/>
      <c r="E218" s="68"/>
      <c r="F218" s="69"/>
      <c r="G218" s="66"/>
      <c r="H218" s="70"/>
      <c r="I218" s="71"/>
      <c r="J218" s="71"/>
      <c r="K218" s="34" t="s">
        <v>66</v>
      </c>
      <c r="L218" s="78">
        <v>218</v>
      </c>
      <c r="M218" s="78"/>
      <c r="N218" s="73"/>
      <c r="O218" s="80" t="s">
        <v>238</v>
      </c>
      <c r="P218" s="82">
        <v>43544.730046296296</v>
      </c>
      <c r="Q218" s="80" t="s">
        <v>295</v>
      </c>
      <c r="R218" s="84" t="s">
        <v>343</v>
      </c>
      <c r="S218" s="80" t="s">
        <v>365</v>
      </c>
      <c r="T218" s="80" t="s">
        <v>367</v>
      </c>
      <c r="U218" s="80"/>
      <c r="V218" s="84" t="s">
        <v>391</v>
      </c>
      <c r="W218" s="82">
        <v>43544.730046296296</v>
      </c>
      <c r="X218" s="84" t="s">
        <v>479</v>
      </c>
      <c r="Y218" s="80"/>
      <c r="Z218" s="80"/>
      <c r="AA218" s="86" t="s">
        <v>638</v>
      </c>
      <c r="AB218" s="86" t="s">
        <v>637</v>
      </c>
      <c r="AC218" s="80" t="b">
        <v>0</v>
      </c>
      <c r="AD218" s="80">
        <v>3</v>
      </c>
      <c r="AE218" s="86" t="s">
        <v>723</v>
      </c>
      <c r="AF218" s="80" t="b">
        <v>0</v>
      </c>
      <c r="AG218" s="80" t="s">
        <v>729</v>
      </c>
      <c r="AH218" s="80"/>
      <c r="AI218" s="86" t="s">
        <v>718</v>
      </c>
      <c r="AJ218" s="80" t="b">
        <v>0</v>
      </c>
      <c r="AK218" s="80">
        <v>1</v>
      </c>
      <c r="AL218" s="86" t="s">
        <v>718</v>
      </c>
      <c r="AM218" s="80" t="s">
        <v>733</v>
      </c>
      <c r="AN218" s="80" t="b">
        <v>0</v>
      </c>
      <c r="AO218" s="86" t="s">
        <v>637</v>
      </c>
      <c r="AP218" s="80" t="s">
        <v>178</v>
      </c>
      <c r="AQ218" s="80">
        <v>0</v>
      </c>
      <c r="AR218" s="80">
        <v>0</v>
      </c>
      <c r="AS218" s="80"/>
      <c r="AT218" s="80"/>
      <c r="AU218" s="80"/>
      <c r="AV218" s="80"/>
      <c r="AW218" s="80"/>
      <c r="AX218" s="80"/>
      <c r="AY218" s="80"/>
      <c r="AZ218" s="80"/>
      <c r="BA218" s="79" t="str">
        <f>REPLACE(INDEX(GroupVertices[Group],MATCH(Edges[[#This Row],[Vertex 1]],GroupVertices[Vertex],0)),1,1,"")</f>
        <v>1</v>
      </c>
      <c r="BB218" s="79" t="str">
        <f>REPLACE(INDEX(GroupVertices[Group],MATCH(Edges[[#This Row],[Vertex 2]],GroupVertices[Vertex],0)),1,1,"")</f>
        <v>1</v>
      </c>
    </row>
    <row r="219" spans="1:54" ht="15">
      <c r="A219" s="65" t="s">
        <v>222</v>
      </c>
      <c r="B219" s="65" t="s">
        <v>223</v>
      </c>
      <c r="C219" s="66"/>
      <c r="D219" s="67"/>
      <c r="E219" s="68"/>
      <c r="F219" s="69"/>
      <c r="G219" s="66"/>
      <c r="H219" s="70"/>
      <c r="I219" s="71"/>
      <c r="J219" s="71"/>
      <c r="K219" s="34" t="s">
        <v>66</v>
      </c>
      <c r="L219" s="78">
        <v>219</v>
      </c>
      <c r="M219" s="78"/>
      <c r="N219" s="73"/>
      <c r="O219" s="80" t="s">
        <v>237</v>
      </c>
      <c r="P219" s="82">
        <v>43544.73028935185</v>
      </c>
      <c r="Q219" s="80" t="s">
        <v>293</v>
      </c>
      <c r="R219" s="80"/>
      <c r="S219" s="80"/>
      <c r="T219" s="80" t="s">
        <v>367</v>
      </c>
      <c r="U219" s="80"/>
      <c r="V219" s="84" t="s">
        <v>391</v>
      </c>
      <c r="W219" s="82">
        <v>43544.73028935185</v>
      </c>
      <c r="X219" s="84" t="s">
        <v>480</v>
      </c>
      <c r="Y219" s="80"/>
      <c r="Z219" s="80"/>
      <c r="AA219" s="86" t="s">
        <v>639</v>
      </c>
      <c r="AB219" s="80"/>
      <c r="AC219" s="80" t="b">
        <v>0</v>
      </c>
      <c r="AD219" s="80">
        <v>0</v>
      </c>
      <c r="AE219" s="86" t="s">
        <v>718</v>
      </c>
      <c r="AF219" s="80" t="b">
        <v>0</v>
      </c>
      <c r="AG219" s="80" t="s">
        <v>729</v>
      </c>
      <c r="AH219" s="80"/>
      <c r="AI219" s="86" t="s">
        <v>718</v>
      </c>
      <c r="AJ219" s="80" t="b">
        <v>0</v>
      </c>
      <c r="AK219" s="80">
        <v>2</v>
      </c>
      <c r="AL219" s="86" t="s">
        <v>636</v>
      </c>
      <c r="AM219" s="80" t="s">
        <v>733</v>
      </c>
      <c r="AN219" s="80" t="b">
        <v>0</v>
      </c>
      <c r="AO219" s="86" t="s">
        <v>636</v>
      </c>
      <c r="AP219" s="80" t="s">
        <v>178</v>
      </c>
      <c r="AQ219" s="80">
        <v>0</v>
      </c>
      <c r="AR219" s="80">
        <v>0</v>
      </c>
      <c r="AS219" s="80"/>
      <c r="AT219" s="80"/>
      <c r="AU219" s="80"/>
      <c r="AV219" s="80"/>
      <c r="AW219" s="80"/>
      <c r="AX219" s="80"/>
      <c r="AY219" s="80"/>
      <c r="AZ219" s="80"/>
      <c r="BA219" s="79" t="str">
        <f>REPLACE(INDEX(GroupVertices[Group],MATCH(Edges[[#This Row],[Vertex 1]],GroupVertices[Vertex],0)),1,1,"")</f>
        <v>1</v>
      </c>
      <c r="BB219" s="79" t="str">
        <f>REPLACE(INDEX(GroupVertices[Group],MATCH(Edges[[#This Row],[Vertex 2]],GroupVertices[Vertex],0)),1,1,"")</f>
        <v>1</v>
      </c>
    </row>
    <row r="220" spans="1:54" ht="15">
      <c r="A220" s="65" t="s">
        <v>222</v>
      </c>
      <c r="B220" s="65" t="s">
        <v>223</v>
      </c>
      <c r="C220" s="66"/>
      <c r="D220" s="67"/>
      <c r="E220" s="68"/>
      <c r="F220" s="69"/>
      <c r="G220" s="66"/>
      <c r="H220" s="70"/>
      <c r="I220" s="71"/>
      <c r="J220" s="71"/>
      <c r="K220" s="34" t="s">
        <v>66</v>
      </c>
      <c r="L220" s="78">
        <v>220</v>
      </c>
      <c r="M220" s="78"/>
      <c r="N220" s="73"/>
      <c r="O220" s="80" t="s">
        <v>238</v>
      </c>
      <c r="P220" s="82">
        <v>43544.75332175926</v>
      </c>
      <c r="Q220" s="80" t="s">
        <v>255</v>
      </c>
      <c r="R220" s="80"/>
      <c r="S220" s="80"/>
      <c r="T220" s="80" t="s">
        <v>367</v>
      </c>
      <c r="U220" s="80"/>
      <c r="V220" s="84" t="s">
        <v>391</v>
      </c>
      <c r="W220" s="82">
        <v>43544.75332175926</v>
      </c>
      <c r="X220" s="84" t="s">
        <v>419</v>
      </c>
      <c r="Y220" s="80"/>
      <c r="Z220" s="80"/>
      <c r="AA220" s="86" t="s">
        <v>577</v>
      </c>
      <c r="AB220" s="86" t="s">
        <v>574</v>
      </c>
      <c r="AC220" s="80" t="b">
        <v>0</v>
      </c>
      <c r="AD220" s="80">
        <v>3</v>
      </c>
      <c r="AE220" s="86" t="s">
        <v>723</v>
      </c>
      <c r="AF220" s="80" t="b">
        <v>0</v>
      </c>
      <c r="AG220" s="80" t="s">
        <v>729</v>
      </c>
      <c r="AH220" s="80"/>
      <c r="AI220" s="86" t="s">
        <v>718</v>
      </c>
      <c r="AJ220" s="80" t="b">
        <v>0</v>
      </c>
      <c r="AK220" s="80">
        <v>0</v>
      </c>
      <c r="AL220" s="86" t="s">
        <v>718</v>
      </c>
      <c r="AM220" s="80" t="s">
        <v>733</v>
      </c>
      <c r="AN220" s="80" t="b">
        <v>0</v>
      </c>
      <c r="AO220" s="86" t="s">
        <v>574</v>
      </c>
      <c r="AP220" s="80" t="s">
        <v>178</v>
      </c>
      <c r="AQ220" s="80">
        <v>0</v>
      </c>
      <c r="AR220" s="80">
        <v>0</v>
      </c>
      <c r="AS220" s="80"/>
      <c r="AT220" s="80"/>
      <c r="AU220" s="80"/>
      <c r="AV220" s="80"/>
      <c r="AW220" s="80"/>
      <c r="AX220" s="80"/>
      <c r="AY220" s="80"/>
      <c r="AZ220" s="80"/>
      <c r="BA220" s="79" t="str">
        <f>REPLACE(INDEX(GroupVertices[Group],MATCH(Edges[[#This Row],[Vertex 1]],GroupVertices[Vertex],0)),1,1,"")</f>
        <v>1</v>
      </c>
      <c r="BB220" s="79" t="str">
        <f>REPLACE(INDEX(GroupVertices[Group],MATCH(Edges[[#This Row],[Vertex 2]],GroupVertices[Vertex],0)),1,1,"")</f>
        <v>1</v>
      </c>
    </row>
    <row r="221" spans="1:54" ht="15">
      <c r="A221" s="65" t="s">
        <v>223</v>
      </c>
      <c r="B221" s="65" t="s">
        <v>223</v>
      </c>
      <c r="C221" s="66"/>
      <c r="D221" s="67"/>
      <c r="E221" s="68"/>
      <c r="F221" s="69"/>
      <c r="G221" s="66"/>
      <c r="H221" s="70"/>
      <c r="I221" s="71"/>
      <c r="J221" s="71"/>
      <c r="K221" s="34" t="s">
        <v>65</v>
      </c>
      <c r="L221" s="78">
        <v>221</v>
      </c>
      <c r="M221" s="78"/>
      <c r="N221" s="73"/>
      <c r="O221" s="80" t="s">
        <v>178</v>
      </c>
      <c r="P221" s="82">
        <v>43544.710856481484</v>
      </c>
      <c r="Q221" s="80" t="s">
        <v>297</v>
      </c>
      <c r="R221" s="84" t="s">
        <v>344</v>
      </c>
      <c r="S221" s="80" t="s">
        <v>361</v>
      </c>
      <c r="T221" s="80" t="s">
        <v>373</v>
      </c>
      <c r="U221" s="80"/>
      <c r="V221" s="84" t="s">
        <v>392</v>
      </c>
      <c r="W221" s="82">
        <v>43544.710856481484</v>
      </c>
      <c r="X221" s="84" t="s">
        <v>483</v>
      </c>
      <c r="Y221" s="80"/>
      <c r="Z221" s="80"/>
      <c r="AA221" s="86" t="s">
        <v>644</v>
      </c>
      <c r="AB221" s="80"/>
      <c r="AC221" s="80" t="b">
        <v>0</v>
      </c>
      <c r="AD221" s="80">
        <v>1</v>
      </c>
      <c r="AE221" s="86" t="s">
        <v>718</v>
      </c>
      <c r="AF221" s="80" t="b">
        <v>1</v>
      </c>
      <c r="AG221" s="80" t="s">
        <v>729</v>
      </c>
      <c r="AH221" s="80"/>
      <c r="AI221" s="86" t="s">
        <v>562</v>
      </c>
      <c r="AJ221" s="80" t="b">
        <v>0</v>
      </c>
      <c r="AK221" s="80">
        <v>1</v>
      </c>
      <c r="AL221" s="86" t="s">
        <v>718</v>
      </c>
      <c r="AM221" s="80" t="s">
        <v>733</v>
      </c>
      <c r="AN221" s="80" t="b">
        <v>0</v>
      </c>
      <c r="AO221" s="86" t="s">
        <v>644</v>
      </c>
      <c r="AP221" s="80" t="s">
        <v>178</v>
      </c>
      <c r="AQ221" s="80">
        <v>0</v>
      </c>
      <c r="AR221" s="80">
        <v>0</v>
      </c>
      <c r="AS221" s="80"/>
      <c r="AT221" s="80"/>
      <c r="AU221" s="80"/>
      <c r="AV221" s="80"/>
      <c r="AW221" s="80"/>
      <c r="AX221" s="80"/>
      <c r="AY221" s="80"/>
      <c r="AZ221" s="80"/>
      <c r="BA221" s="79" t="str">
        <f>REPLACE(INDEX(GroupVertices[Group],MATCH(Edges[[#This Row],[Vertex 1]],GroupVertices[Vertex],0)),1,1,"")</f>
        <v>1</v>
      </c>
      <c r="BB221" s="79" t="str">
        <f>REPLACE(INDEX(GroupVertices[Group],MATCH(Edges[[#This Row],[Vertex 2]],GroupVertices[Vertex],0)),1,1,"")</f>
        <v>1</v>
      </c>
    </row>
    <row r="222" spans="1:54" ht="15">
      <c r="A222" s="65" t="s">
        <v>223</v>
      </c>
      <c r="B222" s="65" t="s">
        <v>223</v>
      </c>
      <c r="C222" s="66"/>
      <c r="D222" s="67"/>
      <c r="E222" s="68"/>
      <c r="F222" s="69"/>
      <c r="G222" s="66"/>
      <c r="H222" s="70"/>
      <c r="I222" s="71"/>
      <c r="J222" s="71"/>
      <c r="K222" s="34" t="s">
        <v>65</v>
      </c>
      <c r="L222" s="78">
        <v>222</v>
      </c>
      <c r="M222" s="78"/>
      <c r="N222" s="73"/>
      <c r="O222" s="80" t="s">
        <v>178</v>
      </c>
      <c r="P222" s="82">
        <v>43544.718206018515</v>
      </c>
      <c r="Q222" s="80" t="s">
        <v>299</v>
      </c>
      <c r="R222" s="84" t="s">
        <v>346</v>
      </c>
      <c r="S222" s="80" t="s">
        <v>366</v>
      </c>
      <c r="T222" s="80" t="s">
        <v>375</v>
      </c>
      <c r="U222" s="80"/>
      <c r="V222" s="84" t="s">
        <v>392</v>
      </c>
      <c r="W222" s="82">
        <v>43544.718206018515</v>
      </c>
      <c r="X222" s="84" t="s">
        <v>484</v>
      </c>
      <c r="Y222" s="80"/>
      <c r="Z222" s="80"/>
      <c r="AA222" s="86" t="s">
        <v>646</v>
      </c>
      <c r="AB222" s="80"/>
      <c r="AC222" s="80" t="b">
        <v>0</v>
      </c>
      <c r="AD222" s="80">
        <v>2</v>
      </c>
      <c r="AE222" s="86" t="s">
        <v>718</v>
      </c>
      <c r="AF222" s="80" t="b">
        <v>0</v>
      </c>
      <c r="AG222" s="80" t="s">
        <v>729</v>
      </c>
      <c r="AH222" s="80"/>
      <c r="AI222" s="86" t="s">
        <v>718</v>
      </c>
      <c r="AJ222" s="80" t="b">
        <v>0</v>
      </c>
      <c r="AK222" s="80">
        <v>1</v>
      </c>
      <c r="AL222" s="86" t="s">
        <v>718</v>
      </c>
      <c r="AM222" s="80" t="s">
        <v>733</v>
      </c>
      <c r="AN222" s="80" t="b">
        <v>0</v>
      </c>
      <c r="AO222" s="86" t="s">
        <v>646</v>
      </c>
      <c r="AP222" s="80" t="s">
        <v>178</v>
      </c>
      <c r="AQ222" s="80">
        <v>0</v>
      </c>
      <c r="AR222" s="80">
        <v>0</v>
      </c>
      <c r="AS222" s="80"/>
      <c r="AT222" s="80"/>
      <c r="AU222" s="80"/>
      <c r="AV222" s="80"/>
      <c r="AW222" s="80"/>
      <c r="AX222" s="80"/>
      <c r="AY222" s="80"/>
      <c r="AZ222" s="80"/>
      <c r="BA222" s="79" t="str">
        <f>REPLACE(INDEX(GroupVertices[Group],MATCH(Edges[[#This Row],[Vertex 1]],GroupVertices[Vertex],0)),1,1,"")</f>
        <v>1</v>
      </c>
      <c r="BB222" s="79" t="str">
        <f>REPLACE(INDEX(GroupVertices[Group],MATCH(Edges[[#This Row],[Vertex 2]],GroupVertices[Vertex],0)),1,1,"")</f>
        <v>1</v>
      </c>
    </row>
    <row r="223" spans="1:54" ht="15">
      <c r="A223" s="65" t="s">
        <v>223</v>
      </c>
      <c r="B223" s="65" t="s">
        <v>223</v>
      </c>
      <c r="C223" s="66"/>
      <c r="D223" s="67"/>
      <c r="E223" s="68"/>
      <c r="F223" s="69"/>
      <c r="G223" s="66"/>
      <c r="H223" s="70"/>
      <c r="I223" s="71"/>
      <c r="J223" s="71"/>
      <c r="K223" s="34" t="s">
        <v>65</v>
      </c>
      <c r="L223" s="78">
        <v>223</v>
      </c>
      <c r="M223" s="78"/>
      <c r="N223" s="73"/>
      <c r="O223" s="80" t="s">
        <v>178</v>
      </c>
      <c r="P223" s="82">
        <v>43544.7208912037</v>
      </c>
      <c r="Q223" s="80" t="s">
        <v>300</v>
      </c>
      <c r="R223" s="84" t="s">
        <v>346</v>
      </c>
      <c r="S223" s="80" t="s">
        <v>366</v>
      </c>
      <c r="T223" s="80" t="s">
        <v>367</v>
      </c>
      <c r="U223" s="80"/>
      <c r="V223" s="84" t="s">
        <v>392</v>
      </c>
      <c r="W223" s="82">
        <v>43544.7208912037</v>
      </c>
      <c r="X223" s="84" t="s">
        <v>485</v>
      </c>
      <c r="Y223" s="80"/>
      <c r="Z223" s="80"/>
      <c r="AA223" s="86" t="s">
        <v>647</v>
      </c>
      <c r="AB223" s="80"/>
      <c r="AC223" s="80" t="b">
        <v>0</v>
      </c>
      <c r="AD223" s="80">
        <v>1</v>
      </c>
      <c r="AE223" s="86" t="s">
        <v>718</v>
      </c>
      <c r="AF223" s="80" t="b">
        <v>0</v>
      </c>
      <c r="AG223" s="80" t="s">
        <v>729</v>
      </c>
      <c r="AH223" s="80"/>
      <c r="AI223" s="86" t="s">
        <v>718</v>
      </c>
      <c r="AJ223" s="80" t="b">
        <v>0</v>
      </c>
      <c r="AK223" s="80">
        <v>0</v>
      </c>
      <c r="AL223" s="86" t="s">
        <v>718</v>
      </c>
      <c r="AM223" s="80" t="s">
        <v>733</v>
      </c>
      <c r="AN223" s="80" t="b">
        <v>0</v>
      </c>
      <c r="AO223" s="86" t="s">
        <v>647</v>
      </c>
      <c r="AP223" s="80" t="s">
        <v>178</v>
      </c>
      <c r="AQ223" s="80">
        <v>0</v>
      </c>
      <c r="AR223" s="80">
        <v>0</v>
      </c>
      <c r="AS223" s="80"/>
      <c r="AT223" s="80"/>
      <c r="AU223" s="80"/>
      <c r="AV223" s="80"/>
      <c r="AW223" s="80"/>
      <c r="AX223" s="80"/>
      <c r="AY223" s="80"/>
      <c r="AZ223" s="80"/>
      <c r="BA223" s="79" t="str">
        <f>REPLACE(INDEX(GroupVertices[Group],MATCH(Edges[[#This Row],[Vertex 1]],GroupVertices[Vertex],0)),1,1,"")</f>
        <v>1</v>
      </c>
      <c r="BB223" s="79" t="str">
        <f>REPLACE(INDEX(GroupVertices[Group],MATCH(Edges[[#This Row],[Vertex 2]],GroupVertices[Vertex],0)),1,1,"")</f>
        <v>1</v>
      </c>
    </row>
    <row r="224" spans="1:54" ht="15">
      <c r="A224" s="65" t="s">
        <v>223</v>
      </c>
      <c r="B224" s="65" t="s">
        <v>223</v>
      </c>
      <c r="C224" s="66"/>
      <c r="D224" s="67"/>
      <c r="E224" s="68"/>
      <c r="F224" s="69"/>
      <c r="G224" s="66"/>
      <c r="H224" s="70"/>
      <c r="I224" s="71"/>
      <c r="J224" s="71"/>
      <c r="K224" s="34" t="s">
        <v>65</v>
      </c>
      <c r="L224" s="78">
        <v>224</v>
      </c>
      <c r="M224" s="78"/>
      <c r="N224" s="73"/>
      <c r="O224" s="80" t="s">
        <v>178</v>
      </c>
      <c r="P224" s="82">
        <v>43544.72630787037</v>
      </c>
      <c r="Q224" s="80" t="s">
        <v>301</v>
      </c>
      <c r="R224" s="84" t="s">
        <v>341</v>
      </c>
      <c r="S224" s="80" t="s">
        <v>364</v>
      </c>
      <c r="T224" s="80" t="s">
        <v>371</v>
      </c>
      <c r="U224" s="80"/>
      <c r="V224" s="84" t="s">
        <v>392</v>
      </c>
      <c r="W224" s="82">
        <v>43544.72630787037</v>
      </c>
      <c r="X224" s="84" t="s">
        <v>486</v>
      </c>
      <c r="Y224" s="80"/>
      <c r="Z224" s="80"/>
      <c r="AA224" s="86" t="s">
        <v>648</v>
      </c>
      <c r="AB224" s="80"/>
      <c r="AC224" s="80" t="b">
        <v>0</v>
      </c>
      <c r="AD224" s="80">
        <v>2</v>
      </c>
      <c r="AE224" s="86" t="s">
        <v>718</v>
      </c>
      <c r="AF224" s="80" t="b">
        <v>0</v>
      </c>
      <c r="AG224" s="80" t="s">
        <v>729</v>
      </c>
      <c r="AH224" s="80"/>
      <c r="AI224" s="86" t="s">
        <v>718</v>
      </c>
      <c r="AJ224" s="80" t="b">
        <v>0</v>
      </c>
      <c r="AK224" s="80">
        <v>1</v>
      </c>
      <c r="AL224" s="86" t="s">
        <v>718</v>
      </c>
      <c r="AM224" s="80" t="s">
        <v>733</v>
      </c>
      <c r="AN224" s="80" t="b">
        <v>0</v>
      </c>
      <c r="AO224" s="86" t="s">
        <v>648</v>
      </c>
      <c r="AP224" s="80" t="s">
        <v>178</v>
      </c>
      <c r="AQ224" s="80">
        <v>0</v>
      </c>
      <c r="AR224" s="80">
        <v>0</v>
      </c>
      <c r="AS224" s="80"/>
      <c r="AT224" s="80"/>
      <c r="AU224" s="80"/>
      <c r="AV224" s="80"/>
      <c r="AW224" s="80"/>
      <c r="AX224" s="80"/>
      <c r="AY224" s="80"/>
      <c r="AZ224" s="80"/>
      <c r="BA224" s="79" t="str">
        <f>REPLACE(INDEX(GroupVertices[Group],MATCH(Edges[[#This Row],[Vertex 1]],GroupVertices[Vertex],0)),1,1,"")</f>
        <v>1</v>
      </c>
      <c r="BB224" s="79" t="str">
        <f>REPLACE(INDEX(GroupVertices[Group],MATCH(Edges[[#This Row],[Vertex 2]],GroupVertices[Vertex],0)),1,1,"")</f>
        <v>1</v>
      </c>
    </row>
    <row r="225" spans="1:54" ht="15">
      <c r="A225" s="65" t="s">
        <v>223</v>
      </c>
      <c r="B225" s="65" t="s">
        <v>223</v>
      </c>
      <c r="C225" s="66"/>
      <c r="D225" s="67"/>
      <c r="E225" s="68"/>
      <c r="F225" s="69"/>
      <c r="G225" s="66"/>
      <c r="H225" s="70"/>
      <c r="I225" s="71"/>
      <c r="J225" s="71"/>
      <c r="K225" s="34" t="s">
        <v>65</v>
      </c>
      <c r="L225" s="78">
        <v>225</v>
      </c>
      <c r="M225" s="78"/>
      <c r="N225" s="73"/>
      <c r="O225" s="80" t="s">
        <v>178</v>
      </c>
      <c r="P225" s="82">
        <v>43544.73472222222</v>
      </c>
      <c r="Q225" s="80" t="s">
        <v>302</v>
      </c>
      <c r="R225" s="80"/>
      <c r="S225" s="80"/>
      <c r="T225" s="80" t="s">
        <v>371</v>
      </c>
      <c r="U225" s="80"/>
      <c r="V225" s="84" t="s">
        <v>392</v>
      </c>
      <c r="W225" s="82">
        <v>43544.73472222222</v>
      </c>
      <c r="X225" s="84" t="s">
        <v>487</v>
      </c>
      <c r="Y225" s="80"/>
      <c r="Z225" s="80"/>
      <c r="AA225" s="86" t="s">
        <v>649</v>
      </c>
      <c r="AB225" s="80"/>
      <c r="AC225" s="80" t="b">
        <v>0</v>
      </c>
      <c r="AD225" s="80">
        <v>2</v>
      </c>
      <c r="AE225" s="86" t="s">
        <v>718</v>
      </c>
      <c r="AF225" s="80" t="b">
        <v>0</v>
      </c>
      <c r="AG225" s="80" t="s">
        <v>729</v>
      </c>
      <c r="AH225" s="80"/>
      <c r="AI225" s="86" t="s">
        <v>718</v>
      </c>
      <c r="AJ225" s="80" t="b">
        <v>0</v>
      </c>
      <c r="AK225" s="80">
        <v>0</v>
      </c>
      <c r="AL225" s="86" t="s">
        <v>718</v>
      </c>
      <c r="AM225" s="80" t="s">
        <v>733</v>
      </c>
      <c r="AN225" s="80" t="b">
        <v>0</v>
      </c>
      <c r="AO225" s="86" t="s">
        <v>649</v>
      </c>
      <c r="AP225" s="80" t="s">
        <v>178</v>
      </c>
      <c r="AQ225" s="80">
        <v>0</v>
      </c>
      <c r="AR225" s="80">
        <v>0</v>
      </c>
      <c r="AS225" s="80"/>
      <c r="AT225" s="80"/>
      <c r="AU225" s="80"/>
      <c r="AV225" s="80"/>
      <c r="AW225" s="80"/>
      <c r="AX225" s="80"/>
      <c r="AY225" s="80"/>
      <c r="AZ225" s="80"/>
      <c r="BA225" s="79" t="str">
        <f>REPLACE(INDEX(GroupVertices[Group],MATCH(Edges[[#This Row],[Vertex 1]],GroupVertices[Vertex],0)),1,1,"")</f>
        <v>1</v>
      </c>
      <c r="BB225" s="79" t="str">
        <f>REPLACE(INDEX(GroupVertices[Group],MATCH(Edges[[#This Row],[Vertex 2]],GroupVertices[Vertex],0)),1,1,"")</f>
        <v>1</v>
      </c>
    </row>
    <row r="226" spans="1:54" ht="15">
      <c r="A226" s="65" t="s">
        <v>223</v>
      </c>
      <c r="B226" s="65" t="s">
        <v>223</v>
      </c>
      <c r="C226" s="66"/>
      <c r="D226" s="67"/>
      <c r="E226" s="68"/>
      <c r="F226" s="69"/>
      <c r="G226" s="66"/>
      <c r="H226" s="70"/>
      <c r="I226" s="71"/>
      <c r="J226" s="71"/>
      <c r="K226" s="34" t="s">
        <v>65</v>
      </c>
      <c r="L226" s="78">
        <v>226</v>
      </c>
      <c r="M226" s="78"/>
      <c r="N226" s="73"/>
      <c r="O226" s="80" t="s">
        <v>178</v>
      </c>
      <c r="P226" s="82">
        <v>43544.738217592596</v>
      </c>
      <c r="Q226" s="80" t="s">
        <v>303</v>
      </c>
      <c r="R226" s="80"/>
      <c r="S226" s="80"/>
      <c r="T226" s="80" t="s">
        <v>376</v>
      </c>
      <c r="U226" s="80"/>
      <c r="V226" s="84" t="s">
        <v>392</v>
      </c>
      <c r="W226" s="82">
        <v>43544.738217592596</v>
      </c>
      <c r="X226" s="84" t="s">
        <v>488</v>
      </c>
      <c r="Y226" s="80"/>
      <c r="Z226" s="80"/>
      <c r="AA226" s="86" t="s">
        <v>650</v>
      </c>
      <c r="AB226" s="80"/>
      <c r="AC226" s="80" t="b">
        <v>0</v>
      </c>
      <c r="AD226" s="80">
        <v>0</v>
      </c>
      <c r="AE226" s="86" t="s">
        <v>718</v>
      </c>
      <c r="AF226" s="80" t="b">
        <v>0</v>
      </c>
      <c r="AG226" s="80" t="s">
        <v>729</v>
      </c>
      <c r="AH226" s="80"/>
      <c r="AI226" s="86" t="s">
        <v>718</v>
      </c>
      <c r="AJ226" s="80" t="b">
        <v>0</v>
      </c>
      <c r="AK226" s="80">
        <v>0</v>
      </c>
      <c r="AL226" s="86" t="s">
        <v>718</v>
      </c>
      <c r="AM226" s="80" t="s">
        <v>733</v>
      </c>
      <c r="AN226" s="80" t="b">
        <v>0</v>
      </c>
      <c r="AO226" s="86" t="s">
        <v>650</v>
      </c>
      <c r="AP226" s="80" t="s">
        <v>178</v>
      </c>
      <c r="AQ226" s="80">
        <v>0</v>
      </c>
      <c r="AR226" s="80">
        <v>0</v>
      </c>
      <c r="AS226" s="80"/>
      <c r="AT226" s="80"/>
      <c r="AU226" s="80"/>
      <c r="AV226" s="80"/>
      <c r="AW226" s="80"/>
      <c r="AX226" s="80"/>
      <c r="AY226" s="80"/>
      <c r="AZ226" s="80"/>
      <c r="BA226" s="79" t="str">
        <f>REPLACE(INDEX(GroupVertices[Group],MATCH(Edges[[#This Row],[Vertex 1]],GroupVertices[Vertex],0)),1,1,"")</f>
        <v>1</v>
      </c>
      <c r="BB226" s="79" t="str">
        <f>REPLACE(INDEX(GroupVertices[Group],MATCH(Edges[[#This Row],[Vertex 2]],GroupVertices[Vertex],0)),1,1,"")</f>
        <v>1</v>
      </c>
    </row>
    <row r="227" spans="1:54" ht="15">
      <c r="A227" s="65" t="s">
        <v>223</v>
      </c>
      <c r="B227" s="65" t="s">
        <v>223</v>
      </c>
      <c r="C227" s="66"/>
      <c r="D227" s="67"/>
      <c r="E227" s="68"/>
      <c r="F227" s="69"/>
      <c r="G227" s="66"/>
      <c r="H227" s="70"/>
      <c r="I227" s="71"/>
      <c r="J227" s="71"/>
      <c r="K227" s="34" t="s">
        <v>65</v>
      </c>
      <c r="L227" s="78">
        <v>227</v>
      </c>
      <c r="M227" s="78"/>
      <c r="N227" s="73"/>
      <c r="O227" s="80" t="s">
        <v>178</v>
      </c>
      <c r="P227" s="82">
        <v>43544.74165509259</v>
      </c>
      <c r="Q227" s="80" t="s">
        <v>304</v>
      </c>
      <c r="R227" s="80"/>
      <c r="S227" s="80"/>
      <c r="T227" s="80" t="s">
        <v>372</v>
      </c>
      <c r="U227" s="80"/>
      <c r="V227" s="84" t="s">
        <v>392</v>
      </c>
      <c r="W227" s="82">
        <v>43544.74165509259</v>
      </c>
      <c r="X227" s="84" t="s">
        <v>489</v>
      </c>
      <c r="Y227" s="80"/>
      <c r="Z227" s="80"/>
      <c r="AA227" s="86" t="s">
        <v>651</v>
      </c>
      <c r="AB227" s="80"/>
      <c r="AC227" s="80" t="b">
        <v>0</v>
      </c>
      <c r="AD227" s="80">
        <v>1</v>
      </c>
      <c r="AE227" s="86" t="s">
        <v>718</v>
      </c>
      <c r="AF227" s="80" t="b">
        <v>0</v>
      </c>
      <c r="AG227" s="80" t="s">
        <v>729</v>
      </c>
      <c r="AH227" s="80"/>
      <c r="AI227" s="86" t="s">
        <v>718</v>
      </c>
      <c r="AJ227" s="80" t="b">
        <v>0</v>
      </c>
      <c r="AK227" s="80">
        <v>0</v>
      </c>
      <c r="AL227" s="86" t="s">
        <v>718</v>
      </c>
      <c r="AM227" s="80" t="s">
        <v>733</v>
      </c>
      <c r="AN227" s="80" t="b">
        <v>0</v>
      </c>
      <c r="AO227" s="86" t="s">
        <v>651</v>
      </c>
      <c r="AP227" s="80" t="s">
        <v>178</v>
      </c>
      <c r="AQ227" s="80">
        <v>0</v>
      </c>
      <c r="AR227" s="80">
        <v>0</v>
      </c>
      <c r="AS227" s="80"/>
      <c r="AT227" s="80"/>
      <c r="AU227" s="80"/>
      <c r="AV227" s="80"/>
      <c r="AW227" s="80"/>
      <c r="AX227" s="80"/>
      <c r="AY227" s="80"/>
      <c r="AZ227" s="80"/>
      <c r="BA227" s="79" t="str">
        <f>REPLACE(INDEX(GroupVertices[Group],MATCH(Edges[[#This Row],[Vertex 1]],GroupVertices[Vertex],0)),1,1,"")</f>
        <v>1</v>
      </c>
      <c r="BB227" s="79" t="str">
        <f>REPLACE(INDEX(GroupVertices[Group],MATCH(Edges[[#This Row],[Vertex 2]],GroupVertices[Vertex],0)),1,1,"")</f>
        <v>1</v>
      </c>
    </row>
    <row r="228" spans="1:54" ht="15">
      <c r="A228" s="65" t="s">
        <v>216</v>
      </c>
      <c r="B228" s="65" t="s">
        <v>223</v>
      </c>
      <c r="C228" s="66"/>
      <c r="D228" s="67"/>
      <c r="E228" s="68"/>
      <c r="F228" s="69"/>
      <c r="G228" s="66"/>
      <c r="H228" s="70"/>
      <c r="I228" s="71"/>
      <c r="J228" s="71"/>
      <c r="K228" s="34" t="s">
        <v>65</v>
      </c>
      <c r="L228" s="78">
        <v>228</v>
      </c>
      <c r="M228" s="78"/>
      <c r="N228" s="73"/>
      <c r="O228" s="80" t="s">
        <v>237</v>
      </c>
      <c r="P228" s="82">
        <v>43544.75003472222</v>
      </c>
      <c r="Q228" s="80" t="s">
        <v>242</v>
      </c>
      <c r="R228" s="80"/>
      <c r="S228" s="80"/>
      <c r="T228" s="80"/>
      <c r="U228" s="80"/>
      <c r="V228" s="84" t="s">
        <v>385</v>
      </c>
      <c r="W228" s="82">
        <v>43544.75003472222</v>
      </c>
      <c r="X228" s="84" t="s">
        <v>401</v>
      </c>
      <c r="Y228" s="80"/>
      <c r="Z228" s="80"/>
      <c r="AA228" s="86" t="s">
        <v>557</v>
      </c>
      <c r="AB228" s="80"/>
      <c r="AC228" s="80" t="b">
        <v>0</v>
      </c>
      <c r="AD228" s="80">
        <v>0</v>
      </c>
      <c r="AE228" s="86" t="s">
        <v>718</v>
      </c>
      <c r="AF228" s="80" t="b">
        <v>0</v>
      </c>
      <c r="AG228" s="80" t="s">
        <v>729</v>
      </c>
      <c r="AH228" s="80"/>
      <c r="AI228" s="86" t="s">
        <v>718</v>
      </c>
      <c r="AJ228" s="80" t="b">
        <v>0</v>
      </c>
      <c r="AK228" s="80">
        <v>2</v>
      </c>
      <c r="AL228" s="86" t="s">
        <v>643</v>
      </c>
      <c r="AM228" s="80" t="s">
        <v>735</v>
      </c>
      <c r="AN228" s="80" t="b">
        <v>0</v>
      </c>
      <c r="AO228" s="86" t="s">
        <v>643</v>
      </c>
      <c r="AP228" s="80" t="s">
        <v>178</v>
      </c>
      <c r="AQ228" s="80">
        <v>0</v>
      </c>
      <c r="AR228" s="80">
        <v>0</v>
      </c>
      <c r="AS228" s="80"/>
      <c r="AT228" s="80"/>
      <c r="AU228" s="80"/>
      <c r="AV228" s="80"/>
      <c r="AW228" s="80"/>
      <c r="AX228" s="80"/>
      <c r="AY228" s="80"/>
      <c r="AZ228" s="80"/>
      <c r="BA228" s="79" t="str">
        <f>REPLACE(INDEX(GroupVertices[Group],MATCH(Edges[[#This Row],[Vertex 1]],GroupVertices[Vertex],0)),1,1,"")</f>
        <v>1</v>
      </c>
      <c r="BB228" s="79" t="str">
        <f>REPLACE(INDEX(GroupVertices[Group],MATCH(Edges[[#This Row],[Vertex 2]],GroupVertices[Vertex],0)),1,1,"")</f>
        <v>1</v>
      </c>
    </row>
    <row r="229" spans="1:54" ht="15">
      <c r="A229" s="65" t="s">
        <v>220</v>
      </c>
      <c r="B229" s="65" t="s">
        <v>235</v>
      </c>
      <c r="C229" s="66"/>
      <c r="D229" s="67"/>
      <c r="E229" s="68"/>
      <c r="F229" s="69"/>
      <c r="G229" s="66"/>
      <c r="H229" s="70"/>
      <c r="I229" s="71"/>
      <c r="J229" s="71"/>
      <c r="K229" s="34" t="s">
        <v>65</v>
      </c>
      <c r="L229" s="78">
        <v>229</v>
      </c>
      <c r="M229" s="78"/>
      <c r="N229" s="73"/>
      <c r="O229" s="80" t="s">
        <v>236</v>
      </c>
      <c r="P229" s="82">
        <v>43544.727268518516</v>
      </c>
      <c r="Q229" s="80" t="s">
        <v>293</v>
      </c>
      <c r="R229" s="80"/>
      <c r="S229" s="80"/>
      <c r="T229" s="80" t="s">
        <v>367</v>
      </c>
      <c r="U229" s="80"/>
      <c r="V229" s="84" t="s">
        <v>389</v>
      </c>
      <c r="W229" s="82">
        <v>43544.727268518516</v>
      </c>
      <c r="X229" s="84" t="s">
        <v>481</v>
      </c>
      <c r="Y229" s="80"/>
      <c r="Z229" s="80"/>
      <c r="AA229" s="86" t="s">
        <v>640</v>
      </c>
      <c r="AB229" s="80"/>
      <c r="AC229" s="80" t="b">
        <v>0</v>
      </c>
      <c r="AD229" s="80">
        <v>0</v>
      </c>
      <c r="AE229" s="86" t="s">
        <v>718</v>
      </c>
      <c r="AF229" s="80" t="b">
        <v>0</v>
      </c>
      <c r="AG229" s="80" t="s">
        <v>729</v>
      </c>
      <c r="AH229" s="80"/>
      <c r="AI229" s="86" t="s">
        <v>718</v>
      </c>
      <c r="AJ229" s="80" t="b">
        <v>0</v>
      </c>
      <c r="AK229" s="80">
        <v>2</v>
      </c>
      <c r="AL229" s="86" t="s">
        <v>636</v>
      </c>
      <c r="AM229" s="80" t="s">
        <v>736</v>
      </c>
      <c r="AN229" s="80" t="b">
        <v>0</v>
      </c>
      <c r="AO229" s="86" t="s">
        <v>636</v>
      </c>
      <c r="AP229" s="80" t="s">
        <v>178</v>
      </c>
      <c r="AQ229" s="80">
        <v>0</v>
      </c>
      <c r="AR229" s="80">
        <v>0</v>
      </c>
      <c r="AS229" s="80"/>
      <c r="AT229" s="80"/>
      <c r="AU229" s="80"/>
      <c r="AV229" s="80"/>
      <c r="AW229" s="80"/>
      <c r="AX229" s="80"/>
      <c r="AY229" s="80"/>
      <c r="AZ229" s="80"/>
      <c r="BA229" s="79" t="str">
        <f>REPLACE(INDEX(GroupVertices[Group],MATCH(Edges[[#This Row],[Vertex 1]],GroupVertices[Vertex],0)),1,1,"")</f>
        <v>2</v>
      </c>
      <c r="BB229" s="79" t="str">
        <f>REPLACE(INDEX(GroupVertices[Group],MATCH(Edges[[#This Row],[Vertex 2]],GroupVertices[Vertex],0)),1,1,"")</f>
        <v>1</v>
      </c>
    </row>
    <row r="230" spans="1:54" ht="15">
      <c r="A230" s="65" t="s">
        <v>220</v>
      </c>
      <c r="B230" s="65" t="s">
        <v>235</v>
      </c>
      <c r="C230" s="66"/>
      <c r="D230" s="67"/>
      <c r="E230" s="68"/>
      <c r="F230" s="69"/>
      <c r="G230" s="66"/>
      <c r="H230" s="70"/>
      <c r="I230" s="71"/>
      <c r="J230" s="71"/>
      <c r="K230" s="34" t="s">
        <v>65</v>
      </c>
      <c r="L230" s="78">
        <v>230</v>
      </c>
      <c r="M230" s="78"/>
      <c r="N230" s="73"/>
      <c r="O230" s="80" t="s">
        <v>236</v>
      </c>
      <c r="P230" s="82">
        <v>43544.760787037034</v>
      </c>
      <c r="Q230" s="80" t="s">
        <v>295</v>
      </c>
      <c r="R230" s="80"/>
      <c r="S230" s="80"/>
      <c r="T230" s="80" t="s">
        <v>367</v>
      </c>
      <c r="U230" s="80"/>
      <c r="V230" s="84" t="s">
        <v>389</v>
      </c>
      <c r="W230" s="82">
        <v>43544.760787037034</v>
      </c>
      <c r="X230" s="84" t="s">
        <v>482</v>
      </c>
      <c r="Y230" s="80"/>
      <c r="Z230" s="80"/>
      <c r="AA230" s="86" t="s">
        <v>641</v>
      </c>
      <c r="AB230" s="80"/>
      <c r="AC230" s="80" t="b">
        <v>0</v>
      </c>
      <c r="AD230" s="80">
        <v>0</v>
      </c>
      <c r="AE230" s="86" t="s">
        <v>718</v>
      </c>
      <c r="AF230" s="80" t="b">
        <v>0</v>
      </c>
      <c r="AG230" s="80" t="s">
        <v>729</v>
      </c>
      <c r="AH230" s="80"/>
      <c r="AI230" s="86" t="s">
        <v>718</v>
      </c>
      <c r="AJ230" s="80" t="b">
        <v>0</v>
      </c>
      <c r="AK230" s="80">
        <v>1</v>
      </c>
      <c r="AL230" s="86" t="s">
        <v>638</v>
      </c>
      <c r="AM230" s="80" t="s">
        <v>736</v>
      </c>
      <c r="AN230" s="80" t="b">
        <v>0</v>
      </c>
      <c r="AO230" s="86" t="s">
        <v>638</v>
      </c>
      <c r="AP230" s="80" t="s">
        <v>178</v>
      </c>
      <c r="AQ230" s="80">
        <v>0</v>
      </c>
      <c r="AR230" s="80">
        <v>0</v>
      </c>
      <c r="AS230" s="80"/>
      <c r="AT230" s="80"/>
      <c r="AU230" s="80"/>
      <c r="AV230" s="80"/>
      <c r="AW230" s="80"/>
      <c r="AX230" s="80"/>
      <c r="AY230" s="80"/>
      <c r="AZ230" s="80"/>
      <c r="BA230" s="79" t="str">
        <f>REPLACE(INDEX(GroupVertices[Group],MATCH(Edges[[#This Row],[Vertex 1]],GroupVertices[Vertex],0)),1,1,"")</f>
        <v>2</v>
      </c>
      <c r="BB230" s="79" t="str">
        <f>REPLACE(INDEX(GroupVertices[Group],MATCH(Edges[[#This Row],[Vertex 2]],GroupVertices[Vertex],0)),1,1,"")</f>
        <v>1</v>
      </c>
    </row>
    <row r="231" spans="1:54" ht="15">
      <c r="A231" s="65" t="s">
        <v>227</v>
      </c>
      <c r="B231" s="65" t="s">
        <v>235</v>
      </c>
      <c r="C231" s="66"/>
      <c r="D231" s="67"/>
      <c r="E231" s="68"/>
      <c r="F231" s="69"/>
      <c r="G231" s="66"/>
      <c r="H231" s="70"/>
      <c r="I231" s="71"/>
      <c r="J231" s="71"/>
      <c r="K231" s="34" t="s">
        <v>65</v>
      </c>
      <c r="L231" s="78">
        <v>231</v>
      </c>
      <c r="M231" s="78"/>
      <c r="N231" s="73"/>
      <c r="O231" s="80" t="s">
        <v>236</v>
      </c>
      <c r="P231" s="82">
        <v>43544.7284375</v>
      </c>
      <c r="Q231" s="80" t="s">
        <v>289</v>
      </c>
      <c r="R231" s="80"/>
      <c r="S231" s="80"/>
      <c r="T231" s="80" t="s">
        <v>367</v>
      </c>
      <c r="U231" s="80"/>
      <c r="V231" s="84" t="s">
        <v>396</v>
      </c>
      <c r="W231" s="82">
        <v>43544.7284375</v>
      </c>
      <c r="X231" s="84" t="s">
        <v>471</v>
      </c>
      <c r="Y231" s="80"/>
      <c r="Z231" s="80"/>
      <c r="AA231" s="86" t="s">
        <v>629</v>
      </c>
      <c r="AB231" s="86" t="s">
        <v>636</v>
      </c>
      <c r="AC231" s="80" t="b">
        <v>0</v>
      </c>
      <c r="AD231" s="80">
        <v>1</v>
      </c>
      <c r="AE231" s="86" t="s">
        <v>723</v>
      </c>
      <c r="AF231" s="80" t="b">
        <v>0</v>
      </c>
      <c r="AG231" s="80" t="s">
        <v>729</v>
      </c>
      <c r="AH231" s="80"/>
      <c r="AI231" s="86" t="s">
        <v>718</v>
      </c>
      <c r="AJ231" s="80" t="b">
        <v>0</v>
      </c>
      <c r="AK231" s="80">
        <v>0</v>
      </c>
      <c r="AL231" s="86" t="s">
        <v>718</v>
      </c>
      <c r="AM231" s="80" t="s">
        <v>736</v>
      </c>
      <c r="AN231" s="80" t="b">
        <v>0</v>
      </c>
      <c r="AO231" s="86" t="s">
        <v>636</v>
      </c>
      <c r="AP231" s="80" t="s">
        <v>178</v>
      </c>
      <c r="AQ231" s="80">
        <v>0</v>
      </c>
      <c r="AR231" s="80">
        <v>0</v>
      </c>
      <c r="AS231" s="80"/>
      <c r="AT231" s="80"/>
      <c r="AU231" s="80"/>
      <c r="AV231" s="80"/>
      <c r="AW231" s="80"/>
      <c r="AX231" s="80"/>
      <c r="AY231" s="80"/>
      <c r="AZ231" s="80"/>
      <c r="BA231" s="79" t="str">
        <f>REPLACE(INDEX(GroupVertices[Group],MATCH(Edges[[#This Row],[Vertex 1]],GroupVertices[Vertex],0)),1,1,"")</f>
        <v>1</v>
      </c>
      <c r="BB231" s="79" t="str">
        <f>REPLACE(INDEX(GroupVertices[Group],MATCH(Edges[[#This Row],[Vertex 2]],GroupVertices[Vertex],0)),1,1,"")</f>
        <v>1</v>
      </c>
    </row>
    <row r="232" spans="1:54" ht="15">
      <c r="A232" s="65" t="s">
        <v>222</v>
      </c>
      <c r="B232" s="65" t="s">
        <v>235</v>
      </c>
      <c r="C232" s="66"/>
      <c r="D232" s="67"/>
      <c r="E232" s="68"/>
      <c r="F232" s="69"/>
      <c r="G232" s="66"/>
      <c r="H232" s="70"/>
      <c r="I232" s="71"/>
      <c r="J232" s="71"/>
      <c r="K232" s="34" t="s">
        <v>65</v>
      </c>
      <c r="L232" s="78">
        <v>232</v>
      </c>
      <c r="M232" s="78"/>
      <c r="N232" s="73"/>
      <c r="O232" s="80" t="s">
        <v>236</v>
      </c>
      <c r="P232" s="82">
        <v>43544.730046296296</v>
      </c>
      <c r="Q232" s="80" t="s">
        <v>295</v>
      </c>
      <c r="R232" s="84" t="s">
        <v>343</v>
      </c>
      <c r="S232" s="80" t="s">
        <v>365</v>
      </c>
      <c r="T232" s="80" t="s">
        <v>367</v>
      </c>
      <c r="U232" s="80"/>
      <c r="V232" s="84" t="s">
        <v>391</v>
      </c>
      <c r="W232" s="82">
        <v>43544.730046296296</v>
      </c>
      <c r="X232" s="84" t="s">
        <v>479</v>
      </c>
      <c r="Y232" s="80"/>
      <c r="Z232" s="80"/>
      <c r="AA232" s="86" t="s">
        <v>638</v>
      </c>
      <c r="AB232" s="86" t="s">
        <v>637</v>
      </c>
      <c r="AC232" s="80" t="b">
        <v>0</v>
      </c>
      <c r="AD232" s="80">
        <v>3</v>
      </c>
      <c r="AE232" s="86" t="s">
        <v>723</v>
      </c>
      <c r="AF232" s="80" t="b">
        <v>0</v>
      </c>
      <c r="AG232" s="80" t="s">
        <v>729</v>
      </c>
      <c r="AH232" s="80"/>
      <c r="AI232" s="86" t="s">
        <v>718</v>
      </c>
      <c r="AJ232" s="80" t="b">
        <v>0</v>
      </c>
      <c r="AK232" s="80">
        <v>1</v>
      </c>
      <c r="AL232" s="86" t="s">
        <v>718</v>
      </c>
      <c r="AM232" s="80" t="s">
        <v>733</v>
      </c>
      <c r="AN232" s="80" t="b">
        <v>0</v>
      </c>
      <c r="AO232" s="86" t="s">
        <v>637</v>
      </c>
      <c r="AP232" s="80" t="s">
        <v>178</v>
      </c>
      <c r="AQ232" s="80">
        <v>0</v>
      </c>
      <c r="AR232" s="80">
        <v>0</v>
      </c>
      <c r="AS232" s="80"/>
      <c r="AT232" s="80"/>
      <c r="AU232" s="80"/>
      <c r="AV232" s="80"/>
      <c r="AW232" s="80"/>
      <c r="AX232" s="80"/>
      <c r="AY232" s="80"/>
      <c r="AZ232" s="80"/>
      <c r="BA232" s="79" t="str">
        <f>REPLACE(INDEX(GroupVertices[Group],MATCH(Edges[[#This Row],[Vertex 1]],GroupVertices[Vertex],0)),1,1,"")</f>
        <v>1</v>
      </c>
      <c r="BB232" s="79" t="str">
        <f>REPLACE(INDEX(GroupVertices[Group],MATCH(Edges[[#This Row],[Vertex 2]],GroupVertices[Vertex],0)),1,1,"")</f>
        <v>1</v>
      </c>
    </row>
    <row r="233" spans="1:54" ht="15">
      <c r="A233" s="65" t="s">
        <v>222</v>
      </c>
      <c r="B233" s="65" t="s">
        <v>235</v>
      </c>
      <c r="C233" s="66"/>
      <c r="D233" s="67"/>
      <c r="E233" s="68"/>
      <c r="F233" s="69"/>
      <c r="G233" s="66"/>
      <c r="H233" s="70"/>
      <c r="I233" s="71"/>
      <c r="J233" s="71"/>
      <c r="K233" s="34" t="s">
        <v>65</v>
      </c>
      <c r="L233" s="78">
        <v>233</v>
      </c>
      <c r="M233" s="78"/>
      <c r="N233" s="73"/>
      <c r="O233" s="80" t="s">
        <v>236</v>
      </c>
      <c r="P233" s="82">
        <v>43544.73028935185</v>
      </c>
      <c r="Q233" s="80" t="s">
        <v>293</v>
      </c>
      <c r="R233" s="80"/>
      <c r="S233" s="80"/>
      <c r="T233" s="80" t="s">
        <v>367</v>
      </c>
      <c r="U233" s="80"/>
      <c r="V233" s="84" t="s">
        <v>391</v>
      </c>
      <c r="W233" s="82">
        <v>43544.73028935185</v>
      </c>
      <c r="X233" s="84" t="s">
        <v>480</v>
      </c>
      <c r="Y233" s="80"/>
      <c r="Z233" s="80"/>
      <c r="AA233" s="86" t="s">
        <v>639</v>
      </c>
      <c r="AB233" s="80"/>
      <c r="AC233" s="80" t="b">
        <v>0</v>
      </c>
      <c r="AD233" s="80">
        <v>0</v>
      </c>
      <c r="AE233" s="86" t="s">
        <v>718</v>
      </c>
      <c r="AF233" s="80" t="b">
        <v>0</v>
      </c>
      <c r="AG233" s="80" t="s">
        <v>729</v>
      </c>
      <c r="AH233" s="80"/>
      <c r="AI233" s="86" t="s">
        <v>718</v>
      </c>
      <c r="AJ233" s="80" t="b">
        <v>0</v>
      </c>
      <c r="AK233" s="80">
        <v>2</v>
      </c>
      <c r="AL233" s="86" t="s">
        <v>636</v>
      </c>
      <c r="AM233" s="80" t="s">
        <v>733</v>
      </c>
      <c r="AN233" s="80" t="b">
        <v>0</v>
      </c>
      <c r="AO233" s="86" t="s">
        <v>636</v>
      </c>
      <c r="AP233" s="80" t="s">
        <v>178</v>
      </c>
      <c r="AQ233" s="80">
        <v>0</v>
      </c>
      <c r="AR233" s="80">
        <v>0</v>
      </c>
      <c r="AS233" s="80"/>
      <c r="AT233" s="80"/>
      <c r="AU233" s="80"/>
      <c r="AV233" s="80"/>
      <c r="AW233" s="80"/>
      <c r="AX233" s="80"/>
      <c r="AY233" s="80"/>
      <c r="AZ233" s="80"/>
      <c r="BA233" s="79" t="str">
        <f>REPLACE(INDEX(GroupVertices[Group],MATCH(Edges[[#This Row],[Vertex 1]],GroupVertices[Vertex],0)),1,1,"")</f>
        <v>1</v>
      </c>
      <c r="BB233" s="79" t="str">
        <f>REPLACE(INDEX(GroupVertices[Group],MATCH(Edges[[#This Row],[Vertex 2]],GroupVertices[Vertex],0)),1,1,"")</f>
        <v>1</v>
      </c>
    </row>
    <row r="234" spans="1:54" ht="15">
      <c r="A234" s="65" t="s">
        <v>223</v>
      </c>
      <c r="B234" s="65" t="s">
        <v>235</v>
      </c>
      <c r="C234" s="66"/>
      <c r="D234" s="67"/>
      <c r="E234" s="68"/>
      <c r="F234" s="69"/>
      <c r="G234" s="66"/>
      <c r="H234" s="70"/>
      <c r="I234" s="71"/>
      <c r="J234" s="71"/>
      <c r="K234" s="34" t="s">
        <v>65</v>
      </c>
      <c r="L234" s="78">
        <v>234</v>
      </c>
      <c r="M234" s="78"/>
      <c r="N234" s="73"/>
      <c r="O234" s="80" t="s">
        <v>236</v>
      </c>
      <c r="P234" s="82">
        <v>43544.72238425926</v>
      </c>
      <c r="Q234" s="80" t="s">
        <v>293</v>
      </c>
      <c r="R234" s="84" t="s">
        <v>342</v>
      </c>
      <c r="S234" s="80" t="s">
        <v>365</v>
      </c>
      <c r="T234" s="80" t="s">
        <v>371</v>
      </c>
      <c r="U234" s="80"/>
      <c r="V234" s="84" t="s">
        <v>392</v>
      </c>
      <c r="W234" s="82">
        <v>43544.72238425926</v>
      </c>
      <c r="X234" s="84" t="s">
        <v>477</v>
      </c>
      <c r="Y234" s="80"/>
      <c r="Z234" s="80"/>
      <c r="AA234" s="86" t="s">
        <v>636</v>
      </c>
      <c r="AB234" s="80"/>
      <c r="AC234" s="80" t="b">
        <v>0</v>
      </c>
      <c r="AD234" s="80">
        <v>4</v>
      </c>
      <c r="AE234" s="86" t="s">
        <v>718</v>
      </c>
      <c r="AF234" s="80" t="b">
        <v>0</v>
      </c>
      <c r="AG234" s="80" t="s">
        <v>729</v>
      </c>
      <c r="AH234" s="80"/>
      <c r="AI234" s="86" t="s">
        <v>718</v>
      </c>
      <c r="AJ234" s="80" t="b">
        <v>0</v>
      </c>
      <c r="AK234" s="80">
        <v>2</v>
      </c>
      <c r="AL234" s="86" t="s">
        <v>718</v>
      </c>
      <c r="AM234" s="80" t="s">
        <v>733</v>
      </c>
      <c r="AN234" s="80" t="b">
        <v>0</v>
      </c>
      <c r="AO234" s="86" t="s">
        <v>636</v>
      </c>
      <c r="AP234" s="80" t="s">
        <v>178</v>
      </c>
      <c r="AQ234" s="80">
        <v>0</v>
      </c>
      <c r="AR234" s="80">
        <v>0</v>
      </c>
      <c r="AS234" s="80"/>
      <c r="AT234" s="80"/>
      <c r="AU234" s="80"/>
      <c r="AV234" s="80"/>
      <c r="AW234" s="80"/>
      <c r="AX234" s="80"/>
      <c r="AY234" s="80"/>
      <c r="AZ234" s="80"/>
      <c r="BA234" s="79" t="str">
        <f>REPLACE(INDEX(GroupVertices[Group],MATCH(Edges[[#This Row],[Vertex 1]],GroupVertices[Vertex],0)),1,1,"")</f>
        <v>1</v>
      </c>
      <c r="BB234" s="79" t="str">
        <f>REPLACE(INDEX(GroupVertices[Group],MATCH(Edges[[#This Row],[Vertex 2]],GroupVertices[Vertex],0)),1,1,"")</f>
        <v>1</v>
      </c>
    </row>
    <row r="235" spans="1:54" ht="15">
      <c r="A235" s="65" t="s">
        <v>223</v>
      </c>
      <c r="B235" s="65" t="s">
        <v>235</v>
      </c>
      <c r="C235" s="66"/>
      <c r="D235" s="67"/>
      <c r="E235" s="68"/>
      <c r="F235" s="69"/>
      <c r="G235" s="66"/>
      <c r="H235" s="70"/>
      <c r="I235" s="71"/>
      <c r="J235" s="71"/>
      <c r="K235" s="34" t="s">
        <v>65</v>
      </c>
      <c r="L235" s="78">
        <v>235</v>
      </c>
      <c r="M235" s="78"/>
      <c r="N235" s="73"/>
      <c r="O235" s="80" t="s">
        <v>236</v>
      </c>
      <c r="P235" s="82">
        <v>43544.72902777778</v>
      </c>
      <c r="Q235" s="80" t="s">
        <v>294</v>
      </c>
      <c r="R235" s="84" t="s">
        <v>343</v>
      </c>
      <c r="S235" s="80" t="s">
        <v>365</v>
      </c>
      <c r="T235" s="80" t="s">
        <v>373</v>
      </c>
      <c r="U235" s="80"/>
      <c r="V235" s="84" t="s">
        <v>392</v>
      </c>
      <c r="W235" s="82">
        <v>43544.72902777778</v>
      </c>
      <c r="X235" s="84" t="s">
        <v>478</v>
      </c>
      <c r="Y235" s="80"/>
      <c r="Z235" s="80"/>
      <c r="AA235" s="86" t="s">
        <v>637</v>
      </c>
      <c r="AB235" s="80"/>
      <c r="AC235" s="80" t="b">
        <v>0</v>
      </c>
      <c r="AD235" s="80">
        <v>0</v>
      </c>
      <c r="AE235" s="86" t="s">
        <v>718</v>
      </c>
      <c r="AF235" s="80" t="b">
        <v>0</v>
      </c>
      <c r="AG235" s="80" t="s">
        <v>729</v>
      </c>
      <c r="AH235" s="80"/>
      <c r="AI235" s="86" t="s">
        <v>718</v>
      </c>
      <c r="AJ235" s="80" t="b">
        <v>0</v>
      </c>
      <c r="AK235" s="80">
        <v>0</v>
      </c>
      <c r="AL235" s="86" t="s">
        <v>718</v>
      </c>
      <c r="AM235" s="80" t="s">
        <v>733</v>
      </c>
      <c r="AN235" s="80" t="b">
        <v>0</v>
      </c>
      <c r="AO235" s="86" t="s">
        <v>637</v>
      </c>
      <c r="AP235" s="80" t="s">
        <v>178</v>
      </c>
      <c r="AQ235" s="80">
        <v>0</v>
      </c>
      <c r="AR235" s="80">
        <v>0</v>
      </c>
      <c r="AS235" s="80"/>
      <c r="AT235" s="80"/>
      <c r="AU235" s="80"/>
      <c r="AV235" s="80"/>
      <c r="AW235" s="80"/>
      <c r="AX235" s="80"/>
      <c r="AY235" s="80"/>
      <c r="AZ235" s="80"/>
      <c r="BA235" s="79" t="str">
        <f>REPLACE(INDEX(GroupVertices[Group],MATCH(Edges[[#This Row],[Vertex 1]],GroupVertices[Vertex],0)),1,1,"")</f>
        <v>1</v>
      </c>
      <c r="BB235" s="79"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5"/>
    <dataValidation allowBlank="1" showErrorMessage="1" sqref="N2:N2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5"/>
    <dataValidation allowBlank="1" showInputMessage="1" promptTitle="Edge Color" prompt="To select an optional edge color, right-click and select Select Color on the right-click menu." sqref="C3:C235"/>
    <dataValidation allowBlank="1" showInputMessage="1" promptTitle="Edge Width" prompt="Enter an optional edge width between 1 and 10." errorTitle="Invalid Edge Width" error="The optional edge width must be a whole number between 1 and 10." sqref="D3:D235"/>
    <dataValidation allowBlank="1" showInputMessage="1" promptTitle="Edge Opacity" prompt="Enter an optional edge opacity between 0 (transparent) and 100 (opaque)." errorTitle="Invalid Edge Opacity" error="The optional edge opacity must be a whole number between 0 and 10." sqref="F3:F2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5">
      <formula1>ValidEdgeVisibilities</formula1>
    </dataValidation>
    <dataValidation allowBlank="1" showInputMessage="1" showErrorMessage="1" promptTitle="Vertex 1 Name" prompt="Enter the name of the edge's first vertex." sqref="A3:A235"/>
    <dataValidation allowBlank="1" showInputMessage="1" showErrorMessage="1" promptTitle="Vertex 2 Name" prompt="Enter the name of the edge's second vertex." sqref="B3:B235"/>
    <dataValidation allowBlank="1" showInputMessage="1" showErrorMessage="1" promptTitle="Edge Label" prompt="Enter an optional edge label." errorTitle="Invalid Edge Visibility" error="You have entered an unrecognized edge visibility.  Try selecting from the drop-down list instead." sqref="H3:H2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5"/>
  </dataValidations>
  <hyperlinks>
    <hyperlink ref="R3" r:id="rId1" display="https://www.academia.edu/38315396/5._HERODOTUS_COURSE_2019_ATHENS_GREECE_5.docx?source=swp_share"/>
    <hyperlink ref="R28" r:id="rId2" display="https://www.academia.edu/38315396/5._HERODOTUS_COURSE_2019_ATHENS_GREECE_5.docx?source=swp_share"/>
    <hyperlink ref="R130" r:id="rId3" display="https://twitter.com/EDEN25_Official/status/1105863475102969856"/>
    <hyperlink ref="R108" r:id="rId4" display="http://www.eden-online.org/edenchat-the-use-if-digital-literacy-by-chinese-students-in-the-uk/"/>
    <hyperlink ref="R109" r:id="rId5" display="http://www.eden-online.org/edenchat-the-use-if-digital-literacy-by-chinese-students-in-the-uk/"/>
    <hyperlink ref="R165" r:id="rId6" display="https://ethos.bl.uk/OrderDetails.do?did=1&amp;uin=uk.bl.ethos.755366"/>
    <hyperlink ref="R166" r:id="rId7" display="https://ethos.bl.uk/OrderDetails.do?did=1&amp;uin=uk.bl.ethos.755366"/>
    <hyperlink ref="R167" r:id="rId8" display="https://ethos.bl.uk/OrderDetails.do?did=1&amp;uin=uk.bl.ethos.755366"/>
    <hyperlink ref="R169" r:id="rId9" display="https://ethos.bl.uk/OrderDetails.do?did=1&amp;uin=uk.bl.ethos.755366"/>
    <hyperlink ref="R202" r:id="rId10" display="http://daveowhite.com/vandr/"/>
    <hyperlink ref="R50" r:id="rId11" display="http://daveowhite.com/vandr/"/>
    <hyperlink ref="R234" r:id="rId12" display="https://www2.le.ac.uk/institution/digital-campus/strategic-priorities/dsc/digital-literacy-framework"/>
    <hyperlink ref="R235" r:id="rId13" display="https://digitalcapability.jisc.ac.uk/our-service/discovery-tool/"/>
    <hyperlink ref="R232" r:id="rId14" display="https://digitalcapability.jisc.ac.uk/our-service/discovery-tool/"/>
    <hyperlink ref="R221" r:id="rId15" display="https://twitter.com/EDEN25_Official/status/1108399981088702465"/>
    <hyperlink ref="R175" r:id="rId16" display="https://ethos.bl.uk/OrderDetails.do?did=1&amp;uin=uk.bl.ethos.745853"/>
    <hyperlink ref="R222" r:id="rId17" display="https://www.slideshare.net/tbirdcymru/t-birditunesuoerposter?qid=233f7e2e-f88f-44e1-8663-f5f316f4f5e6&amp;v=&amp;b=&amp;from_search=1"/>
    <hyperlink ref="R223" r:id="rId18" display="https://www.slideshare.net/tbirdcymru/t-birditunesuoerposter?qid=233f7e2e-f88f-44e1-8663-f5f316f4f5e6&amp;v=&amp;b=&amp;from_search=1"/>
    <hyperlink ref="R224" r:id="rId19" display="http://daveowhite.com/vandr/"/>
    <hyperlink ref="R176" r:id="rId20" display="http://daveowhite.com/vandr/"/>
    <hyperlink ref="R218" r:id="rId21" display="https://digitalcapability.jisc.ac.uk/our-service/discovery-tool/"/>
    <hyperlink ref="R208" r:id="rId22" display="https://twitter.com/EDEN25_Official/status/1108399981088702465"/>
    <hyperlink ref="R133" r:id="rId23" display="https://twitter.com/EDEN25_Official/status/1105863475102969856"/>
    <hyperlink ref="R139" r:id="rId24" display="https://twitter.com/tbirdcymru/status/1108412532425965569"/>
    <hyperlink ref="R140" r:id="rId25" display="https://twitter.com/MariaRosaria_Re/status/1108414889436024833"/>
    <hyperlink ref="R141" r:id="rId26" display="https://twitter.com/ShuhanChen5/status/1108413384171704321"/>
    <hyperlink ref="R142" r:id="rId27" display="https://twitter.com/tbirdcymru/status/1108412779109777408"/>
    <hyperlink ref="R143" r:id="rId28" display="https://twitter.com/tbirdcymru/status/1108415724714889218"/>
    <hyperlink ref="R145" r:id="rId29" display="https://twitter.com/ShuhanChen5/status/1108416957500538885"/>
    <hyperlink ref="R150" r:id="rId30" display="https://twitter.com/ShuhanChen5/status/1108418471677841408"/>
    <hyperlink ref="R151" r:id="rId31" display="https://twitter.com/ShuhanChen5/status/1108422230793469952"/>
    <hyperlink ref="R153" r:id="rId32" display="https://twitter.com/ShuhanChen5/status/1108424891873804288"/>
    <hyperlink ref="R156" r:id="rId33" display="https://twitter.com/awalmutairi2004/status/1108427183071117312"/>
    <hyperlink ref="R157" r:id="rId34" display="https://twitter.com/ShuhanChen5/status/1108429117630877696"/>
    <hyperlink ref="R158" r:id="rId35" display="https://twitter.com/tbirdcymru/status/1108428576100139008"/>
    <hyperlink ref="R160" r:id="rId36" display="https://twitter.com/mayamin/status/1108438022108991489"/>
    <hyperlink ref="R63" r:id="rId37" display="https://twitter.com/EDEN25_Official/status/1105863475102969856"/>
    <hyperlink ref="R77" r:id="rId38" display="https://twitter.com/tbirdcymru/status/1108412779109777408"/>
    <hyperlink ref="R80" r:id="rId39" display="https://twitter.com/ShuhanChen5/status/1108413384171704321"/>
    <hyperlink ref="U30" r:id="rId40" display="https://pbs.twimg.com/media/D2Hshj_WoAAd0rv.jpg"/>
    <hyperlink ref="U179" r:id="rId41" display="https://pbs.twimg.com/media/D2HsI3GXgAU36bx.jpg"/>
    <hyperlink ref="U154" r:id="rId42" display="https://pbs.twimg.com/media/D2HsI3GXgAU36bx.jpg"/>
    <hyperlink ref="U90" r:id="rId43" display="https://pbs.twimg.com/media/D2HsI3GXgAU36bx.jpg"/>
    <hyperlink ref="V3" r:id="rId44" display="http://abs.twimg.com/sticky/default_profile_images/default_profile_normal.png"/>
    <hyperlink ref="V28" r:id="rId45" display="http://abs.twimg.com/sticky/default_profile_images/default_profile_normal.png"/>
    <hyperlink ref="V27" r:id="rId46" display="http://pbs.twimg.com/profile_images/2305106904/image_normal.jpg"/>
    <hyperlink ref="V113" r:id="rId47" display="http://pbs.twimg.com/profile_images/2305106904/image_normal.jpg"/>
    <hyperlink ref="V185" r:id="rId48" display="http://pbs.twimg.com/profile_images/861997394963165184/GMqvYEu8_normal.jpg"/>
    <hyperlink ref="V228" r:id="rId49" display="http://pbs.twimg.com/profile_images/861997394963165184/GMqvYEu8_normal.jpg"/>
    <hyperlink ref="V186" r:id="rId50" display="http://pbs.twimg.com/profile_images/861997394963165184/GMqvYEu8_normal.jpg"/>
    <hyperlink ref="V130" r:id="rId51" display="http://pbs.twimg.com/profile_images/1098197306149617664/iT0vgeXS_normal.jpg"/>
    <hyperlink ref="V131" r:id="rId52" display="http://pbs.twimg.com/profile_images/1098197306149617664/iT0vgeXS_normal.jpg"/>
    <hyperlink ref="V198" r:id="rId53" display="http://pbs.twimg.com/profile_images/1098197306149617664/iT0vgeXS_normal.jpg"/>
    <hyperlink ref="V132" r:id="rId54" display="http://pbs.twimg.com/profile_images/1098197306149617664/iT0vgeXS_normal.jpg"/>
    <hyperlink ref="V17" r:id="rId55" display="http://pbs.twimg.com/profile_images/1098197306149617664/iT0vgeXS_normal.jpg"/>
    <hyperlink ref="V108" r:id="rId56" display="http://pbs.twimg.com/profile_images/1039791065572749313/vlsekdQN_normal.jpg"/>
    <hyperlink ref="V109" r:id="rId57" display="http://pbs.twimg.com/profile_images/1039791065572749313/vlsekdQN_normal.jpg"/>
    <hyperlink ref="V110" r:id="rId58" display="http://pbs.twimg.com/profile_images/1039791065572749313/vlsekdQN_normal.jpg"/>
    <hyperlink ref="V111" r:id="rId59" display="http://pbs.twimg.com/profile_images/1039791065572749313/vlsekdQN_normal.jpg"/>
    <hyperlink ref="V112" r:id="rId60" display="http://pbs.twimg.com/profile_images/1039791065572749313/vlsekdQN_normal.jpg"/>
    <hyperlink ref="V26" r:id="rId61" display="http://pbs.twimg.com/profile_images/617109936615456768/QYQWkKnO_normal.jpg"/>
    <hyperlink ref="V24" r:id="rId62" display="http://pbs.twimg.com/profile_images/3594708117/1559938b26add5de9d0f376b7649ccb6_normal.jpeg"/>
    <hyperlink ref="V25" r:id="rId63" display="http://pbs.twimg.com/profile_images/3594708117/1559938b26add5de9d0f376b7649ccb6_normal.jpeg"/>
    <hyperlink ref="V18" r:id="rId64" display="http://pbs.twimg.com/profile_images/806236558391214081/QzcNvXXr_normal.jpg"/>
    <hyperlink ref="V20" r:id="rId65" display="http://pbs.twimg.com/profile_images/1106296451955679232/mn6hYiL3_normal.png"/>
    <hyperlink ref="V19" r:id="rId66" display="http://pbs.twimg.com/profile_images/3594708117/1559938b26add5de9d0f376b7649ccb6_normal.jpeg"/>
    <hyperlink ref="V51" r:id="rId67" display="http://pbs.twimg.com/profile_images/806236558391214081/QzcNvXXr_normal.jpg"/>
    <hyperlink ref="V53" r:id="rId68" display="http://pbs.twimg.com/profile_images/1106296451955679232/mn6hYiL3_normal.png"/>
    <hyperlink ref="V52" r:id="rId69" display="http://pbs.twimg.com/profile_images/3594708117/1559938b26add5de9d0f376b7649ccb6_normal.jpeg"/>
    <hyperlink ref="V54" r:id="rId70" display="http://pbs.twimg.com/profile_images/806236558391214081/QzcNvXXr_normal.jpg"/>
    <hyperlink ref="V56" r:id="rId71" display="http://pbs.twimg.com/profile_images/1106296451955679232/mn6hYiL3_normal.png"/>
    <hyperlink ref="V55" r:id="rId72" display="http://pbs.twimg.com/profile_images/3594708117/1559938b26add5de9d0f376b7649ccb6_normal.jpeg"/>
    <hyperlink ref="V42" r:id="rId73" display="http://pbs.twimg.com/profile_images/806236558391214081/QzcNvXXr_normal.jpg"/>
    <hyperlink ref="V14" r:id="rId74" display="http://pbs.twimg.com/profile_images/806236558391214081/QzcNvXXr_normal.jpg"/>
    <hyperlink ref="V57" r:id="rId75" display="http://pbs.twimg.com/profile_images/806236558391214081/QzcNvXXr_normal.jpg"/>
    <hyperlink ref="V58" r:id="rId76" display="http://pbs.twimg.com/profile_images/806236558391214081/QzcNvXXr_normal.jpg"/>
    <hyperlink ref="V11" r:id="rId77" display="http://pbs.twimg.com/profile_images/59858400/CNV00013_normal.JPG"/>
    <hyperlink ref="V12" r:id="rId78" display="http://pbs.twimg.com/profile_images/59858400/CNV00013_normal.JPG"/>
    <hyperlink ref="V13" r:id="rId79" display="http://pbs.twimg.com/profile_images/59858400/CNV00013_normal.JPG"/>
    <hyperlink ref="V8" r:id="rId80" display="http://pbs.twimg.com/profile_images/1056330973133094913/9PCOEbeY_normal.jpg"/>
    <hyperlink ref="V9" r:id="rId81" display="http://pbs.twimg.com/profile_images/1106296451955679232/mn6hYiL3_normal.png"/>
    <hyperlink ref="V10" r:id="rId82" display="http://pbs.twimg.com/profile_images/1106296451955679232/mn6hYiL3_normal.png"/>
    <hyperlink ref="V6" r:id="rId83" display="http://pbs.twimg.com/profile_images/3594708117/1559938b26add5de9d0f376b7649ccb6_normal.jpeg"/>
    <hyperlink ref="V7" r:id="rId84" display="http://pbs.twimg.com/profile_images/3594708117/1559938b26add5de9d0f376b7649ccb6_normal.jpeg"/>
    <hyperlink ref="V31" r:id="rId85" display="http://pbs.twimg.com/profile_images/1053700730333421568/Y3SsKKPt_normal.jpg"/>
    <hyperlink ref="V30" r:id="rId86" display="https://pbs.twimg.com/media/D2Hshj_WoAAd0rv.jpg"/>
    <hyperlink ref="V29" r:id="rId87" display="http://pbs.twimg.com/profile_images/3594708117/1559938b26add5de9d0f376b7649ccb6_normal.jpeg"/>
    <hyperlink ref="V5" r:id="rId88" display="http://pbs.twimg.com/profile_images/59858400/CNV00013_normal.JPG"/>
    <hyperlink ref="V4" r:id="rId89" display="http://pbs.twimg.com/profile_images/3594708117/1559938b26add5de9d0f376b7649ccb6_normal.jpeg"/>
    <hyperlink ref="V23" r:id="rId90" display="http://pbs.twimg.com/profile_images/59858400/CNV00013_normal.JPG"/>
    <hyperlink ref="V105" r:id="rId91" display="http://pbs.twimg.com/profile_images/617109936615456768/QYQWkKnO_normal.jpg"/>
    <hyperlink ref="V106" r:id="rId92" display="http://pbs.twimg.com/profile_images/617109936615456768/QYQWkKnO_normal.jpg"/>
    <hyperlink ref="V215" r:id="rId93" display="http://pbs.twimg.com/profile_images/617109936615456768/QYQWkKnO_normal.jpg"/>
    <hyperlink ref="V107" r:id="rId94" display="http://pbs.twimg.com/profile_images/617109936615456768/QYQWkKnO_normal.jpg"/>
    <hyperlink ref="V22" r:id="rId95" display="http://pbs.twimg.com/profile_images/1106296451955679232/mn6hYiL3_normal.png"/>
    <hyperlink ref="V21" r:id="rId96" display="http://pbs.twimg.com/profile_images/3594708117/1559938b26add5de9d0f376b7649ccb6_normal.jpeg"/>
    <hyperlink ref="V35" r:id="rId97" display="http://pbs.twimg.com/profile_images/1108411958276116481/vAYV31Ti_normal.jpg"/>
    <hyperlink ref="V114" r:id="rId98" display="http://pbs.twimg.com/profile_images/1108411958276116481/vAYV31Ti_normal.jpg"/>
    <hyperlink ref="V115" r:id="rId99" display="http://pbs.twimg.com/profile_images/1108411958276116481/vAYV31Ti_normal.jpg"/>
    <hyperlink ref="V116" r:id="rId100" display="http://pbs.twimg.com/profile_images/1108411958276116481/vAYV31Ti_normal.jpg"/>
    <hyperlink ref="V117" r:id="rId101" display="http://pbs.twimg.com/profile_images/1108411958276116481/vAYV31Ti_normal.jpg"/>
    <hyperlink ref="V36" r:id="rId102" display="http://pbs.twimg.com/profile_images/59858400/CNV00013_normal.JPG"/>
    <hyperlink ref="V37" r:id="rId103" display="http://pbs.twimg.com/profile_images/59858400/CNV00013_normal.JPG"/>
    <hyperlink ref="V32" r:id="rId104" display="http://pbs.twimg.com/profile_images/3594708117/1559938b26add5de9d0f376b7649ccb6_normal.jpeg"/>
    <hyperlink ref="V33" r:id="rId105" display="http://pbs.twimg.com/profile_images/3594708117/1559938b26add5de9d0f376b7649ccb6_normal.jpeg"/>
    <hyperlink ref="V34" r:id="rId106" display="http://pbs.twimg.com/profile_images/3594708117/1559938b26add5de9d0f376b7649ccb6_normal.jpeg"/>
    <hyperlink ref="V196" r:id="rId107" display="http://pbs.twimg.com/profile_images/550281014967144448/c5cEQmvb_normal.jpeg"/>
    <hyperlink ref="V197" r:id="rId108" display="http://pbs.twimg.com/profile_images/550281014967144448/c5cEQmvb_normal.jpeg"/>
    <hyperlink ref="V161" r:id="rId109" display="http://pbs.twimg.com/profile_images/1053700730333421568/Y3SsKKPt_normal.jpg"/>
    <hyperlink ref="V162" r:id="rId110" display="http://pbs.twimg.com/profile_images/1053700730333421568/Y3SsKKPt_normal.jpg"/>
    <hyperlink ref="V163" r:id="rId111" display="http://pbs.twimg.com/profile_images/1053700730333421568/Y3SsKKPt_normal.jpg"/>
    <hyperlink ref="V164" r:id="rId112" display="http://pbs.twimg.com/profile_images/1053700730333421568/Y3SsKKPt_normal.jpg"/>
    <hyperlink ref="V165" r:id="rId113" display="http://pbs.twimg.com/profile_images/1053700730333421568/Y3SsKKPt_normal.jpg"/>
    <hyperlink ref="V166" r:id="rId114" display="http://pbs.twimg.com/profile_images/1053700730333421568/Y3SsKKPt_normal.jpg"/>
    <hyperlink ref="V167" r:id="rId115" display="http://pbs.twimg.com/profile_images/1053700730333421568/Y3SsKKPt_normal.jpg"/>
    <hyperlink ref="V168" r:id="rId116" display="http://pbs.twimg.com/profile_images/1053700730333421568/Y3SsKKPt_normal.jpg"/>
    <hyperlink ref="V169" r:id="rId117" display="http://pbs.twimg.com/profile_images/1053700730333421568/Y3SsKKPt_normal.jpg"/>
    <hyperlink ref="V170" r:id="rId118" display="http://pbs.twimg.com/profile_images/1053700730333421568/Y3SsKKPt_normal.jpg"/>
    <hyperlink ref="V171" r:id="rId119" display="http://pbs.twimg.com/profile_images/1053700730333421568/Y3SsKKPt_normal.jpg"/>
    <hyperlink ref="V172" r:id="rId120" display="http://pbs.twimg.com/profile_images/1053700730333421568/Y3SsKKPt_normal.jpg"/>
    <hyperlink ref="V202" r:id="rId121" display="http://pbs.twimg.com/profile_images/59858400/CNV00013_normal.JPG"/>
    <hyperlink ref="V203" r:id="rId122" display="http://pbs.twimg.com/profile_images/59858400/CNV00013_normal.JPG"/>
    <hyperlink ref="V199" r:id="rId123" display="http://pbs.twimg.com/profile_images/1106296451955679232/mn6hYiL3_normal.png"/>
    <hyperlink ref="V200" r:id="rId124" display="http://pbs.twimg.com/profile_images/1106296451955679232/mn6hYiL3_normal.png"/>
    <hyperlink ref="V201" r:id="rId125" display="http://pbs.twimg.com/profile_images/1106296451955679232/mn6hYiL3_normal.png"/>
    <hyperlink ref="V187" r:id="rId126" display="http://pbs.twimg.com/profile_images/3594708117/1559938b26add5de9d0f376b7649ccb6_normal.jpeg"/>
    <hyperlink ref="V188" r:id="rId127" display="http://pbs.twimg.com/profile_images/3594708117/1559938b26add5de9d0f376b7649ccb6_normal.jpeg"/>
    <hyperlink ref="V189" r:id="rId128" display="http://pbs.twimg.com/profile_images/3594708117/1559938b26add5de9d0f376b7649ccb6_normal.jpeg"/>
    <hyperlink ref="V190" r:id="rId129" display="http://pbs.twimg.com/profile_images/3594708117/1559938b26add5de9d0f376b7649ccb6_normal.jpeg"/>
    <hyperlink ref="V191" r:id="rId130" display="http://pbs.twimg.com/profile_images/3594708117/1559938b26add5de9d0f376b7649ccb6_normal.jpeg"/>
    <hyperlink ref="V192" r:id="rId131" display="http://pbs.twimg.com/profile_images/3594708117/1559938b26add5de9d0f376b7649ccb6_normal.jpeg"/>
    <hyperlink ref="V193" r:id="rId132" display="http://pbs.twimg.com/profile_images/3594708117/1559938b26add5de9d0f376b7649ccb6_normal.jpeg"/>
    <hyperlink ref="V194" r:id="rId133" display="http://pbs.twimg.com/profile_images/3594708117/1559938b26add5de9d0f376b7649ccb6_normal.jpeg"/>
    <hyperlink ref="V195" r:id="rId134" display="http://pbs.twimg.com/profile_images/3594708117/1559938b26add5de9d0f376b7649ccb6_normal.jpeg"/>
    <hyperlink ref="V125" r:id="rId135" display="http://pbs.twimg.com/profile_images/550281014967144448/c5cEQmvb_normal.jpeg"/>
    <hyperlink ref="V126" r:id="rId136" display="http://pbs.twimg.com/profile_images/550281014967144448/c5cEQmvb_normal.jpeg"/>
    <hyperlink ref="V231" r:id="rId137" display="http://pbs.twimg.com/profile_images/550281014967144448/c5cEQmvb_normal.jpeg"/>
    <hyperlink ref="V216" r:id="rId138" display="http://pbs.twimg.com/profile_images/550281014967144448/c5cEQmvb_normal.jpeg"/>
    <hyperlink ref="V127" r:id="rId139" display="http://pbs.twimg.com/profile_images/550281014967144448/c5cEQmvb_normal.jpeg"/>
    <hyperlink ref="V128" r:id="rId140" display="http://pbs.twimg.com/profile_images/550281014967144448/c5cEQmvb_normal.jpeg"/>
    <hyperlink ref="V129" r:id="rId141" display="http://pbs.twimg.com/profile_images/550281014967144448/c5cEQmvb_normal.jpeg"/>
    <hyperlink ref="V50" r:id="rId142" display="http://pbs.twimg.com/profile_images/59858400/CNV00013_normal.JPG"/>
    <hyperlink ref="V48" r:id="rId143" display="http://pbs.twimg.com/profile_images/1106296451955679232/mn6hYiL3_normal.png"/>
    <hyperlink ref="V49" r:id="rId144" display="http://pbs.twimg.com/profile_images/1106296451955679232/mn6hYiL3_normal.png"/>
    <hyperlink ref="V43" r:id="rId145" display="http://pbs.twimg.com/profile_images/3594708117/1559938b26add5de9d0f376b7649ccb6_normal.jpeg"/>
    <hyperlink ref="V44" r:id="rId146" display="http://pbs.twimg.com/profile_images/3594708117/1559938b26add5de9d0f376b7649ccb6_normal.jpeg"/>
    <hyperlink ref="V45" r:id="rId147" display="http://pbs.twimg.com/profile_images/3594708117/1559938b26add5de9d0f376b7649ccb6_normal.jpeg"/>
    <hyperlink ref="V46" r:id="rId148" display="http://pbs.twimg.com/profile_images/3594708117/1559938b26add5de9d0f376b7649ccb6_normal.jpeg"/>
    <hyperlink ref="V47" r:id="rId149" display="http://pbs.twimg.com/profile_images/3594708117/1559938b26add5de9d0f376b7649ccb6_normal.jpeg"/>
    <hyperlink ref="V104" r:id="rId150" display="http://pbs.twimg.com/profile_images/780728792549584897/w7bguS-y_normal.jpg"/>
    <hyperlink ref="V16" r:id="rId151" display="http://pbs.twimg.com/profile_images/3594708117/1559938b26add5de9d0f376b7649ccb6_normal.jpeg"/>
    <hyperlink ref="V234" r:id="rId152" display="http://pbs.twimg.com/profile_images/59858400/CNV00013_normal.JPG"/>
    <hyperlink ref="V235" r:id="rId153" display="http://pbs.twimg.com/profile_images/59858400/CNV00013_normal.JPG"/>
    <hyperlink ref="V232" r:id="rId154" display="http://pbs.twimg.com/profile_images/1106296451955679232/mn6hYiL3_normal.png"/>
    <hyperlink ref="V233" r:id="rId155" display="http://pbs.twimg.com/profile_images/1106296451955679232/mn6hYiL3_normal.png"/>
    <hyperlink ref="V229" r:id="rId156" display="http://pbs.twimg.com/profile_images/3594708117/1559938b26add5de9d0f376b7649ccb6_normal.jpeg"/>
    <hyperlink ref="V230" r:id="rId157" display="http://pbs.twimg.com/profile_images/3594708117/1559938b26add5de9d0f376b7649ccb6_normal.jpeg"/>
    <hyperlink ref="V173" r:id="rId158" display="http://pbs.twimg.com/profile_images/59858400/CNV00013_normal.JPG"/>
    <hyperlink ref="V174" r:id="rId159" display="http://pbs.twimg.com/profile_images/59858400/CNV00013_normal.JPG"/>
    <hyperlink ref="V221" r:id="rId160" display="http://pbs.twimg.com/profile_images/59858400/CNV00013_normal.JPG"/>
    <hyperlink ref="V175" r:id="rId161" display="http://pbs.twimg.com/profile_images/59858400/CNV00013_normal.JPG"/>
    <hyperlink ref="V222" r:id="rId162" display="http://pbs.twimg.com/profile_images/59858400/CNV00013_normal.JPG"/>
    <hyperlink ref="V223" r:id="rId163" display="http://pbs.twimg.com/profile_images/59858400/CNV00013_normal.JPG"/>
    <hyperlink ref="V224" r:id="rId164" display="http://pbs.twimg.com/profile_images/59858400/CNV00013_normal.JPG"/>
    <hyperlink ref="V176" r:id="rId165" display="http://pbs.twimg.com/profile_images/59858400/CNV00013_normal.JPG"/>
    <hyperlink ref="V225" r:id="rId166" display="http://pbs.twimg.com/profile_images/59858400/CNV00013_normal.JPG"/>
    <hyperlink ref="V226" r:id="rId167" display="http://pbs.twimg.com/profile_images/59858400/CNV00013_normal.JPG"/>
    <hyperlink ref="V177" r:id="rId168" display="http://pbs.twimg.com/profile_images/59858400/CNV00013_normal.JPG"/>
    <hyperlink ref="V227" r:id="rId169" display="http://pbs.twimg.com/profile_images/59858400/CNV00013_normal.JPG"/>
    <hyperlink ref="V178" r:id="rId170" display="http://pbs.twimg.com/profile_images/59858400/CNV00013_normal.JPG"/>
    <hyperlink ref="V179" r:id="rId171" display="https://pbs.twimg.com/media/D2HsI3GXgAU36bx.jpg"/>
    <hyperlink ref="V180" r:id="rId172" display="http://pbs.twimg.com/profile_images/59858400/CNV00013_normal.JPG"/>
    <hyperlink ref="V181" r:id="rId173" display="http://pbs.twimg.com/profile_images/59858400/CNV00013_normal.JPG"/>
    <hyperlink ref="V182" r:id="rId174" display="http://pbs.twimg.com/profile_images/59858400/CNV00013_normal.JPG"/>
    <hyperlink ref="V183" r:id="rId175" display="http://pbs.twimg.com/profile_images/59858400/CNV00013_normal.JPG"/>
    <hyperlink ref="V184" r:id="rId176" display="http://pbs.twimg.com/profile_images/59858400/CNV00013_normal.JPG"/>
    <hyperlink ref="V217" r:id="rId177" display="http://pbs.twimg.com/profile_images/1106296451955679232/mn6hYiL3_normal.png"/>
    <hyperlink ref="V218" r:id="rId178" display="http://pbs.twimg.com/profile_images/1106296451955679232/mn6hYiL3_normal.png"/>
    <hyperlink ref="V219" r:id="rId179" display="http://pbs.twimg.com/profile_images/1106296451955679232/mn6hYiL3_normal.png"/>
    <hyperlink ref="V220" r:id="rId180" display="http://pbs.twimg.com/profile_images/1106296451955679232/mn6hYiL3_normal.png"/>
    <hyperlink ref="V204" r:id="rId181" display="http://pbs.twimg.com/profile_images/3594708117/1559938b26add5de9d0f376b7649ccb6_normal.jpeg"/>
    <hyperlink ref="V205" r:id="rId182" display="http://pbs.twimg.com/profile_images/3594708117/1559938b26add5de9d0f376b7649ccb6_normal.jpeg"/>
    <hyperlink ref="V206" r:id="rId183" display="http://pbs.twimg.com/profile_images/3594708117/1559938b26add5de9d0f376b7649ccb6_normal.jpeg"/>
    <hyperlink ref="V207" r:id="rId184" display="http://pbs.twimg.com/profile_images/3594708117/1559938b26add5de9d0f376b7649ccb6_normal.jpeg"/>
    <hyperlink ref="V208" r:id="rId185" display="http://pbs.twimg.com/profile_images/3594708117/1559938b26add5de9d0f376b7649ccb6_normal.jpeg"/>
    <hyperlink ref="V209" r:id="rId186" display="http://pbs.twimg.com/profile_images/3594708117/1559938b26add5de9d0f376b7649ccb6_normal.jpeg"/>
    <hyperlink ref="V210" r:id="rId187" display="http://pbs.twimg.com/profile_images/3594708117/1559938b26add5de9d0f376b7649ccb6_normal.jpeg"/>
    <hyperlink ref="V211" r:id="rId188" display="http://pbs.twimg.com/profile_images/3594708117/1559938b26add5de9d0f376b7649ccb6_normal.jpeg"/>
    <hyperlink ref="V212" r:id="rId189" display="http://pbs.twimg.com/profile_images/3594708117/1559938b26add5de9d0f376b7649ccb6_normal.jpeg"/>
    <hyperlink ref="V213" r:id="rId190" display="http://pbs.twimg.com/profile_images/3594708117/1559938b26add5de9d0f376b7649ccb6_normal.jpeg"/>
    <hyperlink ref="V214" r:id="rId191" display="http://pbs.twimg.com/profile_images/3594708117/1559938b26add5de9d0f376b7649ccb6_normal.jpeg"/>
    <hyperlink ref="V118" r:id="rId192" display="http://pbs.twimg.com/profile_images/1056330973133094913/9PCOEbeY_normal.jpg"/>
    <hyperlink ref="V119" r:id="rId193" display="http://pbs.twimg.com/profile_images/1056330973133094913/9PCOEbeY_normal.jpg"/>
    <hyperlink ref="V120" r:id="rId194" display="http://pbs.twimg.com/profile_images/1056330973133094913/9PCOEbeY_normal.jpg"/>
    <hyperlink ref="V121" r:id="rId195" display="http://pbs.twimg.com/profile_images/1056330973133094913/9PCOEbeY_normal.jpg"/>
    <hyperlink ref="V122" r:id="rId196" display="http://pbs.twimg.com/profile_images/1056330973133094913/9PCOEbeY_normal.jpg"/>
    <hyperlink ref="V123" r:id="rId197" display="http://pbs.twimg.com/profile_images/1056330973133094913/9PCOEbeY_normal.jpg"/>
    <hyperlink ref="V124" r:id="rId198" display="http://pbs.twimg.com/profile_images/1056330973133094913/9PCOEbeY_normal.jpg"/>
    <hyperlink ref="V41" r:id="rId199" display="http://pbs.twimg.com/profile_images/1106296451955679232/mn6hYiL3_normal.png"/>
    <hyperlink ref="V38" r:id="rId200" display="http://pbs.twimg.com/profile_images/3594708117/1559938b26add5de9d0f376b7649ccb6_normal.jpeg"/>
    <hyperlink ref="V39" r:id="rId201" display="http://pbs.twimg.com/profile_images/3594708117/1559938b26add5de9d0f376b7649ccb6_normal.jpeg"/>
    <hyperlink ref="V40" r:id="rId202" display="http://pbs.twimg.com/profile_images/3594708117/1559938b26add5de9d0f376b7649ccb6_normal.jpeg"/>
    <hyperlink ref="V133" r:id="rId203" display="http://pbs.twimg.com/profile_images/1106296451955679232/mn6hYiL3_normal.png"/>
    <hyperlink ref="V134" r:id="rId204" display="http://pbs.twimg.com/profile_images/1106296451955679232/mn6hYiL3_normal.png"/>
    <hyperlink ref="V135" r:id="rId205" display="http://pbs.twimg.com/profile_images/1106296451955679232/mn6hYiL3_normal.png"/>
    <hyperlink ref="V136" r:id="rId206" display="http://pbs.twimg.com/profile_images/1106296451955679232/mn6hYiL3_normal.png"/>
    <hyperlink ref="V137" r:id="rId207" display="http://pbs.twimg.com/profile_images/1106296451955679232/mn6hYiL3_normal.png"/>
    <hyperlink ref="V138" r:id="rId208" display="http://pbs.twimg.com/profile_images/1106296451955679232/mn6hYiL3_normal.png"/>
    <hyperlink ref="V139" r:id="rId209" display="http://pbs.twimg.com/profile_images/1106296451955679232/mn6hYiL3_normal.png"/>
    <hyperlink ref="V140" r:id="rId210" display="http://pbs.twimg.com/profile_images/1106296451955679232/mn6hYiL3_normal.png"/>
    <hyperlink ref="V141" r:id="rId211" display="http://pbs.twimg.com/profile_images/1106296451955679232/mn6hYiL3_normal.png"/>
    <hyperlink ref="V142" r:id="rId212" display="http://pbs.twimg.com/profile_images/1106296451955679232/mn6hYiL3_normal.png"/>
    <hyperlink ref="V143" r:id="rId213" display="http://pbs.twimg.com/profile_images/1106296451955679232/mn6hYiL3_normal.png"/>
    <hyperlink ref="V144" r:id="rId214" display="http://pbs.twimg.com/profile_images/1106296451955679232/mn6hYiL3_normal.png"/>
    <hyperlink ref="V145" r:id="rId215" display="http://pbs.twimg.com/profile_images/1106296451955679232/mn6hYiL3_normal.png"/>
    <hyperlink ref="V146" r:id="rId216" display="http://pbs.twimg.com/profile_images/1106296451955679232/mn6hYiL3_normal.png"/>
    <hyperlink ref="V147" r:id="rId217" display="http://pbs.twimg.com/profile_images/1106296451955679232/mn6hYiL3_normal.png"/>
    <hyperlink ref="V148" r:id="rId218" display="http://pbs.twimg.com/profile_images/1106296451955679232/mn6hYiL3_normal.png"/>
    <hyperlink ref="V149" r:id="rId219" display="http://pbs.twimg.com/profile_images/1106296451955679232/mn6hYiL3_normal.png"/>
    <hyperlink ref="V150" r:id="rId220" display="http://pbs.twimg.com/profile_images/1106296451955679232/mn6hYiL3_normal.png"/>
    <hyperlink ref="V151" r:id="rId221" display="http://pbs.twimg.com/profile_images/1106296451955679232/mn6hYiL3_normal.png"/>
    <hyperlink ref="V152" r:id="rId222" display="http://pbs.twimg.com/profile_images/1106296451955679232/mn6hYiL3_normal.png"/>
    <hyperlink ref="V153" r:id="rId223" display="http://pbs.twimg.com/profile_images/1106296451955679232/mn6hYiL3_normal.png"/>
    <hyperlink ref="V15" r:id="rId224" display="http://pbs.twimg.com/profile_images/1106296451955679232/mn6hYiL3_normal.png"/>
    <hyperlink ref="V154" r:id="rId225" display="https://pbs.twimg.com/media/D2HsI3GXgAU36bx.jpg"/>
    <hyperlink ref="V155" r:id="rId226" display="http://pbs.twimg.com/profile_images/1106296451955679232/mn6hYiL3_normal.png"/>
    <hyperlink ref="V156" r:id="rId227" display="http://pbs.twimg.com/profile_images/1106296451955679232/mn6hYiL3_normal.png"/>
    <hyperlink ref="V157" r:id="rId228" display="http://pbs.twimg.com/profile_images/1106296451955679232/mn6hYiL3_normal.png"/>
    <hyperlink ref="V158" r:id="rId229" display="http://pbs.twimg.com/profile_images/1106296451955679232/mn6hYiL3_normal.png"/>
    <hyperlink ref="V159" r:id="rId230" display="http://pbs.twimg.com/profile_images/1106296451955679232/mn6hYiL3_normal.png"/>
    <hyperlink ref="V160" r:id="rId231" display="http://pbs.twimg.com/profile_images/1106296451955679232/mn6hYiL3_normal.png"/>
    <hyperlink ref="V59" r:id="rId232" display="http://pbs.twimg.com/profile_images/3594708117/1559938b26add5de9d0f376b7649ccb6_normal.jpeg"/>
    <hyperlink ref="V60" r:id="rId233" display="http://pbs.twimg.com/profile_images/3594708117/1559938b26add5de9d0f376b7649ccb6_normal.jpeg"/>
    <hyperlink ref="V61" r:id="rId234" display="http://pbs.twimg.com/profile_images/3594708117/1559938b26add5de9d0f376b7649ccb6_normal.jpeg"/>
    <hyperlink ref="V62" r:id="rId235" display="http://pbs.twimg.com/profile_images/3594708117/1559938b26add5de9d0f376b7649ccb6_normal.jpeg"/>
    <hyperlink ref="V63" r:id="rId236" display="http://pbs.twimg.com/profile_images/3594708117/1559938b26add5de9d0f376b7649ccb6_normal.jpeg"/>
    <hyperlink ref="V64" r:id="rId237" display="http://pbs.twimg.com/profile_images/3594708117/1559938b26add5de9d0f376b7649ccb6_normal.jpeg"/>
    <hyperlink ref="V65" r:id="rId238" display="http://pbs.twimg.com/profile_images/3594708117/1559938b26add5de9d0f376b7649ccb6_normal.jpeg"/>
    <hyperlink ref="V66" r:id="rId239" display="http://pbs.twimg.com/profile_images/3594708117/1559938b26add5de9d0f376b7649ccb6_normal.jpeg"/>
    <hyperlink ref="V67" r:id="rId240" display="http://pbs.twimg.com/profile_images/3594708117/1559938b26add5de9d0f376b7649ccb6_normal.jpeg"/>
    <hyperlink ref="V68" r:id="rId241" display="http://pbs.twimg.com/profile_images/3594708117/1559938b26add5de9d0f376b7649ccb6_normal.jpeg"/>
    <hyperlink ref="V69" r:id="rId242" display="http://pbs.twimg.com/profile_images/3594708117/1559938b26add5de9d0f376b7649ccb6_normal.jpeg"/>
    <hyperlink ref="V70" r:id="rId243" display="http://pbs.twimg.com/profile_images/3594708117/1559938b26add5de9d0f376b7649ccb6_normal.jpeg"/>
    <hyperlink ref="V71" r:id="rId244" display="http://pbs.twimg.com/profile_images/3594708117/1559938b26add5de9d0f376b7649ccb6_normal.jpeg"/>
    <hyperlink ref="V72" r:id="rId245" display="http://pbs.twimg.com/profile_images/3594708117/1559938b26add5de9d0f376b7649ccb6_normal.jpeg"/>
    <hyperlink ref="V73" r:id="rId246" display="http://pbs.twimg.com/profile_images/3594708117/1559938b26add5de9d0f376b7649ccb6_normal.jpeg"/>
    <hyperlink ref="V74" r:id="rId247" display="http://pbs.twimg.com/profile_images/3594708117/1559938b26add5de9d0f376b7649ccb6_normal.jpeg"/>
    <hyperlink ref="V75" r:id="rId248" display="http://pbs.twimg.com/profile_images/3594708117/1559938b26add5de9d0f376b7649ccb6_normal.jpeg"/>
    <hyperlink ref="V76" r:id="rId249" display="http://pbs.twimg.com/profile_images/3594708117/1559938b26add5de9d0f376b7649ccb6_normal.jpeg"/>
    <hyperlink ref="V77" r:id="rId250" display="http://pbs.twimg.com/profile_images/3594708117/1559938b26add5de9d0f376b7649ccb6_normal.jpeg"/>
    <hyperlink ref="V78" r:id="rId251" display="http://pbs.twimg.com/profile_images/3594708117/1559938b26add5de9d0f376b7649ccb6_normal.jpeg"/>
    <hyperlink ref="V79" r:id="rId252" display="http://pbs.twimg.com/profile_images/3594708117/1559938b26add5de9d0f376b7649ccb6_normal.jpeg"/>
    <hyperlink ref="V80" r:id="rId253" display="http://pbs.twimg.com/profile_images/3594708117/1559938b26add5de9d0f376b7649ccb6_normal.jpeg"/>
    <hyperlink ref="V81" r:id="rId254" display="http://pbs.twimg.com/profile_images/3594708117/1559938b26add5de9d0f376b7649ccb6_normal.jpeg"/>
    <hyperlink ref="V82" r:id="rId255" display="http://pbs.twimg.com/profile_images/3594708117/1559938b26add5de9d0f376b7649ccb6_normal.jpeg"/>
    <hyperlink ref="V83" r:id="rId256" display="http://pbs.twimg.com/profile_images/3594708117/1559938b26add5de9d0f376b7649ccb6_normal.jpeg"/>
    <hyperlink ref="V84" r:id="rId257" display="http://pbs.twimg.com/profile_images/3594708117/1559938b26add5de9d0f376b7649ccb6_normal.jpeg"/>
    <hyperlink ref="V85" r:id="rId258" display="http://pbs.twimg.com/profile_images/3594708117/1559938b26add5de9d0f376b7649ccb6_normal.jpeg"/>
    <hyperlink ref="V86" r:id="rId259" display="http://pbs.twimg.com/profile_images/3594708117/1559938b26add5de9d0f376b7649ccb6_normal.jpeg"/>
    <hyperlink ref="V87" r:id="rId260" display="http://pbs.twimg.com/profile_images/3594708117/1559938b26add5de9d0f376b7649ccb6_normal.jpeg"/>
    <hyperlink ref="V88" r:id="rId261" display="http://pbs.twimg.com/profile_images/3594708117/1559938b26add5de9d0f376b7649ccb6_normal.jpeg"/>
    <hyperlink ref="V89" r:id="rId262" display="http://pbs.twimg.com/profile_images/3594708117/1559938b26add5de9d0f376b7649ccb6_normal.jpeg"/>
    <hyperlink ref="V90" r:id="rId263" display="https://pbs.twimg.com/media/D2HsI3GXgAU36bx.jpg"/>
    <hyperlink ref="V91" r:id="rId264" display="http://pbs.twimg.com/profile_images/3594708117/1559938b26add5de9d0f376b7649ccb6_normal.jpeg"/>
    <hyperlink ref="V92" r:id="rId265" display="http://pbs.twimg.com/profile_images/3594708117/1559938b26add5de9d0f376b7649ccb6_normal.jpeg"/>
    <hyperlink ref="V93" r:id="rId266" display="http://pbs.twimg.com/profile_images/3594708117/1559938b26add5de9d0f376b7649ccb6_normal.jpeg"/>
    <hyperlink ref="V94" r:id="rId267" display="http://pbs.twimg.com/profile_images/3594708117/1559938b26add5de9d0f376b7649ccb6_normal.jpeg"/>
    <hyperlink ref="V95" r:id="rId268" display="http://pbs.twimg.com/profile_images/3594708117/1559938b26add5de9d0f376b7649ccb6_normal.jpeg"/>
    <hyperlink ref="V96" r:id="rId269" display="http://pbs.twimg.com/profile_images/3594708117/1559938b26add5de9d0f376b7649ccb6_normal.jpeg"/>
    <hyperlink ref="V97" r:id="rId270" display="http://pbs.twimg.com/profile_images/3594708117/1559938b26add5de9d0f376b7649ccb6_normal.jpeg"/>
    <hyperlink ref="V98" r:id="rId271" display="http://pbs.twimg.com/profile_images/3594708117/1559938b26add5de9d0f376b7649ccb6_normal.jpeg"/>
    <hyperlink ref="V99" r:id="rId272" display="http://pbs.twimg.com/profile_images/3594708117/1559938b26add5de9d0f376b7649ccb6_normal.jpeg"/>
    <hyperlink ref="V100" r:id="rId273" display="http://pbs.twimg.com/profile_images/3594708117/1559938b26add5de9d0f376b7649ccb6_normal.jpeg"/>
    <hyperlink ref="V101" r:id="rId274" display="http://pbs.twimg.com/profile_images/3594708117/1559938b26add5de9d0f376b7649ccb6_normal.jpeg"/>
    <hyperlink ref="V102" r:id="rId275" display="http://pbs.twimg.com/profile_images/3594708117/1559938b26add5de9d0f376b7649ccb6_normal.jpeg"/>
    <hyperlink ref="V103" r:id="rId276" display="http://pbs.twimg.com/profile_images/3594708117/1559938b26add5de9d0f376b7649ccb6_normal.jpeg"/>
    <hyperlink ref="X3" r:id="rId277" display="https://twitter.com/johnvidos2000/status/1106227376520945664"/>
    <hyperlink ref="X28" r:id="rId278" display="https://twitter.com/johnvidos2000/status/1106227376520945664"/>
    <hyperlink ref="X27" r:id="rId279" display="https://twitter.com/goodavey/status/1106282323694243846"/>
    <hyperlink ref="X113" r:id="rId280" display="https://twitter.com/goodavey/status/1106282323694243846"/>
    <hyperlink ref="X185" r:id="rId281" display="https://twitter.com/xlsalvador/status/1108427999542685697"/>
    <hyperlink ref="X228" r:id="rId282" display="https://twitter.com/xlsalvador/status/1108428000863965185"/>
    <hyperlink ref="X186" r:id="rId283" display="https://twitter.com/xlsalvador/status/1108428000863965185"/>
    <hyperlink ref="X130" r:id="rId284" display="https://twitter.com/mayamin/status/1108338359603286016"/>
    <hyperlink ref="X131" r:id="rId285" display="https://twitter.com/mayamin/status/1108435582605238273"/>
    <hyperlink ref="X198" r:id="rId286" display="https://twitter.com/mayamin/status/1108435582605238273"/>
    <hyperlink ref="X132" r:id="rId287" display="https://twitter.com/mayamin/status/1108438022108991489"/>
    <hyperlink ref="X17" r:id="rId288" display="https://twitter.com/mayamin/status/1108438022108991489"/>
    <hyperlink ref="X108" r:id="rId289" display="https://twitter.com/eden25_official/status/1105863475102969856"/>
    <hyperlink ref="X109" r:id="rId290" display="https://twitter.com/eden25_official/status/1108399981088702465"/>
    <hyperlink ref="X110" r:id="rId291" display="https://twitter.com/eden25_official/status/1108417855794675719"/>
    <hyperlink ref="X111" r:id="rId292" display="https://twitter.com/eden25_official/status/1108418218882940929"/>
    <hyperlink ref="X112" r:id="rId293" display="https://twitter.com/eden25_official/status/1108421254648905729"/>
    <hyperlink ref="X26" r:id="rId294" display="https://twitter.com/dinadina2kon/status/1108402764651118594"/>
    <hyperlink ref="X24" r:id="rId295" display="https://twitter.com/antonellapoce/status/1107178662187749376"/>
    <hyperlink ref="X25" r:id="rId296" display="https://twitter.com/antonellapoce/status/1108405900828655616"/>
    <hyperlink ref="X18" r:id="rId297" display="https://twitter.com/amendoonia/status/1108422897410945029"/>
    <hyperlink ref="X20" r:id="rId298" display="https://twitter.com/palithaed/status/1108425479709691904"/>
    <hyperlink ref="X19" r:id="rId299" display="https://twitter.com/antonellapoce/status/1108423020987772929"/>
    <hyperlink ref="X51" r:id="rId300" display="https://twitter.com/amendoonia/status/1108422897410945029"/>
    <hyperlink ref="X53" r:id="rId301" display="https://twitter.com/palithaed/status/1108425479709691904"/>
    <hyperlink ref="X52" r:id="rId302" display="https://twitter.com/antonellapoce/status/1108423020987772929"/>
    <hyperlink ref="X54" r:id="rId303" display="https://twitter.com/amendoonia/status/1108422897410945029"/>
    <hyperlink ref="X56" r:id="rId304" display="https://twitter.com/palithaed/status/1108425479709691904"/>
    <hyperlink ref="X55" r:id="rId305" display="https://twitter.com/antonellapoce/status/1108423020987772929"/>
    <hyperlink ref="X42" r:id="rId306" display="https://twitter.com/amendoonia/status/1108422897410945029"/>
    <hyperlink ref="X14" r:id="rId307" display="https://twitter.com/amendoonia/status/1108422897410945029"/>
    <hyperlink ref="X57" r:id="rId308" display="https://twitter.com/amendoonia/status/1108422897410945029"/>
    <hyperlink ref="X58" r:id="rId309" display="https://twitter.com/amendoonia/status/1108425301078536198"/>
    <hyperlink ref="X11" r:id="rId310" display="https://twitter.com/tbirdcymru/status/1108427748249358337"/>
    <hyperlink ref="X12" r:id="rId311" display="https://twitter.com/tbirdcymru/status/1108428576100139008"/>
    <hyperlink ref="X13" r:id="rId312" display="https://twitter.com/tbirdcymru/status/1108429362397892609"/>
    <hyperlink ref="X8" r:id="rId313" display="https://twitter.com/m_aldash/status/1108426547277508608"/>
    <hyperlink ref="X9" r:id="rId314" display="https://twitter.com/palithaed/status/1108425479709691904"/>
    <hyperlink ref="X10" r:id="rId315" display="https://twitter.com/palithaed/status/1108429192260210690"/>
    <hyperlink ref="X6" r:id="rId316" display="https://twitter.com/antonellapoce/status/1108423020987772929"/>
    <hyperlink ref="X7" r:id="rId317" display="https://twitter.com/antonellapoce/status/1108426505271607297"/>
    <hyperlink ref="X31" r:id="rId318" display="https://twitter.com/shuhanchen5/status/1108428415378620419"/>
    <hyperlink ref="X30" r:id="rId319" display="https://twitter.com/palithaed/status/1108427140209565697"/>
    <hyperlink ref="X29" r:id="rId320" display="https://twitter.com/antonellapoce/status/1108429992751452162"/>
    <hyperlink ref="X5" r:id="rId321" display="https://twitter.com/tbirdcymru/status/1108430466594598912"/>
    <hyperlink ref="X4" r:id="rId322" display="https://twitter.com/antonellapoce/status/1108431777922715651"/>
    <hyperlink ref="X23" r:id="rId323" display="https://twitter.com/tbirdcymru/status/1108427247529218048"/>
    <hyperlink ref="X105" r:id="rId324" display="https://twitter.com/dinadina2kon/status/1108402764651118594"/>
    <hyperlink ref="X106" r:id="rId325" display="https://twitter.com/dinadina2kon/status/1108421444806033414"/>
    <hyperlink ref="X215" r:id="rId326" display="https://twitter.com/dinadina2kon/status/1108426727624183808"/>
    <hyperlink ref="X107" r:id="rId327" display="https://twitter.com/dinadina2kon/status/1108430854664175618"/>
    <hyperlink ref="X22" r:id="rId328" display="https://twitter.com/palithaed/status/1108419811242057733"/>
    <hyperlink ref="X21" r:id="rId329" display="https://twitter.com/antonellapoce/status/1108431790241472512"/>
    <hyperlink ref="X35" r:id="rId330" display="https://twitter.com/ibukilebut/status/1108415546389876737"/>
    <hyperlink ref="X114" r:id="rId331" display="https://twitter.com/ibukilebut/status/1108419989571362817"/>
    <hyperlink ref="X115" r:id="rId332" display="https://twitter.com/ibukilebut/status/1108423729619628032"/>
    <hyperlink ref="X116" r:id="rId333" display="https://twitter.com/ibukilebut/status/1108425599683624960"/>
    <hyperlink ref="X117" r:id="rId334" display="https://twitter.com/ibukilebut/status/1108430427558158336"/>
    <hyperlink ref="X36" r:id="rId335" display="https://twitter.com/tbirdcymru/status/1108421208045965312"/>
    <hyperlink ref="X37" r:id="rId336" display="https://twitter.com/tbirdcymru/status/1108424139512205314"/>
    <hyperlink ref="X32" r:id="rId337" display="https://twitter.com/antonellapoce/status/1108419515178721280"/>
    <hyperlink ref="X33" r:id="rId338" display="https://twitter.com/antonellapoce/status/1108431545797353472"/>
    <hyperlink ref="X34" r:id="rId339" display="https://twitter.com/antonellapoce/status/1108431807542902784"/>
    <hyperlink ref="X196" r:id="rId340" display="https://twitter.com/mariarosaria_re/status/1108420891812204546"/>
    <hyperlink ref="X197" r:id="rId341" display="https://twitter.com/mariarosaria_re/status/1108421121672728577"/>
    <hyperlink ref="X161" r:id="rId342" display="https://twitter.com/shuhanchen5/status/1108408470657748994"/>
    <hyperlink ref="X162" r:id="rId343" display="https://twitter.com/shuhanchen5/status/1108415955783294977"/>
    <hyperlink ref="X163" r:id="rId344" display="https://twitter.com/shuhanchen5/status/1108417861960302592"/>
    <hyperlink ref="X164" r:id="rId345" display="https://twitter.com/shuhanchen5/status/1108418471677841408"/>
    <hyperlink ref="X165" r:id="rId346" display="https://twitter.com/shuhanchen5/status/1108419340821585920"/>
    <hyperlink ref="X166" r:id="rId347" display="https://twitter.com/shuhanchen5/status/1108420492992659457"/>
    <hyperlink ref="X167" r:id="rId348" display="https://twitter.com/shuhanchen5/status/1108421859975012352"/>
    <hyperlink ref="X168" r:id="rId349" display="https://twitter.com/shuhanchen5/status/1108424347193102336"/>
    <hyperlink ref="X169" r:id="rId350" display="https://twitter.com/shuhanchen5/status/1108425603340996610"/>
    <hyperlink ref="X170" r:id="rId351" display="https://twitter.com/shuhanchen5/status/1108426346781396995"/>
    <hyperlink ref="X171" r:id="rId352" display="https://twitter.com/shuhanchen5/status/1108428415378620419"/>
    <hyperlink ref="X172" r:id="rId353" display="https://twitter.com/shuhanchen5/status/1108429117630877696"/>
    <hyperlink ref="X202" r:id="rId354" display="https://twitter.com/tbirdcymru/status/1108421719923048453"/>
    <hyperlink ref="X203" r:id="rId355" display="https://twitter.com/tbirdcymru/status/1108425308351401984"/>
    <hyperlink ref="X199" r:id="rId356" display="https://twitter.com/palithaed/status/1108418641404612608"/>
    <hyperlink ref="X200" r:id="rId357" display="https://twitter.com/palithaed/status/1108419560678526979"/>
    <hyperlink ref="X201" r:id="rId358" display="https://twitter.com/palithaed/status/1108419583067725825"/>
    <hyperlink ref="X187" r:id="rId359" display="https://twitter.com/antonellapoce/status/1108419568811368449"/>
    <hyperlink ref="X188" r:id="rId360" display="https://twitter.com/antonellapoce/status/1108419705675620352"/>
    <hyperlink ref="X189" r:id="rId361" display="https://twitter.com/antonellapoce/status/1108419739171336194"/>
    <hyperlink ref="X190" r:id="rId362" display="https://twitter.com/antonellapoce/status/1108419761921245184"/>
    <hyperlink ref="X191" r:id="rId363" display="https://twitter.com/antonellapoce/status/1108419791285600257"/>
    <hyperlink ref="X192" r:id="rId364" display="https://twitter.com/antonellapoce/status/1108419815209877504"/>
    <hyperlink ref="X193" r:id="rId365" display="https://twitter.com/antonellapoce/status/1108419891525234688"/>
    <hyperlink ref="X194" r:id="rId366" display="https://twitter.com/antonellapoce/status/1108431818557214720"/>
    <hyperlink ref="X195" r:id="rId367" display="https://twitter.com/antonellapoce/status/1108431836500381702"/>
    <hyperlink ref="X125" r:id="rId368" display="https://twitter.com/mariarosaria_re/status/1108414889436024833"/>
    <hyperlink ref="X126" r:id="rId369" display="https://twitter.com/mariarosaria_re/status/1108418279331299329"/>
    <hyperlink ref="X231" r:id="rId370" display="https://twitter.com/mariarosaria_re/status/1108420171725791237"/>
    <hyperlink ref="X216" r:id="rId371" display="https://twitter.com/mariarosaria_re/status/1108420171725791237"/>
    <hyperlink ref="X127" r:id="rId372" display="https://twitter.com/mariarosaria_re/status/1108420891812204546"/>
    <hyperlink ref="X128" r:id="rId373" display="https://twitter.com/mariarosaria_re/status/1108421121672728577"/>
    <hyperlink ref="X129" r:id="rId374" display="https://twitter.com/mariarosaria_re/status/1108421925414543360"/>
    <hyperlink ref="X50" r:id="rId375" display="https://twitter.com/tbirdcymru/status/1108421719923048453"/>
    <hyperlink ref="X48" r:id="rId376" display="https://twitter.com/palithaed/status/1108415740389089280"/>
    <hyperlink ref="X49" r:id="rId377" display="https://twitter.com/palithaed/status/1108425479709691904"/>
    <hyperlink ref="X43" r:id="rId378" display="https://twitter.com/antonellapoce/status/1108417321519988743"/>
    <hyperlink ref="X44" r:id="rId379" display="https://twitter.com/antonellapoce/status/1108419676189659137"/>
    <hyperlink ref="X45" r:id="rId380" display="https://twitter.com/antonellapoce/status/1108423020987772929"/>
    <hyperlink ref="X46" r:id="rId381" display="https://twitter.com/antonellapoce/status/1108431818557214720"/>
    <hyperlink ref="X47" r:id="rId382" display="https://twitter.com/antonellapoce/status/1108431836500381702"/>
    <hyperlink ref="X104" r:id="rId383" display="https://twitter.com/awalmutairi2004/status/1108427183071117312"/>
    <hyperlink ref="X16" r:id="rId384" display="https://twitter.com/antonellapoce/status/1108431867433357314"/>
    <hyperlink ref="X234" r:id="rId385" display="https://twitter.com/tbirdcymru/status/1108417978616475648"/>
    <hyperlink ref="X235" r:id="rId386" display="https://twitter.com/tbirdcymru/status/1108420387656880128"/>
    <hyperlink ref="X232" r:id="rId387" display="https://twitter.com/palithaed/status/1108420755061202944"/>
    <hyperlink ref="X233" r:id="rId388" display="https://twitter.com/palithaed/status/1108420842843791360"/>
    <hyperlink ref="X229" r:id="rId389" display="https://twitter.com/antonellapoce/status/1108419750244298752"/>
    <hyperlink ref="X230" r:id="rId390" display="https://twitter.com/antonellapoce/status/1108431897183571971"/>
    <hyperlink ref="X173" r:id="rId391" display="https://twitter.com/tbirdcymru/status/1108412532425965569"/>
    <hyperlink ref="X174" r:id="rId392" display="https://twitter.com/tbirdcymru/status/1108412779109777408"/>
    <hyperlink ref="X221" r:id="rId393" display="https://twitter.com/tbirdcymru/status/1108413803480387584"/>
    <hyperlink ref="X175" r:id="rId394" display="https://twitter.com/tbirdcymru/status/1108415724714889218"/>
    <hyperlink ref="X222" r:id="rId395" display="https://twitter.com/tbirdcymru/status/1108416465621917696"/>
    <hyperlink ref="X223" r:id="rId396" display="https://twitter.com/tbirdcymru/status/1108417437609979910"/>
    <hyperlink ref="X224" r:id="rId397" display="https://twitter.com/tbirdcymru/status/1108419402842734592"/>
    <hyperlink ref="X176" r:id="rId398" display="https://twitter.com/tbirdcymru/status/1108421719923048453"/>
    <hyperlink ref="X225" r:id="rId399" display="https://twitter.com/tbirdcymru/status/1108422453209034752"/>
    <hyperlink ref="X226" r:id="rId400" display="https://twitter.com/tbirdcymru/status/1108423716428484608"/>
    <hyperlink ref="X177" r:id="rId401" display="https://twitter.com/tbirdcymru/status/1108424139512205314"/>
    <hyperlink ref="X227" r:id="rId402" display="https://twitter.com/tbirdcymru/status/1108424963185430528"/>
    <hyperlink ref="X178" r:id="rId403" display="https://twitter.com/tbirdcymru/status/1108425308351401984"/>
    <hyperlink ref="X179" r:id="rId404" display="https://twitter.com/tbirdcymru/status/1108426799699116032"/>
    <hyperlink ref="X180" r:id="rId405" display="https://twitter.com/tbirdcymru/status/1108427748249358337"/>
    <hyperlink ref="X181" r:id="rId406" display="https://twitter.com/tbirdcymru/status/1108428576100139008"/>
    <hyperlink ref="X182" r:id="rId407" display="https://twitter.com/tbirdcymru/status/1108429362397892609"/>
    <hyperlink ref="X183" r:id="rId408" display="https://twitter.com/tbirdcymru/status/1108430466594598912"/>
    <hyperlink ref="X184" r:id="rId409" display="https://twitter.com/tbirdcymru/status/1108430604033511430"/>
    <hyperlink ref="X217" r:id="rId410" display="https://twitter.com/palithaed/status/1108416512124170240"/>
    <hyperlink ref="X218" r:id="rId411" display="https://twitter.com/palithaed/status/1108420755061202944"/>
    <hyperlink ref="X219" r:id="rId412" display="https://twitter.com/palithaed/status/1108420842843791360"/>
    <hyperlink ref="X220" r:id="rId413" display="https://twitter.com/palithaed/status/1108429192260210690"/>
    <hyperlink ref="X204" r:id="rId414" display="https://twitter.com/antonellapoce/status/1108419547391016961"/>
    <hyperlink ref="X205" r:id="rId415" display="https://twitter.com/antonellapoce/status/1108419648683413505"/>
    <hyperlink ref="X206" r:id="rId416" display="https://twitter.com/antonellapoce/status/1108419750244298752"/>
    <hyperlink ref="X207" r:id="rId417" display="https://twitter.com/antonellapoce/status/1108419805365850115"/>
    <hyperlink ref="X208" r:id="rId418" display="https://twitter.com/antonellapoce/status/1108419863624773633"/>
    <hyperlink ref="X209" r:id="rId419" display="https://twitter.com/antonellapoce/status/1108419875754688512"/>
    <hyperlink ref="X210" r:id="rId420" display="https://twitter.com/antonellapoce/status/1108431777922715651"/>
    <hyperlink ref="X211" r:id="rId421" display="https://twitter.com/antonellapoce/status/1108431807542902784"/>
    <hyperlink ref="X212" r:id="rId422" display="https://twitter.com/antonellapoce/status/1108431836500381702"/>
    <hyperlink ref="X213" r:id="rId423" display="https://twitter.com/antonellapoce/status/1108431897183571971"/>
    <hyperlink ref="X214" r:id="rId424" display="https://twitter.com/antonellapoce/status/1108446132886257665"/>
    <hyperlink ref="X118" r:id="rId425" display="https://twitter.com/m_aldash/status/1108418473062027264"/>
    <hyperlink ref="X119" r:id="rId426" display="https://twitter.com/m_aldash/status/1108421822595375104"/>
    <hyperlink ref="X120" r:id="rId427" display="https://twitter.com/m_aldash/status/1108422666292264961"/>
    <hyperlink ref="X121" r:id="rId428" display="https://twitter.com/m_aldash/status/1108426547277508608"/>
    <hyperlink ref="X122" r:id="rId429" display="https://twitter.com/m_aldash/status/1108430316467904513"/>
    <hyperlink ref="X123" r:id="rId430" display="https://twitter.com/m_aldash/status/1108430427075854336"/>
    <hyperlink ref="X124" r:id="rId431" display="https://twitter.com/m_aldash/status/1108431756762497024"/>
    <hyperlink ref="X41" r:id="rId432" display="https://twitter.com/palithaed/status/1108429710051155969"/>
    <hyperlink ref="X38" r:id="rId433" display="https://twitter.com/antonellapoce/status/1108419727439917063"/>
    <hyperlink ref="X39" r:id="rId434" display="https://twitter.com/antonellapoce/status/1108431848789684224"/>
    <hyperlink ref="X40" r:id="rId435" display="https://twitter.com/antonellapoce/status/1108446168659492864"/>
    <hyperlink ref="X133" r:id="rId436" display="https://twitter.com/palithaed/status/1106250693931925505"/>
    <hyperlink ref="X134" r:id="rId437" display="https://twitter.com/palithaed/status/1108407425969938438"/>
    <hyperlink ref="X135" r:id="rId438" display="https://twitter.com/palithaed/status/1108410129609867264"/>
    <hyperlink ref="X136" r:id="rId439" display="https://twitter.com/palithaed/status/1108412332865216512"/>
    <hyperlink ref="X137" r:id="rId440" display="https://twitter.com/palithaed/status/1108413289153863680"/>
    <hyperlink ref="X138" r:id="rId441" display="https://twitter.com/palithaed/status/1108413528971636737"/>
    <hyperlink ref="X139" r:id="rId442" display="https://twitter.com/palithaed/status/1108414992750129152"/>
    <hyperlink ref="X140" r:id="rId443" display="https://twitter.com/palithaed/status/1108415305003528192"/>
    <hyperlink ref="X141" r:id="rId444" display="https://twitter.com/palithaed/status/1108415891610443777"/>
    <hyperlink ref="X142" r:id="rId445" display="https://twitter.com/palithaed/status/1108415963572129792"/>
    <hyperlink ref="X143" r:id="rId446" display="https://twitter.com/palithaed/status/1108416547490541569"/>
    <hyperlink ref="X144" r:id="rId447" display="https://twitter.com/palithaed/status/1108417086458609664"/>
    <hyperlink ref="X145" r:id="rId448" display="https://twitter.com/palithaed/status/1108417379187519488"/>
    <hyperlink ref="X146" r:id="rId449" display="https://twitter.com/palithaed/status/1108420201702453251"/>
    <hyperlink ref="X147" r:id="rId450" display="https://twitter.com/palithaed/status/1108420307046535169"/>
    <hyperlink ref="X148" r:id="rId451" display="https://twitter.com/palithaed/status/1108420419877588994"/>
    <hyperlink ref="X149" r:id="rId452" display="https://twitter.com/palithaed/status/1108421004982996992"/>
    <hyperlink ref="X150" r:id="rId453" display="https://twitter.com/palithaed/status/1108421732719828999"/>
    <hyperlink ref="X151" r:id="rId454" display="https://twitter.com/palithaed/status/1108422590832566276"/>
    <hyperlink ref="X152" r:id="rId455" display="https://twitter.com/palithaed/status/1108424103470473217"/>
    <hyperlink ref="X153" r:id="rId456" display="https://twitter.com/palithaed/status/1108425200427778048"/>
    <hyperlink ref="X15" r:id="rId457" display="https://twitter.com/palithaed/status/1108425479709691904"/>
    <hyperlink ref="X154" r:id="rId458" display="https://twitter.com/palithaed/status/1108426635852812288"/>
    <hyperlink ref="X155" r:id="rId459" display="https://twitter.com/palithaed/status/1108427427171233793"/>
    <hyperlink ref="X156" r:id="rId460" display="https://twitter.com/palithaed/status/1108427771703889920"/>
    <hyperlink ref="X157" r:id="rId461" display="https://twitter.com/palithaed/status/1108429543566643200"/>
    <hyperlink ref="X158" r:id="rId462" display="https://twitter.com/palithaed/status/1108429932668112897"/>
    <hyperlink ref="X159" r:id="rId463" display="https://twitter.com/palithaed/status/1108430352392044544"/>
    <hyperlink ref="X160" r:id="rId464" display="https://twitter.com/palithaed/status/1108445308118335489"/>
    <hyperlink ref="X59" r:id="rId465" display="https://twitter.com/antonellapoce/status/1107178662187749376"/>
    <hyperlink ref="X60" r:id="rId466" display="https://twitter.com/antonellapoce/status/1108405900828655616"/>
    <hyperlink ref="X61" r:id="rId467" display="https://twitter.com/antonellapoce/status/1108407874059993088"/>
    <hyperlink ref="X62" r:id="rId468" display="https://twitter.com/antonellapoce/status/1108408012585271296"/>
    <hyperlink ref="X63" r:id="rId469" display="https://twitter.com/antonellapoce/status/1108413481315954688"/>
    <hyperlink ref="X64" r:id="rId470" display="https://twitter.com/antonellapoce/status/1108413567194333184"/>
    <hyperlink ref="X65" r:id="rId471" display="https://twitter.com/antonellapoce/status/1108413707858653185"/>
    <hyperlink ref="X66" r:id="rId472" display="https://twitter.com/antonellapoce/status/1108417251164766214"/>
    <hyperlink ref="X67" r:id="rId473" display="https://twitter.com/antonellapoce/status/1108417321519988743"/>
    <hyperlink ref="X68" r:id="rId474" display="https://twitter.com/antonellapoce/status/1108419466113830913"/>
    <hyperlink ref="X69" r:id="rId475" display="https://twitter.com/antonellapoce/status/1108419532027322368"/>
    <hyperlink ref="X70" r:id="rId476" display="https://twitter.com/antonellapoce/status/1108419547391016961"/>
    <hyperlink ref="X71" r:id="rId477" display="https://twitter.com/antonellapoce/status/1108419568811368449"/>
    <hyperlink ref="X72" r:id="rId478" display="https://twitter.com/antonellapoce/status/1108419676189659137"/>
    <hyperlink ref="X73" r:id="rId479" display="https://twitter.com/antonellapoce/status/1108419705675620352"/>
    <hyperlink ref="X74" r:id="rId480" display="https://twitter.com/antonellapoce/status/1108419727439917063"/>
    <hyperlink ref="X75" r:id="rId481" display="https://twitter.com/antonellapoce/status/1108419739171336194"/>
    <hyperlink ref="X76" r:id="rId482" display="https://twitter.com/antonellapoce/status/1108419761921245184"/>
    <hyperlink ref="X77" r:id="rId483" display="https://twitter.com/antonellapoce/status/1108419778081943552"/>
    <hyperlink ref="X78" r:id="rId484" display="https://twitter.com/antonellapoce/status/1108419791285600257"/>
    <hyperlink ref="X79" r:id="rId485" display="https://twitter.com/antonellapoce/status/1108419815209877504"/>
    <hyperlink ref="X80" r:id="rId486" display="https://twitter.com/antonellapoce/status/1108419836189855746"/>
    <hyperlink ref="X81" r:id="rId487" display="https://twitter.com/antonellapoce/status/1108419875754688512"/>
    <hyperlink ref="X82" r:id="rId488" display="https://twitter.com/antonellapoce/status/1108419891525234688"/>
    <hyperlink ref="X83" r:id="rId489" display="https://twitter.com/antonellapoce/status/1108423020987772929"/>
    <hyperlink ref="X84" r:id="rId490" display="https://twitter.com/antonellapoce/status/1108426496828473344"/>
    <hyperlink ref="X85" r:id="rId491" display="https://twitter.com/antonellapoce/status/1108426505271607297"/>
    <hyperlink ref="X86" r:id="rId492" display="https://twitter.com/antonellapoce/status/1108429947041996800"/>
    <hyperlink ref="X87" r:id="rId493" display="https://twitter.com/antonellapoce/status/1108429973495472128"/>
    <hyperlink ref="X88" r:id="rId494" display="https://twitter.com/antonellapoce/status/1108429981556850689"/>
    <hyperlink ref="X89" r:id="rId495" display="https://twitter.com/antonellapoce/status/1108429992751452162"/>
    <hyperlink ref="X90" r:id="rId496" display="https://twitter.com/antonellapoce/status/1108430004306743296"/>
    <hyperlink ref="X91" r:id="rId497" display="https://twitter.com/antonellapoce/status/1108431545797353472"/>
    <hyperlink ref="X92" r:id="rId498" display="https://twitter.com/antonellapoce/status/1108431557587546112"/>
    <hyperlink ref="X93" r:id="rId499" display="https://twitter.com/antonellapoce/status/1108431745953730560"/>
    <hyperlink ref="X94" r:id="rId500" display="https://twitter.com/antonellapoce/status/1108431777922715651"/>
    <hyperlink ref="X95" r:id="rId501" display="https://twitter.com/antonellapoce/status/1108431790241472512"/>
    <hyperlink ref="X96" r:id="rId502" display="https://twitter.com/antonellapoce/status/1108431807542902784"/>
    <hyperlink ref="X97" r:id="rId503" display="https://twitter.com/antonellapoce/status/1108431818557214720"/>
    <hyperlink ref="X98" r:id="rId504" display="https://twitter.com/antonellapoce/status/1108431836500381702"/>
    <hyperlink ref="X99" r:id="rId505" display="https://twitter.com/antonellapoce/status/1108431848789684224"/>
    <hyperlink ref="X100" r:id="rId506" display="https://twitter.com/antonellapoce/status/1108431867433357314"/>
    <hyperlink ref="X101" r:id="rId507" display="https://twitter.com/antonellapoce/status/1108431897183571971"/>
    <hyperlink ref="X102" r:id="rId508" display="https://twitter.com/antonellapoce/status/1108446132886257665"/>
    <hyperlink ref="X103" r:id="rId509" display="https://twitter.com/antonellapoce/status/1108446168659492864"/>
    <hyperlink ref="AZ131" r:id="rId510" display="https://api.twitter.com/1.1/geo/id/38d67cacb385e69d.json"/>
    <hyperlink ref="AZ198" r:id="rId511" display="https://api.twitter.com/1.1/geo/id/38d67cacb385e69d.json"/>
    <hyperlink ref="AZ132" r:id="rId512" display="https://api.twitter.com/1.1/geo/id/38d67cacb385e69d.json"/>
    <hyperlink ref="AZ17" r:id="rId513" display="https://api.twitter.com/1.1/geo/id/38d67cacb385e69d.json"/>
    <hyperlink ref="AZ62" r:id="rId514" display="https://api.twitter.com/1.1/geo/id/7d588036fe12e124.json"/>
    <hyperlink ref="AZ93" r:id="rId515" display="https://api.twitter.com/1.1/geo/id/7d588036fe12e124.json"/>
  </hyperlinks>
  <printOptions/>
  <pageMargins left="0.7" right="0.7" top="0.75" bottom="0.75" header="0.3" footer="0.3"/>
  <pageSetup horizontalDpi="600" verticalDpi="600" orientation="portrait" r:id="rId519"/>
  <legacyDrawing r:id="rId517"/>
  <tableParts>
    <tablePart r:id="rId51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4"/>
  <sheetViews>
    <sheetView workbookViewId="0" topLeftCell="A1">
      <pane xSplit="1" ySplit="2" topLeftCell="Z3" activePane="bottomRight" state="frozen"/>
      <selection pane="topRight" activeCell="B1" sqref="B1"/>
      <selection pane="bottomLeft" activeCell="A3" sqref="A3"/>
      <selection pane="bottomRight" activeCell="A7" sqref="A7:BJ7"/>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6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755</v>
      </c>
      <c r="AE2" s="13" t="s">
        <v>756</v>
      </c>
      <c r="AF2" s="13" t="s">
        <v>757</v>
      </c>
      <c r="AG2" s="13" t="s">
        <v>758</v>
      </c>
      <c r="AH2" s="13" t="s">
        <v>759</v>
      </c>
      <c r="AI2" s="13" t="s">
        <v>760</v>
      </c>
      <c r="AJ2" s="13" t="s">
        <v>761</v>
      </c>
      <c r="AK2" s="13" t="s">
        <v>762</v>
      </c>
      <c r="AL2" s="13" t="s">
        <v>763</v>
      </c>
      <c r="AM2" s="13" t="s">
        <v>764</v>
      </c>
      <c r="AN2" s="13" t="s">
        <v>765</v>
      </c>
      <c r="AO2" s="13" t="s">
        <v>766</v>
      </c>
      <c r="AP2" s="13" t="s">
        <v>767</v>
      </c>
      <c r="AQ2" s="13" t="s">
        <v>768</v>
      </c>
      <c r="AR2" s="13" t="s">
        <v>769</v>
      </c>
      <c r="AS2" s="13" t="s">
        <v>194</v>
      </c>
      <c r="AT2" s="13" t="s">
        <v>770</v>
      </c>
      <c r="AU2" s="13" t="s">
        <v>771</v>
      </c>
      <c r="AV2" s="13" t="s">
        <v>772</v>
      </c>
      <c r="AW2" s="13" t="s">
        <v>773</v>
      </c>
      <c r="AX2" s="13" t="s">
        <v>774</v>
      </c>
      <c r="AY2" s="13" t="s">
        <v>775</v>
      </c>
      <c r="AZ2" s="13" t="s">
        <v>902</v>
      </c>
      <c r="BA2" s="119" t="s">
        <v>1025</v>
      </c>
      <c r="BB2" s="119" t="s">
        <v>1029</v>
      </c>
      <c r="BC2" s="119" t="s">
        <v>1030</v>
      </c>
      <c r="BD2" s="119" t="s">
        <v>1033</v>
      </c>
      <c r="BE2" s="119" t="s">
        <v>1035</v>
      </c>
      <c r="BF2" s="119" t="s">
        <v>1038</v>
      </c>
      <c r="BG2" s="119" t="s">
        <v>1042</v>
      </c>
      <c r="BH2" s="119" t="s">
        <v>1058</v>
      </c>
      <c r="BI2" s="119" t="s">
        <v>1071</v>
      </c>
      <c r="BJ2" s="119" t="s">
        <v>1087</v>
      </c>
      <c r="BK2" s="3"/>
      <c r="BL2" s="3"/>
    </row>
    <row r="3" spans="1:64" ht="15" customHeight="1">
      <c r="A3" s="65" t="s">
        <v>229</v>
      </c>
      <c r="B3" s="121"/>
      <c r="C3" s="121"/>
      <c r="D3" s="122">
        <v>1.9285714285714286</v>
      </c>
      <c r="E3" s="123">
        <v>50</v>
      </c>
      <c r="F3" s="101" t="s">
        <v>865</v>
      </c>
      <c r="G3" s="121"/>
      <c r="H3" s="124"/>
      <c r="I3" s="125"/>
      <c r="J3" s="125"/>
      <c r="K3" s="124"/>
      <c r="L3" s="126"/>
      <c r="M3" s="127">
        <v>5679.81005859375</v>
      </c>
      <c r="N3" s="127">
        <v>1729.3079833984375</v>
      </c>
      <c r="O3" s="128"/>
      <c r="P3" s="129"/>
      <c r="Q3" s="129"/>
      <c r="R3" s="130"/>
      <c r="S3" s="48">
        <v>1</v>
      </c>
      <c r="T3" s="48">
        <v>0</v>
      </c>
      <c r="U3" s="49">
        <v>0</v>
      </c>
      <c r="V3" s="49">
        <v>0.013333</v>
      </c>
      <c r="W3" s="49">
        <v>0.000624</v>
      </c>
      <c r="X3" s="49">
        <v>0.463749</v>
      </c>
      <c r="Y3" s="49">
        <v>0</v>
      </c>
      <c r="Z3" s="49">
        <v>0</v>
      </c>
      <c r="AA3" s="131">
        <v>3</v>
      </c>
      <c r="AB3" s="131"/>
      <c r="AC3" s="73"/>
      <c r="AD3" s="79" t="s">
        <v>777</v>
      </c>
      <c r="AE3" s="79">
        <v>307</v>
      </c>
      <c r="AF3" s="79">
        <v>47354</v>
      </c>
      <c r="AG3" s="79">
        <v>496</v>
      </c>
      <c r="AH3" s="79">
        <v>1127</v>
      </c>
      <c r="AI3" s="79"/>
      <c r="AJ3" s="79" t="s">
        <v>798</v>
      </c>
      <c r="AK3" s="79" t="s">
        <v>817</v>
      </c>
      <c r="AL3" s="83" t="s">
        <v>831</v>
      </c>
      <c r="AM3" s="79"/>
      <c r="AN3" s="81">
        <v>39876.75666666667</v>
      </c>
      <c r="AO3" s="79"/>
      <c r="AP3" s="79" t="b">
        <v>0</v>
      </c>
      <c r="AQ3" s="79" t="b">
        <v>0</v>
      </c>
      <c r="AR3" s="79" t="b">
        <v>0</v>
      </c>
      <c r="AS3" s="79" t="s">
        <v>729</v>
      </c>
      <c r="AT3" s="79">
        <v>599</v>
      </c>
      <c r="AU3" s="83" t="s">
        <v>862</v>
      </c>
      <c r="AV3" s="79" t="b">
        <v>0</v>
      </c>
      <c r="AW3" s="79" t="s">
        <v>872</v>
      </c>
      <c r="AX3" s="83" t="s">
        <v>874</v>
      </c>
      <c r="AY3" s="79" t="s">
        <v>65</v>
      </c>
      <c r="AZ3" s="79" t="str">
        <f>REPLACE(INDEX(GroupVertices[Group],MATCH(Vertices[[#This Row],[Vertex]],GroupVertices[Vertex],0)),1,1,"")</f>
        <v>3</v>
      </c>
      <c r="BA3" s="48"/>
      <c r="BB3" s="48"/>
      <c r="BC3" s="48"/>
      <c r="BD3" s="48"/>
      <c r="BE3" s="48"/>
      <c r="BF3" s="48"/>
      <c r="BG3" s="48"/>
      <c r="BH3" s="48"/>
      <c r="BI3" s="48"/>
      <c r="BJ3" s="48"/>
      <c r="BK3" s="3"/>
      <c r="BL3" s="3"/>
    </row>
    <row r="4" spans="1:67" ht="15">
      <c r="A4" s="65" t="s">
        <v>234</v>
      </c>
      <c r="B4" s="66"/>
      <c r="C4" s="66"/>
      <c r="D4" s="67">
        <v>2.857142857142857</v>
      </c>
      <c r="E4" s="69">
        <v>83.80547311145894</v>
      </c>
      <c r="F4" s="101" t="s">
        <v>870</v>
      </c>
      <c r="G4" s="66"/>
      <c r="H4" s="70"/>
      <c r="I4" s="71"/>
      <c r="J4" s="71"/>
      <c r="K4" s="70"/>
      <c r="L4" s="74"/>
      <c r="M4" s="75">
        <v>9489.3173828125</v>
      </c>
      <c r="N4" s="75">
        <v>6802.68115234375</v>
      </c>
      <c r="O4" s="76"/>
      <c r="P4" s="77"/>
      <c r="Q4" s="77"/>
      <c r="R4" s="87"/>
      <c r="S4" s="48">
        <v>2</v>
      </c>
      <c r="T4" s="48">
        <v>0</v>
      </c>
      <c r="U4" s="49">
        <v>0</v>
      </c>
      <c r="V4" s="49">
        <v>0.022222</v>
      </c>
      <c r="W4" s="49">
        <v>0.024416</v>
      </c>
      <c r="X4" s="49">
        <v>0.448378</v>
      </c>
      <c r="Y4" s="49">
        <v>0.5</v>
      </c>
      <c r="Z4" s="49">
        <v>0</v>
      </c>
      <c r="AA4" s="72">
        <v>4</v>
      </c>
      <c r="AB4" s="72"/>
      <c r="AC4" s="73"/>
      <c r="AD4" s="79" t="s">
        <v>795</v>
      </c>
      <c r="AE4" s="79">
        <v>216</v>
      </c>
      <c r="AF4" s="79">
        <v>194</v>
      </c>
      <c r="AG4" s="79">
        <v>1072</v>
      </c>
      <c r="AH4" s="79">
        <v>237</v>
      </c>
      <c r="AI4" s="79"/>
      <c r="AJ4" s="79"/>
      <c r="AK4" s="79" t="s">
        <v>830</v>
      </c>
      <c r="AL4" s="79"/>
      <c r="AM4" s="79"/>
      <c r="AN4" s="81">
        <v>40924.96344907407</v>
      </c>
      <c r="AO4" s="79"/>
      <c r="AP4" s="79" t="b">
        <v>1</v>
      </c>
      <c r="AQ4" s="79" t="b">
        <v>0</v>
      </c>
      <c r="AR4" s="79" t="b">
        <v>0</v>
      </c>
      <c r="AS4" s="79" t="s">
        <v>729</v>
      </c>
      <c r="AT4" s="79">
        <v>7</v>
      </c>
      <c r="AU4" s="83" t="s">
        <v>862</v>
      </c>
      <c r="AV4" s="79" t="b">
        <v>0</v>
      </c>
      <c r="AW4" s="79" t="s">
        <v>872</v>
      </c>
      <c r="AX4" s="83" t="s">
        <v>892</v>
      </c>
      <c r="AY4" s="79" t="s">
        <v>65</v>
      </c>
      <c r="AZ4" s="79" t="str">
        <f>REPLACE(INDEX(GroupVertices[Group],MATCH(Vertices[[#This Row],[Vertex]],GroupVertices[Vertex],0)),1,1,"")</f>
        <v>2</v>
      </c>
      <c r="BA4" s="48"/>
      <c r="BB4" s="48"/>
      <c r="BC4" s="48"/>
      <c r="BD4" s="48"/>
      <c r="BE4" s="48"/>
      <c r="BF4" s="48"/>
      <c r="BG4" s="48"/>
      <c r="BH4" s="48"/>
      <c r="BI4" s="48"/>
      <c r="BJ4" s="48"/>
      <c r="BK4" s="2"/>
      <c r="BL4" s="3"/>
      <c r="BM4" s="3"/>
      <c r="BN4" s="3"/>
      <c r="BO4" s="3"/>
    </row>
    <row r="5" spans="1:67" ht="15">
      <c r="A5" s="65" t="s">
        <v>216</v>
      </c>
      <c r="B5" s="66"/>
      <c r="C5" s="66"/>
      <c r="D5" s="67">
        <v>1</v>
      </c>
      <c r="E5" s="69">
        <v>100</v>
      </c>
      <c r="F5" s="101" t="s">
        <v>385</v>
      </c>
      <c r="G5" s="66"/>
      <c r="H5" s="70"/>
      <c r="I5" s="71"/>
      <c r="J5" s="71"/>
      <c r="K5" s="70"/>
      <c r="L5" s="74"/>
      <c r="M5" s="75">
        <v>4319.1884765625</v>
      </c>
      <c r="N5" s="75">
        <v>2155.352783203125</v>
      </c>
      <c r="O5" s="76"/>
      <c r="P5" s="77"/>
      <c r="Q5" s="77"/>
      <c r="R5" s="87"/>
      <c r="S5" s="48">
        <v>0</v>
      </c>
      <c r="T5" s="48">
        <v>2</v>
      </c>
      <c r="U5" s="49">
        <v>0</v>
      </c>
      <c r="V5" s="49">
        <v>0.023256</v>
      </c>
      <c r="W5" s="49">
        <v>0.02691</v>
      </c>
      <c r="X5" s="49">
        <v>0.448909</v>
      </c>
      <c r="Y5" s="49">
        <v>1</v>
      </c>
      <c r="Z5" s="49">
        <v>0</v>
      </c>
      <c r="AA5" s="72">
        <v>5</v>
      </c>
      <c r="AB5" s="72"/>
      <c r="AC5" s="73"/>
      <c r="AD5" s="79" t="s">
        <v>781</v>
      </c>
      <c r="AE5" s="79">
        <v>3962</v>
      </c>
      <c r="AF5" s="79">
        <v>1771</v>
      </c>
      <c r="AG5" s="79">
        <v>3810</v>
      </c>
      <c r="AH5" s="79">
        <v>2419</v>
      </c>
      <c r="AI5" s="79"/>
      <c r="AJ5" s="79" t="s">
        <v>802</v>
      </c>
      <c r="AK5" s="79" t="s">
        <v>821</v>
      </c>
      <c r="AL5" s="83" t="s">
        <v>834</v>
      </c>
      <c r="AM5" s="79"/>
      <c r="AN5" s="81">
        <v>41520.269594907404</v>
      </c>
      <c r="AO5" s="83" t="s">
        <v>842</v>
      </c>
      <c r="AP5" s="79" t="b">
        <v>1</v>
      </c>
      <c r="AQ5" s="79" t="b">
        <v>0</v>
      </c>
      <c r="AR5" s="79" t="b">
        <v>0</v>
      </c>
      <c r="AS5" s="79" t="s">
        <v>857</v>
      </c>
      <c r="AT5" s="79">
        <v>34</v>
      </c>
      <c r="AU5" s="83" t="s">
        <v>862</v>
      </c>
      <c r="AV5" s="79" t="b">
        <v>0</v>
      </c>
      <c r="AW5" s="79" t="s">
        <v>872</v>
      </c>
      <c r="AX5" s="83" t="s">
        <v>878</v>
      </c>
      <c r="AY5" s="79" t="s">
        <v>66</v>
      </c>
      <c r="AZ5" s="79" t="str">
        <f>REPLACE(INDEX(GroupVertices[Group],MATCH(Vertices[[#This Row],[Vertex]],GroupVertices[Vertex],0)),1,1,"")</f>
        <v>1</v>
      </c>
      <c r="BA5" s="48"/>
      <c r="BB5" s="48"/>
      <c r="BC5" s="48"/>
      <c r="BD5" s="48"/>
      <c r="BE5" s="48" t="s">
        <v>367</v>
      </c>
      <c r="BF5" s="48" t="s">
        <v>367</v>
      </c>
      <c r="BG5" s="120" t="s">
        <v>1047</v>
      </c>
      <c r="BH5" s="120" t="s">
        <v>1061</v>
      </c>
      <c r="BI5" s="120" t="s">
        <v>1076</v>
      </c>
      <c r="BJ5" s="120" t="s">
        <v>1076</v>
      </c>
      <c r="BK5" s="2"/>
      <c r="BL5" s="3"/>
      <c r="BM5" s="3"/>
      <c r="BN5" s="3"/>
      <c r="BO5" s="3"/>
    </row>
    <row r="6" spans="1:67" ht="15">
      <c r="A6" s="65" t="s">
        <v>230</v>
      </c>
      <c r="B6" s="66"/>
      <c r="C6" s="66"/>
      <c r="D6" s="67">
        <v>3.7857142857142856</v>
      </c>
      <c r="E6" s="69">
        <v>100</v>
      </c>
      <c r="F6" s="101" t="s">
        <v>866</v>
      </c>
      <c r="G6" s="66"/>
      <c r="H6" s="70"/>
      <c r="I6" s="71"/>
      <c r="J6" s="71"/>
      <c r="K6" s="70"/>
      <c r="L6" s="74"/>
      <c r="M6" s="75">
        <v>6461.38037109375</v>
      </c>
      <c r="N6" s="75">
        <v>4298.99462890625</v>
      </c>
      <c r="O6" s="76"/>
      <c r="P6" s="77"/>
      <c r="Q6" s="77"/>
      <c r="R6" s="87"/>
      <c r="S6" s="48">
        <v>3</v>
      </c>
      <c r="T6" s="48">
        <v>0</v>
      </c>
      <c r="U6" s="49">
        <v>0</v>
      </c>
      <c r="V6" s="49">
        <v>0.02381</v>
      </c>
      <c r="W6" s="49">
        <v>0.037485</v>
      </c>
      <c r="X6" s="49">
        <v>0.601416</v>
      </c>
      <c r="Y6" s="49">
        <v>1</v>
      </c>
      <c r="Z6" s="49">
        <v>0</v>
      </c>
      <c r="AA6" s="72">
        <v>6</v>
      </c>
      <c r="AB6" s="72"/>
      <c r="AC6" s="73"/>
      <c r="AD6" s="79" t="s">
        <v>789</v>
      </c>
      <c r="AE6" s="79">
        <v>652</v>
      </c>
      <c r="AF6" s="79">
        <v>995</v>
      </c>
      <c r="AG6" s="79">
        <v>9606</v>
      </c>
      <c r="AH6" s="79">
        <v>131</v>
      </c>
      <c r="AI6" s="79"/>
      <c r="AJ6" s="79" t="s">
        <v>809</v>
      </c>
      <c r="AK6" s="79" t="s">
        <v>826</v>
      </c>
      <c r="AL6" s="83" t="s">
        <v>836</v>
      </c>
      <c r="AM6" s="79"/>
      <c r="AN6" s="81">
        <v>39680.823912037034</v>
      </c>
      <c r="AO6" s="83" t="s">
        <v>850</v>
      </c>
      <c r="AP6" s="79" t="b">
        <v>1</v>
      </c>
      <c r="AQ6" s="79" t="b">
        <v>0</v>
      </c>
      <c r="AR6" s="79" t="b">
        <v>1</v>
      </c>
      <c r="AS6" s="79" t="s">
        <v>729</v>
      </c>
      <c r="AT6" s="79">
        <v>166</v>
      </c>
      <c r="AU6" s="83" t="s">
        <v>862</v>
      </c>
      <c r="AV6" s="79" t="b">
        <v>0</v>
      </c>
      <c r="AW6" s="79" t="s">
        <v>872</v>
      </c>
      <c r="AX6" s="83" t="s">
        <v>886</v>
      </c>
      <c r="AY6" s="79" t="s">
        <v>65</v>
      </c>
      <c r="AZ6" s="79" t="str">
        <f>REPLACE(INDEX(GroupVertices[Group],MATCH(Vertices[[#This Row],[Vertex]],GroupVertices[Vertex],0)),1,1,"")</f>
        <v>2</v>
      </c>
      <c r="BA6" s="48"/>
      <c r="BB6" s="48"/>
      <c r="BC6" s="48"/>
      <c r="BD6" s="48"/>
      <c r="BE6" s="48"/>
      <c r="BF6" s="48"/>
      <c r="BG6" s="48"/>
      <c r="BH6" s="48"/>
      <c r="BI6" s="48"/>
      <c r="BJ6" s="48"/>
      <c r="BK6" s="2"/>
      <c r="BL6" s="3"/>
      <c r="BM6" s="3"/>
      <c r="BN6" s="3"/>
      <c r="BO6" s="3"/>
    </row>
    <row r="7" spans="1:67" ht="15">
      <c r="A7" s="65" t="s">
        <v>231</v>
      </c>
      <c r="B7" s="66"/>
      <c r="C7" s="66"/>
      <c r="D7" s="67">
        <v>3.7857142857142856</v>
      </c>
      <c r="E7" s="69">
        <v>100</v>
      </c>
      <c r="F7" s="101" t="s">
        <v>867</v>
      </c>
      <c r="G7" s="66"/>
      <c r="H7" s="70"/>
      <c r="I7" s="71"/>
      <c r="J7" s="71"/>
      <c r="K7" s="70"/>
      <c r="L7" s="74"/>
      <c r="M7" s="75">
        <v>5469.03271484375</v>
      </c>
      <c r="N7" s="75">
        <v>8406.0693359375</v>
      </c>
      <c r="O7" s="76"/>
      <c r="P7" s="77"/>
      <c r="Q7" s="77"/>
      <c r="R7" s="87"/>
      <c r="S7" s="48">
        <v>3</v>
      </c>
      <c r="T7" s="48">
        <v>0</v>
      </c>
      <c r="U7" s="49">
        <v>0</v>
      </c>
      <c r="V7" s="49">
        <v>0.02381</v>
      </c>
      <c r="W7" s="49">
        <v>0.037485</v>
      </c>
      <c r="X7" s="49">
        <v>0.601416</v>
      </c>
      <c r="Y7" s="49">
        <v>1</v>
      </c>
      <c r="Z7" s="49">
        <v>0</v>
      </c>
      <c r="AA7" s="72">
        <v>7</v>
      </c>
      <c r="AB7" s="72"/>
      <c r="AC7" s="73"/>
      <c r="AD7" s="79" t="s">
        <v>790</v>
      </c>
      <c r="AE7" s="79">
        <v>2506</v>
      </c>
      <c r="AF7" s="79">
        <v>4009</v>
      </c>
      <c r="AG7" s="79">
        <v>12680</v>
      </c>
      <c r="AH7" s="79">
        <v>7211</v>
      </c>
      <c r="AI7" s="79"/>
      <c r="AJ7" s="79" t="s">
        <v>810</v>
      </c>
      <c r="AK7" s="79" t="s">
        <v>827</v>
      </c>
      <c r="AL7" s="83" t="s">
        <v>837</v>
      </c>
      <c r="AM7" s="79"/>
      <c r="AN7" s="81">
        <v>39911.949953703705</v>
      </c>
      <c r="AO7" s="79"/>
      <c r="AP7" s="79" t="b">
        <v>0</v>
      </c>
      <c r="AQ7" s="79" t="b">
        <v>0</v>
      </c>
      <c r="AR7" s="79" t="b">
        <v>1</v>
      </c>
      <c r="AS7" s="79" t="s">
        <v>729</v>
      </c>
      <c r="AT7" s="79">
        <v>414</v>
      </c>
      <c r="AU7" s="83" t="s">
        <v>864</v>
      </c>
      <c r="AV7" s="79" t="b">
        <v>0</v>
      </c>
      <c r="AW7" s="79" t="s">
        <v>872</v>
      </c>
      <c r="AX7" s="83" t="s">
        <v>887</v>
      </c>
      <c r="AY7" s="79" t="s">
        <v>65</v>
      </c>
      <c r="AZ7" s="79" t="str">
        <f>REPLACE(INDEX(GroupVertices[Group],MATCH(Vertices[[#This Row],[Vertex]],GroupVertices[Vertex],0)),1,1,"")</f>
        <v>2</v>
      </c>
      <c r="BA7" s="48"/>
      <c r="BB7" s="48"/>
      <c r="BC7" s="48"/>
      <c r="BD7" s="48"/>
      <c r="BE7" s="48"/>
      <c r="BF7" s="48"/>
      <c r="BG7" s="48"/>
      <c r="BH7" s="48"/>
      <c r="BI7" s="48"/>
      <c r="BJ7" s="48"/>
      <c r="BK7" s="2"/>
      <c r="BL7" s="3"/>
      <c r="BM7" s="3"/>
      <c r="BN7" s="3"/>
      <c r="BO7" s="3"/>
    </row>
    <row r="8" spans="1:67" ht="15">
      <c r="A8" s="65" t="s">
        <v>232</v>
      </c>
      <c r="B8" s="66"/>
      <c r="C8" s="66"/>
      <c r="D8" s="67">
        <v>3.7857142857142856</v>
      </c>
      <c r="E8" s="69">
        <v>100</v>
      </c>
      <c r="F8" s="101" t="s">
        <v>868</v>
      </c>
      <c r="G8" s="66"/>
      <c r="H8" s="70"/>
      <c r="I8" s="71"/>
      <c r="J8" s="71"/>
      <c r="K8" s="70"/>
      <c r="L8" s="74"/>
      <c r="M8" s="75">
        <v>5141.8896484375</v>
      </c>
      <c r="N8" s="75">
        <v>7188.36572265625</v>
      </c>
      <c r="O8" s="76"/>
      <c r="P8" s="77"/>
      <c r="Q8" s="77"/>
      <c r="R8" s="87"/>
      <c r="S8" s="48">
        <v>3</v>
      </c>
      <c r="T8" s="48">
        <v>0</v>
      </c>
      <c r="U8" s="49">
        <v>0</v>
      </c>
      <c r="V8" s="49">
        <v>0.02381</v>
      </c>
      <c r="W8" s="49">
        <v>0.037485</v>
      </c>
      <c r="X8" s="49">
        <v>0.601416</v>
      </c>
      <c r="Y8" s="49">
        <v>1</v>
      </c>
      <c r="Z8" s="49">
        <v>0</v>
      </c>
      <c r="AA8" s="72">
        <v>8</v>
      </c>
      <c r="AB8" s="72"/>
      <c r="AC8" s="73"/>
      <c r="AD8" s="79" t="s">
        <v>791</v>
      </c>
      <c r="AE8" s="79">
        <v>140</v>
      </c>
      <c r="AF8" s="79">
        <v>106</v>
      </c>
      <c r="AG8" s="79">
        <v>60</v>
      </c>
      <c r="AH8" s="79">
        <v>164</v>
      </c>
      <c r="AI8" s="79"/>
      <c r="AJ8" s="79" t="s">
        <v>811</v>
      </c>
      <c r="AK8" s="79" t="s">
        <v>828</v>
      </c>
      <c r="AL8" s="83" t="s">
        <v>838</v>
      </c>
      <c r="AM8" s="79"/>
      <c r="AN8" s="81">
        <v>43046.680810185186</v>
      </c>
      <c r="AO8" s="83" t="s">
        <v>851</v>
      </c>
      <c r="AP8" s="79" t="b">
        <v>0</v>
      </c>
      <c r="AQ8" s="79" t="b">
        <v>0</v>
      </c>
      <c r="AR8" s="79" t="b">
        <v>1</v>
      </c>
      <c r="AS8" s="79" t="s">
        <v>860</v>
      </c>
      <c r="AT8" s="79">
        <v>3</v>
      </c>
      <c r="AU8" s="83" t="s">
        <v>862</v>
      </c>
      <c r="AV8" s="79" t="b">
        <v>0</v>
      </c>
      <c r="AW8" s="79" t="s">
        <v>872</v>
      </c>
      <c r="AX8" s="83" t="s">
        <v>888</v>
      </c>
      <c r="AY8" s="79" t="s">
        <v>65</v>
      </c>
      <c r="AZ8" s="79" t="str">
        <f>REPLACE(INDEX(GroupVertices[Group],MATCH(Vertices[[#This Row],[Vertex]],GroupVertices[Vertex],0)),1,1,"")</f>
        <v>2</v>
      </c>
      <c r="BA8" s="48"/>
      <c r="BB8" s="48"/>
      <c r="BC8" s="48"/>
      <c r="BD8" s="48"/>
      <c r="BE8" s="48"/>
      <c r="BF8" s="48"/>
      <c r="BG8" s="48"/>
      <c r="BH8" s="48"/>
      <c r="BI8" s="48"/>
      <c r="BJ8" s="48"/>
      <c r="BK8" s="2"/>
      <c r="BL8" s="3"/>
      <c r="BM8" s="3"/>
      <c r="BN8" s="3"/>
      <c r="BO8" s="3"/>
    </row>
    <row r="9" spans="1:67" ht="15">
      <c r="A9" s="65" t="s">
        <v>224</v>
      </c>
      <c r="B9" s="66"/>
      <c r="C9" s="66"/>
      <c r="D9" s="67">
        <v>2.857142857142857</v>
      </c>
      <c r="E9" s="69">
        <v>100</v>
      </c>
      <c r="F9" s="101" t="s">
        <v>393</v>
      </c>
      <c r="G9" s="66"/>
      <c r="H9" s="70"/>
      <c r="I9" s="71"/>
      <c r="J9" s="71"/>
      <c r="K9" s="70"/>
      <c r="L9" s="74"/>
      <c r="M9" s="75">
        <v>9461.078125</v>
      </c>
      <c r="N9" s="75">
        <v>8421.0126953125</v>
      </c>
      <c r="O9" s="76"/>
      <c r="P9" s="77"/>
      <c r="Q9" s="77"/>
      <c r="R9" s="87"/>
      <c r="S9" s="48">
        <v>2</v>
      </c>
      <c r="T9" s="48">
        <v>2</v>
      </c>
      <c r="U9" s="49">
        <v>0</v>
      </c>
      <c r="V9" s="49">
        <v>0.02381</v>
      </c>
      <c r="W9" s="49">
        <v>0.037485</v>
      </c>
      <c r="X9" s="49">
        <v>0.601416</v>
      </c>
      <c r="Y9" s="49">
        <v>1</v>
      </c>
      <c r="Z9" s="49">
        <v>0.3333333333333333</v>
      </c>
      <c r="AA9" s="72">
        <v>9</v>
      </c>
      <c r="AB9" s="72"/>
      <c r="AC9" s="73"/>
      <c r="AD9" s="79" t="s">
        <v>793</v>
      </c>
      <c r="AE9" s="79">
        <v>202</v>
      </c>
      <c r="AF9" s="79">
        <v>64</v>
      </c>
      <c r="AG9" s="79">
        <v>137</v>
      </c>
      <c r="AH9" s="79">
        <v>75</v>
      </c>
      <c r="AI9" s="79"/>
      <c r="AJ9" s="79" t="s">
        <v>813</v>
      </c>
      <c r="AK9" s="79" t="s">
        <v>746</v>
      </c>
      <c r="AL9" s="83" t="s">
        <v>839</v>
      </c>
      <c r="AM9" s="79"/>
      <c r="AN9" s="81">
        <v>43400.98368055555</v>
      </c>
      <c r="AO9" s="83" t="s">
        <v>853</v>
      </c>
      <c r="AP9" s="79" t="b">
        <v>1</v>
      </c>
      <c r="AQ9" s="79" t="b">
        <v>0</v>
      </c>
      <c r="AR9" s="79" t="b">
        <v>0</v>
      </c>
      <c r="AS9" s="79" t="s">
        <v>729</v>
      </c>
      <c r="AT9" s="79">
        <v>0</v>
      </c>
      <c r="AU9" s="79"/>
      <c r="AV9" s="79" t="b">
        <v>0</v>
      </c>
      <c r="AW9" s="79" t="s">
        <v>872</v>
      </c>
      <c r="AX9" s="83" t="s">
        <v>890</v>
      </c>
      <c r="AY9" s="79" t="s">
        <v>66</v>
      </c>
      <c r="AZ9" s="79" t="str">
        <f>REPLACE(INDEX(GroupVertices[Group],MATCH(Vertices[[#This Row],[Vertex]],GroupVertices[Vertex],0)),1,1,"")</f>
        <v>2</v>
      </c>
      <c r="BA9" s="48"/>
      <c r="BB9" s="48"/>
      <c r="BC9" s="48"/>
      <c r="BD9" s="48"/>
      <c r="BE9" s="48" t="s">
        <v>367</v>
      </c>
      <c r="BF9" s="48" t="s">
        <v>367</v>
      </c>
      <c r="BG9" s="120" t="s">
        <v>1056</v>
      </c>
      <c r="BH9" s="120" t="s">
        <v>1069</v>
      </c>
      <c r="BI9" s="120" t="s">
        <v>1085</v>
      </c>
      <c r="BJ9" s="120" t="s">
        <v>1085</v>
      </c>
      <c r="BK9" s="2"/>
      <c r="BL9" s="3"/>
      <c r="BM9" s="3"/>
      <c r="BN9" s="3"/>
      <c r="BO9" s="3"/>
    </row>
    <row r="10" spans="1:67" ht="15">
      <c r="A10" s="65" t="s">
        <v>226</v>
      </c>
      <c r="B10" s="66"/>
      <c r="C10" s="66"/>
      <c r="D10" s="67">
        <v>3.7857142857142856</v>
      </c>
      <c r="E10" s="69">
        <v>95.74028224211321</v>
      </c>
      <c r="F10" s="101" t="s">
        <v>395</v>
      </c>
      <c r="G10" s="66"/>
      <c r="H10" s="70"/>
      <c r="I10" s="71"/>
      <c r="J10" s="71"/>
      <c r="K10" s="70"/>
      <c r="L10" s="74"/>
      <c r="M10" s="75">
        <v>739.3531494140625</v>
      </c>
      <c r="N10" s="75">
        <v>3597.968994140625</v>
      </c>
      <c r="O10" s="76"/>
      <c r="P10" s="77"/>
      <c r="Q10" s="77"/>
      <c r="R10" s="87"/>
      <c r="S10" s="48">
        <v>3</v>
      </c>
      <c r="T10" s="48">
        <v>2</v>
      </c>
      <c r="U10" s="49">
        <v>0</v>
      </c>
      <c r="V10" s="49">
        <v>0.02381</v>
      </c>
      <c r="W10" s="49">
        <v>0.045989</v>
      </c>
      <c r="X10" s="49">
        <v>0.759791</v>
      </c>
      <c r="Y10" s="49">
        <v>0.8333333333333334</v>
      </c>
      <c r="Z10" s="49">
        <v>0</v>
      </c>
      <c r="AA10" s="72">
        <v>10</v>
      </c>
      <c r="AB10" s="72"/>
      <c r="AC10" s="73"/>
      <c r="AD10" s="79" t="s">
        <v>796</v>
      </c>
      <c r="AE10" s="79">
        <v>0</v>
      </c>
      <c r="AF10" s="79">
        <v>2</v>
      </c>
      <c r="AG10" s="79">
        <v>7</v>
      </c>
      <c r="AH10" s="79">
        <v>0</v>
      </c>
      <c r="AI10" s="79"/>
      <c r="AJ10" s="79" t="s">
        <v>815</v>
      </c>
      <c r="AK10" s="79"/>
      <c r="AL10" s="79"/>
      <c r="AM10" s="79"/>
      <c r="AN10" s="81">
        <v>43544.70274305555</v>
      </c>
      <c r="AO10" s="79"/>
      <c r="AP10" s="79" t="b">
        <v>1</v>
      </c>
      <c r="AQ10" s="79" t="b">
        <v>0</v>
      </c>
      <c r="AR10" s="79" t="b">
        <v>0</v>
      </c>
      <c r="AS10" s="79" t="s">
        <v>729</v>
      </c>
      <c r="AT10" s="79">
        <v>0</v>
      </c>
      <c r="AU10" s="79"/>
      <c r="AV10" s="79" t="b">
        <v>0</v>
      </c>
      <c r="AW10" s="79" t="s">
        <v>872</v>
      </c>
      <c r="AX10" s="83" t="s">
        <v>893</v>
      </c>
      <c r="AY10" s="79" t="s">
        <v>66</v>
      </c>
      <c r="AZ10" s="79" t="str">
        <f>REPLACE(INDEX(GroupVertices[Group],MATCH(Vertices[[#This Row],[Vertex]],GroupVertices[Vertex],0)),1,1,"")</f>
        <v>1</v>
      </c>
      <c r="BA10" s="48"/>
      <c r="BB10" s="48"/>
      <c r="BC10" s="48"/>
      <c r="BD10" s="48"/>
      <c r="BE10" s="48" t="s">
        <v>367</v>
      </c>
      <c r="BF10" s="48" t="s">
        <v>367</v>
      </c>
      <c r="BG10" s="120" t="s">
        <v>1057</v>
      </c>
      <c r="BH10" s="120" t="s">
        <v>1070</v>
      </c>
      <c r="BI10" s="120" t="s">
        <v>1086</v>
      </c>
      <c r="BJ10" s="120" t="s">
        <v>1090</v>
      </c>
      <c r="BK10" s="2"/>
      <c r="BL10" s="3"/>
      <c r="BM10" s="3"/>
      <c r="BN10" s="3"/>
      <c r="BO10" s="3"/>
    </row>
    <row r="11" spans="1:67" ht="15">
      <c r="A11" s="65" t="s">
        <v>233</v>
      </c>
      <c r="B11" s="66"/>
      <c r="C11" s="66"/>
      <c r="D11" s="67">
        <v>3.7857142857142856</v>
      </c>
      <c r="E11" s="69">
        <v>95.74028224211321</v>
      </c>
      <c r="F11" s="101" t="s">
        <v>869</v>
      </c>
      <c r="G11" s="66"/>
      <c r="H11" s="70"/>
      <c r="I11" s="71"/>
      <c r="J11" s="71"/>
      <c r="K11" s="70"/>
      <c r="L11" s="74"/>
      <c r="M11" s="75">
        <v>822.7025146484375</v>
      </c>
      <c r="N11" s="75">
        <v>8113.42431640625</v>
      </c>
      <c r="O11" s="76"/>
      <c r="P11" s="77"/>
      <c r="Q11" s="77"/>
      <c r="R11" s="87"/>
      <c r="S11" s="48">
        <v>3</v>
      </c>
      <c r="T11" s="48">
        <v>0</v>
      </c>
      <c r="U11" s="49">
        <v>0</v>
      </c>
      <c r="V11" s="49">
        <v>0.02381</v>
      </c>
      <c r="W11" s="49">
        <v>0.036077</v>
      </c>
      <c r="X11" s="49">
        <v>0.605279</v>
      </c>
      <c r="Y11" s="49">
        <v>0.8333333333333334</v>
      </c>
      <c r="Z11" s="49">
        <v>0</v>
      </c>
      <c r="AA11" s="72">
        <v>11</v>
      </c>
      <c r="AB11" s="72"/>
      <c r="AC11" s="73"/>
      <c r="AD11" s="79" t="s">
        <v>794</v>
      </c>
      <c r="AE11" s="79">
        <v>184</v>
      </c>
      <c r="AF11" s="79">
        <v>85</v>
      </c>
      <c r="AG11" s="79">
        <v>129</v>
      </c>
      <c r="AH11" s="79">
        <v>269</v>
      </c>
      <c r="AI11" s="79"/>
      <c r="AJ11" s="79" t="s">
        <v>814</v>
      </c>
      <c r="AK11" s="79" t="s">
        <v>829</v>
      </c>
      <c r="AL11" s="79"/>
      <c r="AM11" s="79"/>
      <c r="AN11" s="81">
        <v>40946.00329861111</v>
      </c>
      <c r="AO11" s="83" t="s">
        <v>854</v>
      </c>
      <c r="AP11" s="79" t="b">
        <v>1</v>
      </c>
      <c r="AQ11" s="79" t="b">
        <v>0</v>
      </c>
      <c r="AR11" s="79" t="b">
        <v>1</v>
      </c>
      <c r="AS11" s="79" t="s">
        <v>861</v>
      </c>
      <c r="AT11" s="79">
        <v>1</v>
      </c>
      <c r="AU11" s="83" t="s">
        <v>862</v>
      </c>
      <c r="AV11" s="79" t="b">
        <v>0</v>
      </c>
      <c r="AW11" s="79" t="s">
        <v>872</v>
      </c>
      <c r="AX11" s="83" t="s">
        <v>891</v>
      </c>
      <c r="AY11" s="79" t="s">
        <v>65</v>
      </c>
      <c r="AZ11" s="79" t="str">
        <f>REPLACE(INDEX(GroupVertices[Group],MATCH(Vertices[[#This Row],[Vertex]],GroupVertices[Vertex],0)),1,1,"")</f>
        <v>1</v>
      </c>
      <c r="BA11" s="48"/>
      <c r="BB11" s="48"/>
      <c r="BC11" s="48"/>
      <c r="BD11" s="48"/>
      <c r="BE11" s="48"/>
      <c r="BF11" s="48"/>
      <c r="BG11" s="48"/>
      <c r="BH11" s="48"/>
      <c r="BI11" s="48"/>
      <c r="BJ11" s="48"/>
      <c r="BK11" s="2"/>
      <c r="BL11" s="3"/>
      <c r="BM11" s="3"/>
      <c r="BN11" s="3"/>
      <c r="BO11" s="3"/>
    </row>
    <row r="12" spans="1:67" ht="15">
      <c r="A12" s="65" t="s">
        <v>215</v>
      </c>
      <c r="B12" s="66"/>
      <c r="C12" s="66"/>
      <c r="D12" s="67">
        <v>1</v>
      </c>
      <c r="E12" s="69">
        <v>83.80547311145894</v>
      </c>
      <c r="F12" s="101" t="s">
        <v>384</v>
      </c>
      <c r="G12" s="66"/>
      <c r="H12" s="70"/>
      <c r="I12" s="71"/>
      <c r="J12" s="71"/>
      <c r="K12" s="70"/>
      <c r="L12" s="74"/>
      <c r="M12" s="75">
        <v>9381.970703125</v>
      </c>
      <c r="N12" s="75">
        <v>2944.18798828125</v>
      </c>
      <c r="O12" s="76"/>
      <c r="P12" s="77"/>
      <c r="Q12" s="77"/>
      <c r="R12" s="87"/>
      <c r="S12" s="48">
        <v>0</v>
      </c>
      <c r="T12" s="48">
        <v>2</v>
      </c>
      <c r="U12" s="49">
        <v>0</v>
      </c>
      <c r="V12" s="49">
        <v>0.02381</v>
      </c>
      <c r="W12" s="49">
        <v>0.020544</v>
      </c>
      <c r="X12" s="49">
        <v>0.494007</v>
      </c>
      <c r="Y12" s="49">
        <v>0.5</v>
      </c>
      <c r="Z12" s="49">
        <v>0</v>
      </c>
      <c r="AA12" s="72">
        <v>12</v>
      </c>
      <c r="AB12" s="72"/>
      <c r="AC12" s="73"/>
      <c r="AD12" s="79" t="s">
        <v>779</v>
      </c>
      <c r="AE12" s="79">
        <v>157</v>
      </c>
      <c r="AF12" s="79">
        <v>203</v>
      </c>
      <c r="AG12" s="79">
        <v>1742</v>
      </c>
      <c r="AH12" s="79">
        <v>1694</v>
      </c>
      <c r="AI12" s="79"/>
      <c r="AJ12" s="79" t="s">
        <v>800</v>
      </c>
      <c r="AK12" s="79" t="s">
        <v>819</v>
      </c>
      <c r="AL12" s="79"/>
      <c r="AM12" s="79"/>
      <c r="AN12" s="81">
        <v>39925.533796296295</v>
      </c>
      <c r="AO12" s="79"/>
      <c r="AP12" s="79" t="b">
        <v>0</v>
      </c>
      <c r="AQ12" s="79" t="b">
        <v>0</v>
      </c>
      <c r="AR12" s="79" t="b">
        <v>0</v>
      </c>
      <c r="AS12" s="79" t="s">
        <v>729</v>
      </c>
      <c r="AT12" s="79">
        <v>40</v>
      </c>
      <c r="AU12" s="83" t="s">
        <v>863</v>
      </c>
      <c r="AV12" s="79" t="b">
        <v>0</v>
      </c>
      <c r="AW12" s="79" t="s">
        <v>872</v>
      </c>
      <c r="AX12" s="83" t="s">
        <v>876</v>
      </c>
      <c r="AY12" s="79" t="s">
        <v>66</v>
      </c>
      <c r="AZ12" s="79" t="str">
        <f>REPLACE(INDEX(GroupVertices[Group],MATCH(Vertices[[#This Row],[Vertex]],GroupVertices[Vertex],0)),1,1,"")</f>
        <v>3</v>
      </c>
      <c r="BA12" s="48"/>
      <c r="BB12" s="48"/>
      <c r="BC12" s="48"/>
      <c r="BD12" s="48"/>
      <c r="BE12" s="48" t="s">
        <v>367</v>
      </c>
      <c r="BF12" s="48" t="s">
        <v>367</v>
      </c>
      <c r="BG12" s="120" t="s">
        <v>1045</v>
      </c>
      <c r="BH12" s="120" t="s">
        <v>1045</v>
      </c>
      <c r="BI12" s="120" t="s">
        <v>1074</v>
      </c>
      <c r="BJ12" s="120" t="s">
        <v>1074</v>
      </c>
      <c r="BK12" s="2"/>
      <c r="BL12" s="3"/>
      <c r="BM12" s="3"/>
      <c r="BN12" s="3"/>
      <c r="BO12" s="3"/>
    </row>
    <row r="13" spans="1:67" ht="15">
      <c r="A13" s="88" t="s">
        <v>235</v>
      </c>
      <c r="B13" s="121"/>
      <c r="C13" s="121"/>
      <c r="D13" s="122">
        <v>4.714285714285714</v>
      </c>
      <c r="E13" s="123">
        <v>95.74028224211321</v>
      </c>
      <c r="F13" s="101" t="s">
        <v>871</v>
      </c>
      <c r="G13" s="121"/>
      <c r="H13" s="124"/>
      <c r="I13" s="125"/>
      <c r="J13" s="125"/>
      <c r="K13" s="124"/>
      <c r="L13" s="126"/>
      <c r="M13" s="127">
        <v>2716.376953125</v>
      </c>
      <c r="N13" s="127">
        <v>8847.4833984375</v>
      </c>
      <c r="O13" s="128"/>
      <c r="P13" s="129"/>
      <c r="Q13" s="129"/>
      <c r="R13" s="130"/>
      <c r="S13" s="48">
        <v>4</v>
      </c>
      <c r="T13" s="48">
        <v>0</v>
      </c>
      <c r="U13" s="49">
        <v>0</v>
      </c>
      <c r="V13" s="49">
        <v>0.02439</v>
      </c>
      <c r="W13" s="49">
        <v>0.048017</v>
      </c>
      <c r="X13" s="49">
        <v>0.749279</v>
      </c>
      <c r="Y13" s="49">
        <v>0.8333333333333334</v>
      </c>
      <c r="Z13" s="49">
        <v>0</v>
      </c>
      <c r="AA13" s="131">
        <v>13</v>
      </c>
      <c r="AB13" s="131"/>
      <c r="AC13" s="100"/>
      <c r="AD13" s="79" t="s">
        <v>797</v>
      </c>
      <c r="AE13" s="79">
        <v>3658</v>
      </c>
      <c r="AF13" s="79">
        <v>51049</v>
      </c>
      <c r="AG13" s="79">
        <v>15048</v>
      </c>
      <c r="AH13" s="79">
        <v>6569</v>
      </c>
      <c r="AI13" s="79"/>
      <c r="AJ13" s="79" t="s">
        <v>816</v>
      </c>
      <c r="AK13" s="79" t="s">
        <v>797</v>
      </c>
      <c r="AL13" s="83" t="s">
        <v>840</v>
      </c>
      <c r="AM13" s="79"/>
      <c r="AN13" s="81">
        <v>40095.490277777775</v>
      </c>
      <c r="AO13" s="83" t="s">
        <v>855</v>
      </c>
      <c r="AP13" s="79" t="b">
        <v>0</v>
      </c>
      <c r="AQ13" s="79" t="b">
        <v>0</v>
      </c>
      <c r="AR13" s="79" t="b">
        <v>1</v>
      </c>
      <c r="AS13" s="79" t="s">
        <v>729</v>
      </c>
      <c r="AT13" s="79">
        <v>577</v>
      </c>
      <c r="AU13" s="83" t="s">
        <v>862</v>
      </c>
      <c r="AV13" s="79" t="b">
        <v>1</v>
      </c>
      <c r="AW13" s="79" t="s">
        <v>872</v>
      </c>
      <c r="AX13" s="83" t="s">
        <v>894</v>
      </c>
      <c r="AY13" s="79" t="s">
        <v>65</v>
      </c>
      <c r="AZ13" s="79" t="str">
        <f>REPLACE(INDEX(GroupVertices[Group],MATCH(Vertices[[#This Row],[Vertex]],GroupVertices[Vertex],0)),1,1,"")</f>
        <v>1</v>
      </c>
      <c r="BA13" s="48"/>
      <c r="BB13" s="48"/>
      <c r="BC13" s="48"/>
      <c r="BD13" s="48"/>
      <c r="BE13" s="48"/>
      <c r="BF13" s="48"/>
      <c r="BG13" s="48"/>
      <c r="BH13" s="48"/>
      <c r="BI13" s="48"/>
      <c r="BJ13" s="48"/>
      <c r="BK13" s="2"/>
      <c r="BL13" s="3"/>
      <c r="BM13" s="3"/>
      <c r="BN13" s="3"/>
      <c r="BO13" s="3"/>
    </row>
    <row r="14" spans="1:67" ht="15">
      <c r="A14" s="65" t="s">
        <v>217</v>
      </c>
      <c r="B14" s="66"/>
      <c r="C14" s="66"/>
      <c r="D14" s="67">
        <v>1</v>
      </c>
      <c r="E14" s="69">
        <v>83.80547311145894</v>
      </c>
      <c r="F14" s="101" t="s">
        <v>386</v>
      </c>
      <c r="G14" s="66"/>
      <c r="H14" s="70"/>
      <c r="I14" s="71"/>
      <c r="J14" s="71"/>
      <c r="K14" s="70"/>
      <c r="L14" s="74"/>
      <c r="M14" s="75">
        <v>1183.7542724609375</v>
      </c>
      <c r="N14" s="75">
        <v>5798.01904296875</v>
      </c>
      <c r="O14" s="76"/>
      <c r="P14" s="77"/>
      <c r="Q14" s="77"/>
      <c r="R14" s="87"/>
      <c r="S14" s="48">
        <v>0</v>
      </c>
      <c r="T14" s="48">
        <v>3</v>
      </c>
      <c r="U14" s="49">
        <v>0.666667</v>
      </c>
      <c r="V14" s="49">
        <v>0.023256</v>
      </c>
      <c r="W14" s="49">
        <v>0.026974</v>
      </c>
      <c r="X14" s="49">
        <v>0.634079</v>
      </c>
      <c r="Y14" s="49">
        <v>0.5</v>
      </c>
      <c r="Z14" s="49">
        <v>0</v>
      </c>
      <c r="AA14" s="72">
        <v>14</v>
      </c>
      <c r="AB14" s="72"/>
      <c r="AC14" s="73"/>
      <c r="AD14" s="79" t="s">
        <v>783</v>
      </c>
      <c r="AE14" s="79">
        <v>272</v>
      </c>
      <c r="AF14" s="79">
        <v>116</v>
      </c>
      <c r="AG14" s="79">
        <v>485</v>
      </c>
      <c r="AH14" s="79">
        <v>561</v>
      </c>
      <c r="AI14" s="79"/>
      <c r="AJ14" s="79" t="s">
        <v>804</v>
      </c>
      <c r="AK14" s="79"/>
      <c r="AL14" s="79"/>
      <c r="AM14" s="79"/>
      <c r="AN14" s="81">
        <v>39862.89878472222</v>
      </c>
      <c r="AO14" s="83" t="s">
        <v>844</v>
      </c>
      <c r="AP14" s="79" t="b">
        <v>1</v>
      </c>
      <c r="AQ14" s="79" t="b">
        <v>0</v>
      </c>
      <c r="AR14" s="79" t="b">
        <v>1</v>
      </c>
      <c r="AS14" s="79" t="s">
        <v>729</v>
      </c>
      <c r="AT14" s="79">
        <v>4</v>
      </c>
      <c r="AU14" s="83" t="s">
        <v>862</v>
      </c>
      <c r="AV14" s="79" t="b">
        <v>0</v>
      </c>
      <c r="AW14" s="79" t="s">
        <v>872</v>
      </c>
      <c r="AX14" s="83" t="s">
        <v>880</v>
      </c>
      <c r="AY14" s="79" t="s">
        <v>66</v>
      </c>
      <c r="AZ14" s="79" t="str">
        <f>REPLACE(INDEX(GroupVertices[Group],MATCH(Vertices[[#This Row],[Vertex]],GroupVertices[Vertex],0)),1,1,"")</f>
        <v>1</v>
      </c>
      <c r="BA14" s="48" t="s">
        <v>338</v>
      </c>
      <c r="BB14" s="48" t="s">
        <v>338</v>
      </c>
      <c r="BC14" s="48" t="s">
        <v>361</v>
      </c>
      <c r="BD14" s="48" t="s">
        <v>361</v>
      </c>
      <c r="BE14" s="48" t="s">
        <v>367</v>
      </c>
      <c r="BF14" s="48" t="s">
        <v>367</v>
      </c>
      <c r="BG14" s="120" t="s">
        <v>1049</v>
      </c>
      <c r="BH14" s="120" t="s">
        <v>1063</v>
      </c>
      <c r="BI14" s="120" t="s">
        <v>1078</v>
      </c>
      <c r="BJ14" s="120" t="s">
        <v>1078</v>
      </c>
      <c r="BK14" s="2"/>
      <c r="BL14" s="3"/>
      <c r="BM14" s="3"/>
      <c r="BN14" s="3"/>
      <c r="BO14" s="3"/>
    </row>
    <row r="15" spans="1:67" ht="15">
      <c r="A15" s="65" t="s">
        <v>228</v>
      </c>
      <c r="B15" s="66"/>
      <c r="C15" s="66"/>
      <c r="D15" s="67">
        <v>2.857142857142857</v>
      </c>
      <c r="E15" s="69">
        <v>83.80547311145894</v>
      </c>
      <c r="F15" s="101" t="s">
        <v>397</v>
      </c>
      <c r="G15" s="66"/>
      <c r="H15" s="70"/>
      <c r="I15" s="71"/>
      <c r="J15" s="71"/>
      <c r="K15" s="70"/>
      <c r="L15" s="74"/>
      <c r="M15" s="75">
        <v>4037.20703125</v>
      </c>
      <c r="N15" s="75">
        <v>4301.103515625</v>
      </c>
      <c r="O15" s="76"/>
      <c r="P15" s="77"/>
      <c r="Q15" s="77"/>
      <c r="R15" s="87"/>
      <c r="S15" s="48">
        <v>2</v>
      </c>
      <c r="T15" s="48">
        <v>1</v>
      </c>
      <c r="U15" s="49">
        <v>1.066667</v>
      </c>
      <c r="V15" s="49">
        <v>0.02381</v>
      </c>
      <c r="W15" s="49">
        <v>0.032377</v>
      </c>
      <c r="X15" s="49">
        <v>0.629041</v>
      </c>
      <c r="Y15" s="49">
        <v>0.5</v>
      </c>
      <c r="Z15" s="49">
        <v>0</v>
      </c>
      <c r="AA15" s="72">
        <v>15</v>
      </c>
      <c r="AB15" s="72"/>
      <c r="AC15" s="73"/>
      <c r="AD15" s="79" t="s">
        <v>785</v>
      </c>
      <c r="AE15" s="79">
        <v>112</v>
      </c>
      <c r="AF15" s="79">
        <v>34</v>
      </c>
      <c r="AG15" s="79">
        <v>608</v>
      </c>
      <c r="AH15" s="79">
        <v>49</v>
      </c>
      <c r="AI15" s="79"/>
      <c r="AJ15" s="79" t="s">
        <v>806</v>
      </c>
      <c r="AK15" s="79" t="s">
        <v>746</v>
      </c>
      <c r="AL15" s="79"/>
      <c r="AM15" s="79"/>
      <c r="AN15" s="81">
        <v>41094.919907407406</v>
      </c>
      <c r="AO15" s="83" t="s">
        <v>846</v>
      </c>
      <c r="AP15" s="79" t="b">
        <v>1</v>
      </c>
      <c r="AQ15" s="79" t="b">
        <v>0</v>
      </c>
      <c r="AR15" s="79" t="b">
        <v>1</v>
      </c>
      <c r="AS15" s="79" t="s">
        <v>858</v>
      </c>
      <c r="AT15" s="79">
        <v>0</v>
      </c>
      <c r="AU15" s="83" t="s">
        <v>862</v>
      </c>
      <c r="AV15" s="79" t="b">
        <v>0</v>
      </c>
      <c r="AW15" s="79" t="s">
        <v>872</v>
      </c>
      <c r="AX15" s="83" t="s">
        <v>882</v>
      </c>
      <c r="AY15" s="79" t="s">
        <v>66</v>
      </c>
      <c r="AZ15" s="79" t="str">
        <f>REPLACE(INDEX(GroupVertices[Group],MATCH(Vertices[[#This Row],[Vertex]],GroupVertices[Vertex],0)),1,1,"")</f>
        <v>1</v>
      </c>
      <c r="BA15" s="48"/>
      <c r="BB15" s="48"/>
      <c r="BC15" s="48"/>
      <c r="BD15" s="48"/>
      <c r="BE15" s="48" t="s">
        <v>367</v>
      </c>
      <c r="BF15" s="48" t="s">
        <v>367</v>
      </c>
      <c r="BG15" s="120" t="s">
        <v>1051</v>
      </c>
      <c r="BH15" s="120" t="s">
        <v>1051</v>
      </c>
      <c r="BI15" s="120" t="s">
        <v>1080</v>
      </c>
      <c r="BJ15" s="120" t="s">
        <v>1080</v>
      </c>
      <c r="BK15" s="2"/>
      <c r="BL15" s="3"/>
      <c r="BM15" s="3"/>
      <c r="BN15" s="3"/>
      <c r="BO15" s="3"/>
    </row>
    <row r="16" spans="1:67" ht="15">
      <c r="A16" s="65" t="s">
        <v>227</v>
      </c>
      <c r="B16" s="66"/>
      <c r="C16" s="66"/>
      <c r="D16" s="67">
        <v>4.714285714285714</v>
      </c>
      <c r="E16" s="69">
        <v>86.72975519882965</v>
      </c>
      <c r="F16" s="101" t="s">
        <v>396</v>
      </c>
      <c r="G16" s="66"/>
      <c r="H16" s="70"/>
      <c r="I16" s="71"/>
      <c r="J16" s="71"/>
      <c r="K16" s="70"/>
      <c r="L16" s="74"/>
      <c r="M16" s="75">
        <v>3201.98681640625</v>
      </c>
      <c r="N16" s="75">
        <v>1093.9405517578125</v>
      </c>
      <c r="O16" s="76"/>
      <c r="P16" s="77"/>
      <c r="Q16" s="77"/>
      <c r="R16" s="87"/>
      <c r="S16" s="48">
        <v>4</v>
      </c>
      <c r="T16" s="48">
        <v>4</v>
      </c>
      <c r="U16" s="49">
        <v>1.5</v>
      </c>
      <c r="V16" s="49">
        <v>0.025641</v>
      </c>
      <c r="W16" s="49">
        <v>0.061923</v>
      </c>
      <c r="X16" s="49">
        <v>1.065481</v>
      </c>
      <c r="Y16" s="49">
        <v>0.5666666666666667</v>
      </c>
      <c r="Z16" s="49">
        <v>0.3333333333333333</v>
      </c>
      <c r="AA16" s="72">
        <v>16</v>
      </c>
      <c r="AB16" s="72"/>
      <c r="AC16" s="73"/>
      <c r="AD16" s="79" t="s">
        <v>792</v>
      </c>
      <c r="AE16" s="79">
        <v>196</v>
      </c>
      <c r="AF16" s="79">
        <v>89</v>
      </c>
      <c r="AG16" s="79">
        <v>556</v>
      </c>
      <c r="AH16" s="79">
        <v>609</v>
      </c>
      <c r="AI16" s="79"/>
      <c r="AJ16" s="79" t="s">
        <v>812</v>
      </c>
      <c r="AK16" s="79"/>
      <c r="AL16" s="79"/>
      <c r="AM16" s="79"/>
      <c r="AN16" s="81">
        <v>41974.42329861111</v>
      </c>
      <c r="AO16" s="83" t="s">
        <v>852</v>
      </c>
      <c r="AP16" s="79" t="b">
        <v>1</v>
      </c>
      <c r="AQ16" s="79" t="b">
        <v>0</v>
      </c>
      <c r="AR16" s="79" t="b">
        <v>0</v>
      </c>
      <c r="AS16" s="79" t="s">
        <v>859</v>
      </c>
      <c r="AT16" s="79">
        <v>2</v>
      </c>
      <c r="AU16" s="83" t="s">
        <v>862</v>
      </c>
      <c r="AV16" s="79" t="b">
        <v>0</v>
      </c>
      <c r="AW16" s="79" t="s">
        <v>872</v>
      </c>
      <c r="AX16" s="83" t="s">
        <v>889</v>
      </c>
      <c r="AY16" s="79" t="s">
        <v>66</v>
      </c>
      <c r="AZ16" s="79" t="str">
        <f>REPLACE(INDEX(GroupVertices[Group],MATCH(Vertices[[#This Row],[Vertex]],GroupVertices[Vertex],0)),1,1,"")</f>
        <v>1</v>
      </c>
      <c r="BA16" s="48"/>
      <c r="BB16" s="48"/>
      <c r="BC16" s="48"/>
      <c r="BD16" s="48"/>
      <c r="BE16" s="48" t="s">
        <v>374</v>
      </c>
      <c r="BF16" s="48" t="s">
        <v>1041</v>
      </c>
      <c r="BG16" s="120" t="s">
        <v>1055</v>
      </c>
      <c r="BH16" s="120" t="s">
        <v>1068</v>
      </c>
      <c r="BI16" s="120" t="s">
        <v>1084</v>
      </c>
      <c r="BJ16" s="120" t="s">
        <v>1084</v>
      </c>
      <c r="BK16" s="2"/>
      <c r="BL16" s="3"/>
      <c r="BM16" s="3"/>
      <c r="BN16" s="3"/>
      <c r="BO16" s="3"/>
    </row>
    <row r="17" spans="1:67" ht="15">
      <c r="A17" s="65" t="s">
        <v>219</v>
      </c>
      <c r="B17" s="66"/>
      <c r="C17" s="66"/>
      <c r="D17" s="67">
        <v>3.7857142857142856</v>
      </c>
      <c r="E17" s="69">
        <v>87.4070131585998</v>
      </c>
      <c r="F17" s="101" t="s">
        <v>388</v>
      </c>
      <c r="G17" s="66"/>
      <c r="H17" s="70"/>
      <c r="I17" s="71"/>
      <c r="J17" s="71"/>
      <c r="K17" s="70"/>
      <c r="L17" s="74"/>
      <c r="M17" s="75">
        <v>7247.62841796875</v>
      </c>
      <c r="N17" s="75">
        <v>3473.74267578125</v>
      </c>
      <c r="O17" s="76"/>
      <c r="P17" s="77"/>
      <c r="Q17" s="77"/>
      <c r="R17" s="87"/>
      <c r="S17" s="48">
        <v>3</v>
      </c>
      <c r="T17" s="48">
        <v>3</v>
      </c>
      <c r="U17" s="49">
        <v>2</v>
      </c>
      <c r="V17" s="49">
        <v>0.025641</v>
      </c>
      <c r="W17" s="49">
        <v>0.04496</v>
      </c>
      <c r="X17" s="49">
        <v>0.792385</v>
      </c>
      <c r="Y17" s="49">
        <v>0.5833333333333334</v>
      </c>
      <c r="Z17" s="49">
        <v>0.5</v>
      </c>
      <c r="AA17" s="72">
        <v>17</v>
      </c>
      <c r="AB17" s="72"/>
      <c r="AC17" s="73"/>
      <c r="AD17" s="79" t="s">
        <v>786</v>
      </c>
      <c r="AE17" s="79">
        <v>405</v>
      </c>
      <c r="AF17" s="79">
        <v>220</v>
      </c>
      <c r="AG17" s="79">
        <v>1604</v>
      </c>
      <c r="AH17" s="79">
        <v>1525</v>
      </c>
      <c r="AI17" s="79"/>
      <c r="AJ17" s="79" t="s">
        <v>807</v>
      </c>
      <c r="AK17" s="79" t="s">
        <v>823</v>
      </c>
      <c r="AL17" s="79"/>
      <c r="AM17" s="79"/>
      <c r="AN17" s="81">
        <v>40789.55826388889</v>
      </c>
      <c r="AO17" s="83" t="s">
        <v>847</v>
      </c>
      <c r="AP17" s="79" t="b">
        <v>1</v>
      </c>
      <c r="AQ17" s="79" t="b">
        <v>0</v>
      </c>
      <c r="AR17" s="79" t="b">
        <v>1</v>
      </c>
      <c r="AS17" s="79" t="s">
        <v>729</v>
      </c>
      <c r="AT17" s="79">
        <v>5</v>
      </c>
      <c r="AU17" s="83" t="s">
        <v>862</v>
      </c>
      <c r="AV17" s="79" t="b">
        <v>0</v>
      </c>
      <c r="AW17" s="79" t="s">
        <v>872</v>
      </c>
      <c r="AX17" s="83" t="s">
        <v>883</v>
      </c>
      <c r="AY17" s="79" t="s">
        <v>66</v>
      </c>
      <c r="AZ17" s="79" t="str">
        <f>REPLACE(INDEX(GroupVertices[Group],MATCH(Vertices[[#This Row],[Vertex]],GroupVertices[Vertex],0)),1,1,"")</f>
        <v>3</v>
      </c>
      <c r="BA17" s="48"/>
      <c r="BB17" s="48"/>
      <c r="BC17" s="48"/>
      <c r="BD17" s="48"/>
      <c r="BE17" s="48" t="s">
        <v>367</v>
      </c>
      <c r="BF17" s="48" t="s">
        <v>367</v>
      </c>
      <c r="BG17" s="120" t="s">
        <v>1052</v>
      </c>
      <c r="BH17" s="120" t="s">
        <v>1065</v>
      </c>
      <c r="BI17" s="120" t="s">
        <v>1081</v>
      </c>
      <c r="BJ17" s="120" t="s">
        <v>1081</v>
      </c>
      <c r="BK17" s="2"/>
      <c r="BL17" s="3"/>
      <c r="BM17" s="3"/>
      <c r="BN17" s="3"/>
      <c r="BO17" s="3"/>
    </row>
    <row r="18" spans="1:67" ht="15">
      <c r="A18" s="65" t="s">
        <v>225</v>
      </c>
      <c r="B18" s="66"/>
      <c r="C18" s="66"/>
      <c r="D18" s="67">
        <v>5.642857142857143</v>
      </c>
      <c r="E18" s="69">
        <v>80.46209882514981</v>
      </c>
      <c r="F18" s="101" t="s">
        <v>394</v>
      </c>
      <c r="G18" s="66"/>
      <c r="H18" s="70"/>
      <c r="I18" s="71"/>
      <c r="J18" s="71"/>
      <c r="K18" s="70"/>
      <c r="L18" s="74"/>
      <c r="M18" s="75">
        <v>1433.2252197265625</v>
      </c>
      <c r="N18" s="75">
        <v>1049.53515625</v>
      </c>
      <c r="O18" s="76"/>
      <c r="P18" s="77"/>
      <c r="Q18" s="77"/>
      <c r="R18" s="87"/>
      <c r="S18" s="48">
        <v>5</v>
      </c>
      <c r="T18" s="48">
        <v>2</v>
      </c>
      <c r="U18" s="49">
        <v>5.8</v>
      </c>
      <c r="V18" s="49">
        <v>0.025641</v>
      </c>
      <c r="W18" s="49">
        <v>0.056043</v>
      </c>
      <c r="X18" s="49">
        <v>1.100429</v>
      </c>
      <c r="Y18" s="49">
        <v>0.43333333333333335</v>
      </c>
      <c r="Z18" s="49">
        <v>0.16666666666666666</v>
      </c>
      <c r="AA18" s="72">
        <v>18</v>
      </c>
      <c r="AB18" s="72"/>
      <c r="AC18" s="73"/>
      <c r="AD18" s="79" t="s">
        <v>784</v>
      </c>
      <c r="AE18" s="79">
        <v>71</v>
      </c>
      <c r="AF18" s="79">
        <v>16</v>
      </c>
      <c r="AG18" s="79">
        <v>41</v>
      </c>
      <c r="AH18" s="79">
        <v>1</v>
      </c>
      <c r="AI18" s="79"/>
      <c r="AJ18" s="79" t="s">
        <v>805</v>
      </c>
      <c r="AK18" s="79" t="s">
        <v>746</v>
      </c>
      <c r="AL18" s="79"/>
      <c r="AM18" s="79"/>
      <c r="AN18" s="81">
        <v>43393.72587962963</v>
      </c>
      <c r="AO18" s="83" t="s">
        <v>845</v>
      </c>
      <c r="AP18" s="79" t="b">
        <v>0</v>
      </c>
      <c r="AQ18" s="79" t="b">
        <v>0</v>
      </c>
      <c r="AR18" s="79" t="b">
        <v>0</v>
      </c>
      <c r="AS18" s="79" t="s">
        <v>729</v>
      </c>
      <c r="AT18" s="79">
        <v>0</v>
      </c>
      <c r="AU18" s="83" t="s">
        <v>862</v>
      </c>
      <c r="AV18" s="79" t="b">
        <v>0</v>
      </c>
      <c r="AW18" s="79" t="s">
        <v>872</v>
      </c>
      <c r="AX18" s="83" t="s">
        <v>881</v>
      </c>
      <c r="AY18" s="79" t="s">
        <v>66</v>
      </c>
      <c r="AZ18" s="79" t="str">
        <f>REPLACE(INDEX(GroupVertices[Group],MATCH(Vertices[[#This Row],[Vertex]],GroupVertices[Vertex],0)),1,1,"")</f>
        <v>1</v>
      </c>
      <c r="BA18" s="48" t="s">
        <v>340</v>
      </c>
      <c r="BB18" s="48" t="s">
        <v>340</v>
      </c>
      <c r="BC18" s="48" t="s">
        <v>363</v>
      </c>
      <c r="BD18" s="48" t="s">
        <v>363</v>
      </c>
      <c r="BE18" s="48" t="s">
        <v>367</v>
      </c>
      <c r="BF18" s="48" t="s">
        <v>367</v>
      </c>
      <c r="BG18" s="120" t="s">
        <v>1050</v>
      </c>
      <c r="BH18" s="120" t="s">
        <v>1064</v>
      </c>
      <c r="BI18" s="120" t="s">
        <v>1079</v>
      </c>
      <c r="BJ18" s="120" t="s">
        <v>1089</v>
      </c>
      <c r="BK18" s="2"/>
      <c r="BL18" s="3"/>
      <c r="BM18" s="3"/>
      <c r="BN18" s="3"/>
      <c r="BO18" s="3"/>
    </row>
    <row r="19" spans="1:67" ht="15">
      <c r="A19" s="65" t="s">
        <v>221</v>
      </c>
      <c r="B19" s="66"/>
      <c r="C19" s="66"/>
      <c r="D19" s="67">
        <v>4.714285714285714</v>
      </c>
      <c r="E19" s="69">
        <v>74.74581090047236</v>
      </c>
      <c r="F19" s="101" t="s">
        <v>390</v>
      </c>
      <c r="G19" s="66"/>
      <c r="H19" s="70"/>
      <c r="I19" s="71"/>
      <c r="J19" s="71"/>
      <c r="K19" s="70"/>
      <c r="L19" s="74"/>
      <c r="M19" s="75">
        <v>8341.6552734375</v>
      </c>
      <c r="N19" s="75">
        <v>5778.0390625</v>
      </c>
      <c r="O19" s="76"/>
      <c r="P19" s="77"/>
      <c r="Q19" s="77"/>
      <c r="R19" s="87"/>
      <c r="S19" s="48">
        <v>4</v>
      </c>
      <c r="T19" s="48">
        <v>6</v>
      </c>
      <c r="U19" s="49">
        <v>9.333333</v>
      </c>
      <c r="V19" s="49">
        <v>0.027027</v>
      </c>
      <c r="W19" s="49">
        <v>0.067104</v>
      </c>
      <c r="X19" s="49">
        <v>1.430881</v>
      </c>
      <c r="Y19" s="49">
        <v>0.3392857142857143</v>
      </c>
      <c r="Z19" s="49">
        <v>0.25</v>
      </c>
      <c r="AA19" s="72">
        <v>19</v>
      </c>
      <c r="AB19" s="72"/>
      <c r="AC19" s="73"/>
      <c r="AD19" s="79" t="s">
        <v>788</v>
      </c>
      <c r="AE19" s="79">
        <v>167</v>
      </c>
      <c r="AF19" s="79">
        <v>66</v>
      </c>
      <c r="AG19" s="79">
        <v>195</v>
      </c>
      <c r="AH19" s="79">
        <v>236</v>
      </c>
      <c r="AI19" s="79"/>
      <c r="AJ19" s="79"/>
      <c r="AK19" s="79" t="s">
        <v>825</v>
      </c>
      <c r="AL19" s="79"/>
      <c r="AM19" s="79"/>
      <c r="AN19" s="81">
        <v>42067.97453703704</v>
      </c>
      <c r="AO19" s="83" t="s">
        <v>849</v>
      </c>
      <c r="AP19" s="79" t="b">
        <v>0</v>
      </c>
      <c r="AQ19" s="79" t="b">
        <v>0</v>
      </c>
      <c r="AR19" s="79" t="b">
        <v>1</v>
      </c>
      <c r="AS19" s="79" t="s">
        <v>859</v>
      </c>
      <c r="AT19" s="79">
        <v>1</v>
      </c>
      <c r="AU19" s="83" t="s">
        <v>862</v>
      </c>
      <c r="AV19" s="79" t="b">
        <v>0</v>
      </c>
      <c r="AW19" s="79" t="s">
        <v>872</v>
      </c>
      <c r="AX19" s="83" t="s">
        <v>885</v>
      </c>
      <c r="AY19" s="79" t="s">
        <v>66</v>
      </c>
      <c r="AZ19" s="79" t="str">
        <f>REPLACE(INDEX(GroupVertices[Group],MATCH(Vertices[[#This Row],[Vertex]],GroupVertices[Vertex],0)),1,1,"")</f>
        <v>2</v>
      </c>
      <c r="BA19" s="48"/>
      <c r="BB19" s="48"/>
      <c r="BC19" s="48"/>
      <c r="BD19" s="48"/>
      <c r="BE19" s="48" t="s">
        <v>367</v>
      </c>
      <c r="BF19" s="48" t="s">
        <v>367</v>
      </c>
      <c r="BG19" s="120" t="s">
        <v>1054</v>
      </c>
      <c r="BH19" s="120" t="s">
        <v>1067</v>
      </c>
      <c r="BI19" s="120" t="s">
        <v>1083</v>
      </c>
      <c r="BJ19" s="120" t="s">
        <v>1083</v>
      </c>
      <c r="BK19" s="2"/>
      <c r="BL19" s="3"/>
      <c r="BM19" s="3"/>
      <c r="BN19" s="3"/>
      <c r="BO19" s="3"/>
    </row>
    <row r="20" spans="1:67" ht="15">
      <c r="A20" s="65" t="s">
        <v>223</v>
      </c>
      <c r="B20" s="66"/>
      <c r="C20" s="66"/>
      <c r="D20" s="67">
        <v>6.571428571428571</v>
      </c>
      <c r="E20" s="69">
        <v>69.11880897591176</v>
      </c>
      <c r="F20" s="101" t="s">
        <v>392</v>
      </c>
      <c r="G20" s="66"/>
      <c r="H20" s="70"/>
      <c r="I20" s="71"/>
      <c r="J20" s="71"/>
      <c r="K20" s="70"/>
      <c r="L20" s="74"/>
      <c r="M20" s="75">
        <v>3107.27197265625</v>
      </c>
      <c r="N20" s="75">
        <v>5401.39892578125</v>
      </c>
      <c r="O20" s="76"/>
      <c r="P20" s="77"/>
      <c r="Q20" s="77"/>
      <c r="R20" s="87"/>
      <c r="S20" s="48">
        <v>6</v>
      </c>
      <c r="T20" s="48">
        <v>9</v>
      </c>
      <c r="U20" s="49">
        <v>24.966667</v>
      </c>
      <c r="V20" s="49">
        <v>0.028571</v>
      </c>
      <c r="W20" s="49">
        <v>0.087916</v>
      </c>
      <c r="X20" s="49">
        <v>1.927605</v>
      </c>
      <c r="Y20" s="49">
        <v>0.26666666666666666</v>
      </c>
      <c r="Z20" s="49">
        <v>0.3</v>
      </c>
      <c r="AA20" s="72">
        <v>20</v>
      </c>
      <c r="AB20" s="72"/>
      <c r="AC20" s="73"/>
      <c r="AD20" s="79" t="s">
        <v>782</v>
      </c>
      <c r="AE20" s="79">
        <v>3110</v>
      </c>
      <c r="AF20" s="79">
        <v>3126</v>
      </c>
      <c r="AG20" s="79">
        <v>17220</v>
      </c>
      <c r="AH20" s="79">
        <v>17997</v>
      </c>
      <c r="AI20" s="79"/>
      <c r="AJ20" s="79" t="s">
        <v>803</v>
      </c>
      <c r="AK20" s="79" t="s">
        <v>822</v>
      </c>
      <c r="AL20" s="83" t="s">
        <v>835</v>
      </c>
      <c r="AM20" s="79"/>
      <c r="AN20" s="81">
        <v>39186.40739583333</v>
      </c>
      <c r="AO20" s="83" t="s">
        <v>843</v>
      </c>
      <c r="AP20" s="79" t="b">
        <v>0</v>
      </c>
      <c r="AQ20" s="79" t="b">
        <v>0</v>
      </c>
      <c r="AR20" s="79" t="b">
        <v>0</v>
      </c>
      <c r="AS20" s="79" t="s">
        <v>729</v>
      </c>
      <c r="AT20" s="79">
        <v>210</v>
      </c>
      <c r="AU20" s="83" t="s">
        <v>862</v>
      </c>
      <c r="AV20" s="79" t="b">
        <v>0</v>
      </c>
      <c r="AW20" s="79" t="s">
        <v>872</v>
      </c>
      <c r="AX20" s="83" t="s">
        <v>879</v>
      </c>
      <c r="AY20" s="79" t="s">
        <v>66</v>
      </c>
      <c r="AZ20" s="79" t="str">
        <f>REPLACE(INDEX(GroupVertices[Group],MATCH(Vertices[[#This Row],[Vertex]],GroupVertices[Vertex],0)),1,1,"")</f>
        <v>1</v>
      </c>
      <c r="BA20" s="48" t="s">
        <v>1027</v>
      </c>
      <c r="BB20" s="48" t="s">
        <v>1027</v>
      </c>
      <c r="BC20" s="48" t="s">
        <v>1032</v>
      </c>
      <c r="BD20" s="48" t="s">
        <v>1032</v>
      </c>
      <c r="BE20" s="48" t="s">
        <v>1036</v>
      </c>
      <c r="BF20" s="48" t="s">
        <v>1039</v>
      </c>
      <c r="BG20" s="120" t="s">
        <v>1048</v>
      </c>
      <c r="BH20" s="120" t="s">
        <v>1062</v>
      </c>
      <c r="BI20" s="120" t="s">
        <v>1077</v>
      </c>
      <c r="BJ20" s="120" t="s">
        <v>1077</v>
      </c>
      <c r="BK20" s="2"/>
      <c r="BL20" s="3"/>
      <c r="BM20" s="3"/>
      <c r="BN20" s="3"/>
      <c r="BO20" s="3"/>
    </row>
    <row r="21" spans="1:67" ht="15">
      <c r="A21" s="65" t="s">
        <v>214</v>
      </c>
      <c r="B21" s="121"/>
      <c r="C21" s="121"/>
      <c r="D21" s="122">
        <v>1</v>
      </c>
      <c r="E21" s="123">
        <v>64.11703078338797</v>
      </c>
      <c r="F21" s="101" t="s">
        <v>383</v>
      </c>
      <c r="G21" s="121"/>
      <c r="H21" s="124"/>
      <c r="I21" s="125"/>
      <c r="J21" s="125"/>
      <c r="K21" s="124"/>
      <c r="L21" s="126"/>
      <c r="M21" s="127">
        <v>6992.20703125</v>
      </c>
      <c r="N21" s="127">
        <v>863.6389770507812</v>
      </c>
      <c r="O21" s="128"/>
      <c r="P21" s="129"/>
      <c r="Q21" s="129"/>
      <c r="R21" s="132"/>
      <c r="S21" s="48">
        <v>0</v>
      </c>
      <c r="T21" s="48">
        <v>2</v>
      </c>
      <c r="U21" s="49">
        <v>40</v>
      </c>
      <c r="V21" s="49">
        <v>0.018182</v>
      </c>
      <c r="W21" s="49">
        <v>0.004905</v>
      </c>
      <c r="X21" s="49">
        <v>0.738235</v>
      </c>
      <c r="Y21" s="49">
        <v>0</v>
      </c>
      <c r="Z21" s="49">
        <v>0</v>
      </c>
      <c r="AA21" s="131">
        <v>21</v>
      </c>
      <c r="AB21" s="131"/>
      <c r="AC21" s="73"/>
      <c r="AD21" s="79" t="s">
        <v>776</v>
      </c>
      <c r="AE21" s="79">
        <v>182</v>
      </c>
      <c r="AF21" s="79">
        <v>33</v>
      </c>
      <c r="AG21" s="79">
        <v>101</v>
      </c>
      <c r="AH21" s="79">
        <v>11</v>
      </c>
      <c r="AI21" s="79"/>
      <c r="AJ21" s="79"/>
      <c r="AK21" s="79"/>
      <c r="AL21" s="79"/>
      <c r="AM21" s="79"/>
      <c r="AN21" s="81">
        <v>41175.72388888889</v>
      </c>
      <c r="AO21" s="79"/>
      <c r="AP21" s="79" t="b">
        <v>1</v>
      </c>
      <c r="AQ21" s="79" t="b">
        <v>1</v>
      </c>
      <c r="AR21" s="79" t="b">
        <v>0</v>
      </c>
      <c r="AS21" s="79" t="s">
        <v>856</v>
      </c>
      <c r="AT21" s="79">
        <v>0</v>
      </c>
      <c r="AU21" s="83" t="s">
        <v>862</v>
      </c>
      <c r="AV21" s="79" t="b">
        <v>0</v>
      </c>
      <c r="AW21" s="79" t="s">
        <v>872</v>
      </c>
      <c r="AX21" s="83" t="s">
        <v>873</v>
      </c>
      <c r="AY21" s="79" t="s">
        <v>66</v>
      </c>
      <c r="AZ21" s="79" t="str">
        <f>REPLACE(INDEX(GroupVertices[Group],MATCH(Vertices[[#This Row],[Vertex]],GroupVertices[Vertex],0)),1,1,"")</f>
        <v>3</v>
      </c>
      <c r="BA21" s="48" t="s">
        <v>337</v>
      </c>
      <c r="BB21" s="48" t="s">
        <v>337</v>
      </c>
      <c r="BC21" s="48" t="s">
        <v>360</v>
      </c>
      <c r="BD21" s="48" t="s">
        <v>360</v>
      </c>
      <c r="BE21" s="48" t="s">
        <v>367</v>
      </c>
      <c r="BF21" s="48" t="s">
        <v>367</v>
      </c>
      <c r="BG21" s="120" t="s">
        <v>1043</v>
      </c>
      <c r="BH21" s="120" t="s">
        <v>1043</v>
      </c>
      <c r="BI21" s="120" t="s">
        <v>1072</v>
      </c>
      <c r="BJ21" s="120" t="s">
        <v>1072</v>
      </c>
      <c r="BK21" s="2"/>
      <c r="BL21" s="3"/>
      <c r="BM21" s="3"/>
      <c r="BN21" s="3"/>
      <c r="BO21" s="3"/>
    </row>
    <row r="22" spans="1:67" ht="15">
      <c r="A22" s="65" t="s">
        <v>218</v>
      </c>
      <c r="B22" s="66"/>
      <c r="C22" s="66"/>
      <c r="D22" s="67">
        <v>4.714285714285714</v>
      </c>
      <c r="E22" s="69">
        <v>71.87066398080468</v>
      </c>
      <c r="F22" s="101" t="s">
        <v>387</v>
      </c>
      <c r="G22" s="66"/>
      <c r="H22" s="70"/>
      <c r="I22" s="71"/>
      <c r="J22" s="71"/>
      <c r="K22" s="70"/>
      <c r="L22" s="74"/>
      <c r="M22" s="75">
        <v>8763.880859375</v>
      </c>
      <c r="N22" s="75">
        <v>1538.8680419921875</v>
      </c>
      <c r="O22" s="76"/>
      <c r="P22" s="77"/>
      <c r="Q22" s="77"/>
      <c r="R22" s="87"/>
      <c r="S22" s="48">
        <v>4</v>
      </c>
      <c r="T22" s="48">
        <v>1</v>
      </c>
      <c r="U22" s="49">
        <v>78.666667</v>
      </c>
      <c r="V22" s="49">
        <v>0.027027</v>
      </c>
      <c r="W22" s="49">
        <v>0.037906</v>
      </c>
      <c r="X22" s="49">
        <v>1.141469</v>
      </c>
      <c r="Y22" s="49">
        <v>0.3</v>
      </c>
      <c r="Z22" s="49">
        <v>0</v>
      </c>
      <c r="AA22" s="72">
        <v>22</v>
      </c>
      <c r="AB22" s="72"/>
      <c r="AC22" s="73"/>
      <c r="AD22" s="79" t="s">
        <v>778</v>
      </c>
      <c r="AE22" s="79">
        <v>294</v>
      </c>
      <c r="AF22" s="79">
        <v>1695</v>
      </c>
      <c r="AG22" s="79">
        <v>4123</v>
      </c>
      <c r="AH22" s="79">
        <v>212</v>
      </c>
      <c r="AI22" s="79"/>
      <c r="AJ22" s="79" t="s">
        <v>799</v>
      </c>
      <c r="AK22" s="79" t="s">
        <v>818</v>
      </c>
      <c r="AL22" s="83" t="s">
        <v>832</v>
      </c>
      <c r="AM22" s="79"/>
      <c r="AN22" s="81">
        <v>40577.55873842593</v>
      </c>
      <c r="AO22" s="83" t="s">
        <v>841</v>
      </c>
      <c r="AP22" s="79" t="b">
        <v>0</v>
      </c>
      <c r="AQ22" s="79" t="b">
        <v>0</v>
      </c>
      <c r="AR22" s="79" t="b">
        <v>0</v>
      </c>
      <c r="AS22" s="79" t="s">
        <v>729</v>
      </c>
      <c r="AT22" s="79">
        <v>102</v>
      </c>
      <c r="AU22" s="83" t="s">
        <v>862</v>
      </c>
      <c r="AV22" s="79" t="b">
        <v>0</v>
      </c>
      <c r="AW22" s="79" t="s">
        <v>872</v>
      </c>
      <c r="AX22" s="83" t="s">
        <v>875</v>
      </c>
      <c r="AY22" s="79" t="s">
        <v>66</v>
      </c>
      <c r="AZ22" s="79" t="str">
        <f>REPLACE(INDEX(GroupVertices[Group],MATCH(Vertices[[#This Row],[Vertex]],GroupVertices[Vertex],0)),1,1,"")</f>
        <v>3</v>
      </c>
      <c r="BA22" s="48" t="s">
        <v>339</v>
      </c>
      <c r="BB22" s="48" t="s">
        <v>339</v>
      </c>
      <c r="BC22" s="48" t="s">
        <v>362</v>
      </c>
      <c r="BD22" s="48" t="s">
        <v>362</v>
      </c>
      <c r="BE22" s="48" t="s">
        <v>367</v>
      </c>
      <c r="BF22" s="48" t="s">
        <v>367</v>
      </c>
      <c r="BG22" s="120" t="s">
        <v>1044</v>
      </c>
      <c r="BH22" s="120" t="s">
        <v>1059</v>
      </c>
      <c r="BI22" s="120" t="s">
        <v>1073</v>
      </c>
      <c r="BJ22" s="120" t="s">
        <v>1088</v>
      </c>
      <c r="BK22" s="2"/>
      <c r="BL22" s="3"/>
      <c r="BM22" s="3"/>
      <c r="BN22" s="3"/>
      <c r="BO22" s="3"/>
    </row>
    <row r="23" spans="1:67" ht="15">
      <c r="A23" s="65" t="s">
        <v>220</v>
      </c>
      <c r="B23" s="66"/>
      <c r="C23" s="66"/>
      <c r="D23" s="67">
        <v>2.857142857142857</v>
      </c>
      <c r="E23" s="69">
        <v>56.93935087024198</v>
      </c>
      <c r="F23" s="101" t="s">
        <v>389</v>
      </c>
      <c r="G23" s="66"/>
      <c r="H23" s="70"/>
      <c r="I23" s="71"/>
      <c r="J23" s="71"/>
      <c r="K23" s="70"/>
      <c r="L23" s="74"/>
      <c r="M23" s="75">
        <v>7459.64404296875</v>
      </c>
      <c r="N23" s="75">
        <v>8951.1142578125</v>
      </c>
      <c r="O23" s="76"/>
      <c r="P23" s="77"/>
      <c r="Q23" s="77"/>
      <c r="R23" s="87"/>
      <c r="S23" s="48">
        <v>2</v>
      </c>
      <c r="T23" s="48">
        <v>16</v>
      </c>
      <c r="U23" s="49">
        <v>116.366667</v>
      </c>
      <c r="V23" s="49">
        <v>0.037037</v>
      </c>
      <c r="W23" s="49">
        <v>0.103892</v>
      </c>
      <c r="X23" s="49">
        <v>2.812766</v>
      </c>
      <c r="Y23" s="49">
        <v>0.15833333333333333</v>
      </c>
      <c r="Z23" s="49">
        <v>0.125</v>
      </c>
      <c r="AA23" s="72">
        <v>23</v>
      </c>
      <c r="AB23" s="72"/>
      <c r="AC23" s="73"/>
      <c r="AD23" s="79" t="s">
        <v>787</v>
      </c>
      <c r="AE23" s="79">
        <v>571</v>
      </c>
      <c r="AF23" s="79">
        <v>520</v>
      </c>
      <c r="AG23" s="79">
        <v>9197</v>
      </c>
      <c r="AH23" s="79">
        <v>2539</v>
      </c>
      <c r="AI23" s="79"/>
      <c r="AJ23" s="79" t="s">
        <v>808</v>
      </c>
      <c r="AK23" s="79" t="s">
        <v>824</v>
      </c>
      <c r="AL23" s="79"/>
      <c r="AM23" s="79"/>
      <c r="AN23" s="81">
        <v>40810.56928240741</v>
      </c>
      <c r="AO23" s="83" t="s">
        <v>848</v>
      </c>
      <c r="AP23" s="79" t="b">
        <v>1</v>
      </c>
      <c r="AQ23" s="79" t="b">
        <v>0</v>
      </c>
      <c r="AR23" s="79" t="b">
        <v>1</v>
      </c>
      <c r="AS23" s="79" t="s">
        <v>729</v>
      </c>
      <c r="AT23" s="79">
        <v>58</v>
      </c>
      <c r="AU23" s="83" t="s">
        <v>862</v>
      </c>
      <c r="AV23" s="79" t="b">
        <v>0</v>
      </c>
      <c r="AW23" s="79" t="s">
        <v>872</v>
      </c>
      <c r="AX23" s="83" t="s">
        <v>884</v>
      </c>
      <c r="AY23" s="79" t="s">
        <v>66</v>
      </c>
      <c r="AZ23" s="79" t="str">
        <f>REPLACE(INDEX(GroupVertices[Group],MATCH(Vertices[[#This Row],[Vertex]],GroupVertices[Vertex],0)),1,1,"")</f>
        <v>2</v>
      </c>
      <c r="BA23" s="48" t="s">
        <v>1028</v>
      </c>
      <c r="BB23" s="48" t="s">
        <v>1028</v>
      </c>
      <c r="BC23" s="48" t="s">
        <v>361</v>
      </c>
      <c r="BD23" s="48" t="s">
        <v>361</v>
      </c>
      <c r="BE23" s="48" t="s">
        <v>1037</v>
      </c>
      <c r="BF23" s="48" t="s">
        <v>1040</v>
      </c>
      <c r="BG23" s="120" t="s">
        <v>1053</v>
      </c>
      <c r="BH23" s="120" t="s">
        <v>1066</v>
      </c>
      <c r="BI23" s="120" t="s">
        <v>1082</v>
      </c>
      <c r="BJ23" s="120" t="s">
        <v>1082</v>
      </c>
      <c r="BK23" s="2"/>
      <c r="BL23" s="3"/>
      <c r="BM23" s="3"/>
      <c r="BN23" s="3"/>
      <c r="BO23" s="3"/>
    </row>
    <row r="24" spans="1:67" ht="15">
      <c r="A24" s="65" t="s">
        <v>222</v>
      </c>
      <c r="B24" s="89"/>
      <c r="C24" s="89"/>
      <c r="D24" s="90">
        <v>14</v>
      </c>
      <c r="E24" s="91">
        <v>50</v>
      </c>
      <c r="F24" s="102" t="s">
        <v>391</v>
      </c>
      <c r="G24" s="89"/>
      <c r="H24" s="92"/>
      <c r="I24" s="93"/>
      <c r="J24" s="93"/>
      <c r="K24" s="92"/>
      <c r="L24" s="94"/>
      <c r="M24" s="95">
        <v>2199.05029296875</v>
      </c>
      <c r="N24" s="95">
        <v>3191.048583984375</v>
      </c>
      <c r="O24" s="96"/>
      <c r="P24" s="97"/>
      <c r="Q24" s="97"/>
      <c r="R24" s="98"/>
      <c r="S24" s="48">
        <v>14</v>
      </c>
      <c r="T24" s="48">
        <v>13</v>
      </c>
      <c r="U24" s="49">
        <v>173.633333</v>
      </c>
      <c r="V24" s="49">
        <v>0.04</v>
      </c>
      <c r="W24" s="49">
        <v>0.123483</v>
      </c>
      <c r="X24" s="49">
        <v>3.352027</v>
      </c>
      <c r="Y24" s="49">
        <v>0.11764705882352941</v>
      </c>
      <c r="Z24" s="49">
        <v>0.3888888888888889</v>
      </c>
      <c r="AA24" s="99">
        <v>24</v>
      </c>
      <c r="AB24" s="99"/>
      <c r="AC24" s="73"/>
      <c r="AD24" s="79" t="s">
        <v>780</v>
      </c>
      <c r="AE24" s="79">
        <v>197</v>
      </c>
      <c r="AF24" s="79">
        <v>147</v>
      </c>
      <c r="AG24" s="79">
        <v>124</v>
      </c>
      <c r="AH24" s="79">
        <v>5</v>
      </c>
      <c r="AI24" s="79"/>
      <c r="AJ24" s="79" t="s">
        <v>801</v>
      </c>
      <c r="AK24" s="79" t="s">
        <v>820</v>
      </c>
      <c r="AL24" s="83" t="s">
        <v>833</v>
      </c>
      <c r="AM24" s="79"/>
      <c r="AN24" s="81">
        <v>39623.64134259259</v>
      </c>
      <c r="AO24" s="79"/>
      <c r="AP24" s="79" t="b">
        <v>0</v>
      </c>
      <c r="AQ24" s="79" t="b">
        <v>0</v>
      </c>
      <c r="AR24" s="79" t="b">
        <v>1</v>
      </c>
      <c r="AS24" s="79" t="s">
        <v>729</v>
      </c>
      <c r="AT24" s="79">
        <v>8</v>
      </c>
      <c r="AU24" s="83" t="s">
        <v>862</v>
      </c>
      <c r="AV24" s="79" t="b">
        <v>0</v>
      </c>
      <c r="AW24" s="79" t="s">
        <v>872</v>
      </c>
      <c r="AX24" s="83" t="s">
        <v>877</v>
      </c>
      <c r="AY24" s="79" t="s">
        <v>66</v>
      </c>
      <c r="AZ24" s="79" t="str">
        <f>REPLACE(INDEX(GroupVertices[Group],MATCH(Vertices[[#This Row],[Vertex]],GroupVertices[Vertex],0)),1,1,"")</f>
        <v>1</v>
      </c>
      <c r="BA24" s="48" t="s">
        <v>1026</v>
      </c>
      <c r="BB24" s="48" t="s">
        <v>1026</v>
      </c>
      <c r="BC24" s="48" t="s">
        <v>1031</v>
      </c>
      <c r="BD24" s="48" t="s">
        <v>1034</v>
      </c>
      <c r="BE24" s="48" t="s">
        <v>367</v>
      </c>
      <c r="BF24" s="48" t="s">
        <v>367</v>
      </c>
      <c r="BG24" s="120" t="s">
        <v>1046</v>
      </c>
      <c r="BH24" s="120" t="s">
        <v>1060</v>
      </c>
      <c r="BI24" s="120" t="s">
        <v>1075</v>
      </c>
      <c r="BJ24" s="120" t="s">
        <v>1075</v>
      </c>
      <c r="BK24" s="2"/>
      <c r="BL24" s="3"/>
      <c r="BM24" s="3"/>
      <c r="BN24" s="3"/>
      <c r="BO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hyperlinks>
    <hyperlink ref="AL3" r:id="rId1" display="http://t.co/JSFfXvEE5s"/>
    <hyperlink ref="AL22" r:id="rId2" display="http://t.co/ej5VLOy1I7"/>
    <hyperlink ref="AL24" r:id="rId3" display="https://t.co/Y1Eo8oM0j8"/>
    <hyperlink ref="AL5" r:id="rId4" display="https://t.co/wI7LyXeg1Z"/>
    <hyperlink ref="AL20" r:id="rId5" display="https://t.co/okdPo0UEZU"/>
    <hyperlink ref="AL6" r:id="rId6" display="https://t.co/gGb7JBA67R"/>
    <hyperlink ref="AL7" r:id="rId7" display="http://t.co/7ir0ntL5HG"/>
    <hyperlink ref="AL8" r:id="rId8" display="https://t.co/rXB8W7lg82"/>
    <hyperlink ref="AL9" r:id="rId9" display="https://t.co/twxHxOtlG0"/>
    <hyperlink ref="AL13" r:id="rId10" display="https://t.co/wbe4ENuuCx"/>
    <hyperlink ref="AO22" r:id="rId11" display="https://pbs.twimg.com/profile_banners/246785103/1543490232"/>
    <hyperlink ref="AO5" r:id="rId12" display="https://pbs.twimg.com/profile_banners/1724553624/1541246063"/>
    <hyperlink ref="AO20" r:id="rId13" display="https://pbs.twimg.com/profile_banners/4587771/1445269617"/>
    <hyperlink ref="AO14" r:id="rId14" display="https://pbs.twimg.com/profile_banners/21243607/1533636078"/>
    <hyperlink ref="AO18" r:id="rId15" display="https://pbs.twimg.com/profile_banners/1053698680400871425/1540062757"/>
    <hyperlink ref="AO15" r:id="rId16" display="https://pbs.twimg.com/profile_banners/626824259/1367570989"/>
    <hyperlink ref="AO17" r:id="rId17" display="https://pbs.twimg.com/profile_banners/367145682/1430317178"/>
    <hyperlink ref="AO23" r:id="rId18" display="https://pbs.twimg.com/profile_banners/379161305/1378221432"/>
    <hyperlink ref="AO19" r:id="rId19" display="https://pbs.twimg.com/profile_banners/3071189506/1481056872"/>
    <hyperlink ref="AO6" r:id="rId20" display="https://pbs.twimg.com/profile_banners/15922122/1427199656"/>
    <hyperlink ref="AO8" r:id="rId21" display="https://pbs.twimg.com/profile_banners/927933754550767616/1520597471"/>
    <hyperlink ref="AO16" r:id="rId22" display="https://pbs.twimg.com/profile_banners/2900385971/1417431167"/>
    <hyperlink ref="AO9" r:id="rId23" display="https://pbs.twimg.com/profile_banners/1056328818607177728/1540684019"/>
    <hyperlink ref="AO11" r:id="rId24" display="https://pbs.twimg.com/profile_banners/485231526/1553102721"/>
    <hyperlink ref="AO13" r:id="rId25" display="https://pbs.twimg.com/profile_banners/81089247/1551352847"/>
    <hyperlink ref="AU21" r:id="rId26" display="http://abs.twimg.com/images/themes/theme1/bg.png"/>
    <hyperlink ref="AU3" r:id="rId27" display="http://abs.twimg.com/images/themes/theme1/bg.png"/>
    <hyperlink ref="AU22" r:id="rId28" display="http://abs.twimg.com/images/themes/theme1/bg.png"/>
    <hyperlink ref="AU12" r:id="rId29" display="http://abs.twimg.com/images/themes/theme10/bg.gif"/>
    <hyperlink ref="AU24" r:id="rId30" display="http://abs.twimg.com/images/themes/theme1/bg.png"/>
    <hyperlink ref="AU5" r:id="rId31" display="http://abs.twimg.com/images/themes/theme1/bg.png"/>
    <hyperlink ref="AU20" r:id="rId32" display="http://abs.twimg.com/images/themes/theme1/bg.png"/>
    <hyperlink ref="AU14" r:id="rId33" display="http://abs.twimg.com/images/themes/theme1/bg.png"/>
    <hyperlink ref="AU18" r:id="rId34" display="http://abs.twimg.com/images/themes/theme1/bg.png"/>
    <hyperlink ref="AU15" r:id="rId35" display="http://abs.twimg.com/images/themes/theme1/bg.png"/>
    <hyperlink ref="AU17" r:id="rId36" display="http://abs.twimg.com/images/themes/theme1/bg.png"/>
    <hyperlink ref="AU23" r:id="rId37" display="http://abs.twimg.com/images/themes/theme1/bg.png"/>
    <hyperlink ref="AU19" r:id="rId38" display="http://abs.twimg.com/images/themes/theme1/bg.png"/>
    <hyperlink ref="AU6" r:id="rId39" display="http://abs.twimg.com/images/themes/theme1/bg.png"/>
    <hyperlink ref="AU7" r:id="rId40" display="http://abs.twimg.com/images/themes/theme8/bg.gif"/>
    <hyperlink ref="AU8" r:id="rId41" display="http://abs.twimg.com/images/themes/theme1/bg.png"/>
    <hyperlink ref="AU16" r:id="rId42" display="http://abs.twimg.com/images/themes/theme1/bg.png"/>
    <hyperlink ref="AU11" r:id="rId43" display="http://abs.twimg.com/images/themes/theme1/bg.png"/>
    <hyperlink ref="AU4" r:id="rId44" display="http://abs.twimg.com/images/themes/theme1/bg.png"/>
    <hyperlink ref="AU13" r:id="rId45" display="http://abs.twimg.com/images/themes/theme1/bg.png"/>
    <hyperlink ref="F21" r:id="rId46" display="http://abs.twimg.com/sticky/default_profile_images/default_profile_normal.png"/>
    <hyperlink ref="F3" r:id="rId47" display="http://pbs.twimg.com/profile_images/631230022217379841/dMVBZTiA_normal.png"/>
    <hyperlink ref="F22" r:id="rId48" display="http://pbs.twimg.com/profile_images/1039791065572749313/vlsekdQN_normal.jpg"/>
    <hyperlink ref="F12" r:id="rId49" display="http://pbs.twimg.com/profile_images/2305106904/image_normal.jpg"/>
    <hyperlink ref="F24" r:id="rId50" display="http://pbs.twimg.com/profile_images/1106296451955679232/mn6hYiL3_normal.png"/>
    <hyperlink ref="F5" r:id="rId51" display="http://pbs.twimg.com/profile_images/861997394963165184/GMqvYEu8_normal.jpg"/>
    <hyperlink ref="F20" r:id="rId52" display="http://pbs.twimg.com/profile_images/59858400/CNV00013_normal.JPG"/>
    <hyperlink ref="F14" r:id="rId53" display="http://pbs.twimg.com/profile_images/1098197306149617664/iT0vgeXS_normal.jpg"/>
    <hyperlink ref="F18" r:id="rId54" display="http://pbs.twimg.com/profile_images/1053700730333421568/Y3SsKKPt_normal.jpg"/>
    <hyperlink ref="F15" r:id="rId55" display="http://pbs.twimg.com/profile_images/780728792549584897/w7bguS-y_normal.jpg"/>
    <hyperlink ref="F17" r:id="rId56" display="http://pbs.twimg.com/profile_images/617109936615456768/QYQWkKnO_normal.jpg"/>
    <hyperlink ref="F23" r:id="rId57" display="http://pbs.twimg.com/profile_images/3594708117/1559938b26add5de9d0f376b7649ccb6_normal.jpeg"/>
    <hyperlink ref="F19" r:id="rId58" display="http://pbs.twimg.com/profile_images/806236558391214081/QzcNvXXr_normal.jpg"/>
    <hyperlink ref="F6" r:id="rId59" display="http://pbs.twimg.com/profile_images/580344194675400704/QduShu4J_normal.jpg"/>
    <hyperlink ref="F7" r:id="rId60" display="http://pbs.twimg.com/profile_images/530400819271581696/l-3szc03_normal.png"/>
    <hyperlink ref="F8" r:id="rId61" display="http://pbs.twimg.com/profile_images/972075845710958592/PRYUI9Au_normal.jpg"/>
    <hyperlink ref="F16" r:id="rId62" display="http://pbs.twimg.com/profile_images/550281014967144448/c5cEQmvb_normal.jpeg"/>
    <hyperlink ref="F9" r:id="rId63" display="http://pbs.twimg.com/profile_images/1056330973133094913/9PCOEbeY_normal.jpg"/>
    <hyperlink ref="F11" r:id="rId64" display="http://pbs.twimg.com/profile_images/801173041585803264/f7z2m1fL_normal.jpg"/>
    <hyperlink ref="F4" r:id="rId65" display="http://pbs.twimg.com/profile_images/908233259712204800/UBsrJoQz_normal.jpg"/>
    <hyperlink ref="F10" r:id="rId66" display="http://pbs.twimg.com/profile_images/1108411958276116481/vAYV31Ti_normal.jpg"/>
    <hyperlink ref="F13" r:id="rId67" display="http://pbs.twimg.com/profile_images/1064633661591564289/hclP_m5d_normal.jpg"/>
    <hyperlink ref="AX21" r:id="rId68" display="https://twitter.com/johnvidos2000"/>
    <hyperlink ref="AX3" r:id="rId69" display="https://twitter.com/academia"/>
    <hyperlink ref="AX22" r:id="rId70" display="https://twitter.com/eden25_official"/>
    <hyperlink ref="AX12" r:id="rId71" display="https://twitter.com/goodavey"/>
    <hyperlink ref="AX24" r:id="rId72" display="https://twitter.com/palithaed"/>
    <hyperlink ref="AX5" r:id="rId73" display="https://twitter.com/xlsalvador"/>
    <hyperlink ref="AX20" r:id="rId74" display="https://twitter.com/tbirdcymru"/>
    <hyperlink ref="AX14" r:id="rId75" display="https://twitter.com/mayamin"/>
    <hyperlink ref="AX18" r:id="rId76" display="https://twitter.com/shuhanchen5"/>
    <hyperlink ref="AX15" r:id="rId77" display="https://twitter.com/awalmutairi2004"/>
    <hyperlink ref="AX17" r:id="rId78" display="https://twitter.com/dinadina2kon"/>
    <hyperlink ref="AX23" r:id="rId79" display="https://twitter.com/antonellapoce"/>
    <hyperlink ref="AX19" r:id="rId80" display="https://twitter.com/amendoonia"/>
    <hyperlink ref="AX6" r:id="rId81" display="https://twitter.com/diando70"/>
    <hyperlink ref="AX7" r:id="rId82" display="https://twitter.com/mediendidaktik"/>
    <hyperlink ref="AX8" r:id="rId83" display="https://twitter.com/openvm_erasmus"/>
    <hyperlink ref="AX16" r:id="rId84" display="https://twitter.com/mariarosaria_re"/>
    <hyperlink ref="AX9" r:id="rId85" display="https://twitter.com/m_aldash"/>
    <hyperlink ref="AX11" r:id="rId86" display="https://twitter.com/gracejiang_"/>
    <hyperlink ref="AX4" r:id="rId87" display="https://twitter.com/alison_cambs"/>
    <hyperlink ref="AX10" r:id="rId88" display="https://twitter.com/ibukilebut"/>
    <hyperlink ref="AX13" r:id="rId89" display="https://twitter.com/uniofleicester"/>
  </hyperlinks>
  <printOptions/>
  <pageMargins left="0.7" right="0.7" top="0.75" bottom="0.75" header="0.3" footer="0.3"/>
  <pageSetup horizontalDpi="600" verticalDpi="600" orientation="portrait" r:id="rId93"/>
  <legacyDrawing r:id="rId91"/>
  <tableParts>
    <tablePart r:id="rId9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
  <sheetViews>
    <sheetView workbookViewId="0" topLeftCell="A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921</v>
      </c>
      <c r="Z2" s="13" t="s">
        <v>929</v>
      </c>
      <c r="AA2" s="13" t="s">
        <v>941</v>
      </c>
      <c r="AB2" s="13" t="s">
        <v>966</v>
      </c>
      <c r="AC2" s="13" t="s">
        <v>997</v>
      </c>
      <c r="AD2" s="13" t="s">
        <v>1009</v>
      </c>
      <c r="AE2" s="13" t="s">
        <v>1013</v>
      </c>
      <c r="AF2" s="13" t="s">
        <v>1021</v>
      </c>
      <c r="AG2" s="13" t="s">
        <v>1093</v>
      </c>
    </row>
    <row r="3" spans="1:33" ht="15">
      <c r="A3" s="88" t="s">
        <v>896</v>
      </c>
      <c r="B3" s="66" t="s">
        <v>899</v>
      </c>
      <c r="C3" s="66" t="s">
        <v>56</v>
      </c>
      <c r="D3" s="104"/>
      <c r="E3" s="103"/>
      <c r="F3" s="105" t="s">
        <v>1094</v>
      </c>
      <c r="G3" s="106"/>
      <c r="H3" s="106"/>
      <c r="I3" s="107">
        <v>3</v>
      </c>
      <c r="J3" s="108"/>
      <c r="K3" s="48">
        <v>10</v>
      </c>
      <c r="L3" s="48">
        <v>10</v>
      </c>
      <c r="M3" s="48">
        <v>92</v>
      </c>
      <c r="N3" s="48">
        <v>102</v>
      </c>
      <c r="O3" s="48">
        <v>36</v>
      </c>
      <c r="P3" s="49">
        <v>0.21052631578947367</v>
      </c>
      <c r="Q3" s="49">
        <v>0.34782608695652173</v>
      </c>
      <c r="R3" s="48">
        <v>1</v>
      </c>
      <c r="S3" s="48">
        <v>0</v>
      </c>
      <c r="T3" s="48">
        <v>10</v>
      </c>
      <c r="U3" s="48">
        <v>102</v>
      </c>
      <c r="V3" s="48">
        <v>2</v>
      </c>
      <c r="W3" s="49">
        <v>1.42</v>
      </c>
      <c r="X3" s="49">
        <v>0.25555555555555554</v>
      </c>
      <c r="Y3" s="79" t="s">
        <v>922</v>
      </c>
      <c r="Z3" s="79" t="s">
        <v>930</v>
      </c>
      <c r="AA3" s="79" t="s">
        <v>942</v>
      </c>
      <c r="AB3" s="85" t="s">
        <v>967</v>
      </c>
      <c r="AC3" s="85" t="s">
        <v>998</v>
      </c>
      <c r="AD3" s="85" t="s">
        <v>1010</v>
      </c>
      <c r="AE3" s="85" t="s">
        <v>1014</v>
      </c>
      <c r="AF3" s="85" t="s">
        <v>1022</v>
      </c>
      <c r="AG3" s="80" t="s">
        <v>1094</v>
      </c>
    </row>
    <row r="4" spans="1:33" ht="15">
      <c r="A4" s="88" t="s">
        <v>897</v>
      </c>
      <c r="B4" s="66" t="s">
        <v>900</v>
      </c>
      <c r="C4" s="66" t="s">
        <v>56</v>
      </c>
      <c r="D4" s="110"/>
      <c r="E4" s="109"/>
      <c r="F4" s="111" t="s">
        <v>1095</v>
      </c>
      <c r="G4" s="112"/>
      <c r="H4" s="112"/>
      <c r="I4" s="113">
        <v>4</v>
      </c>
      <c r="J4" s="114"/>
      <c r="K4" s="48">
        <v>7</v>
      </c>
      <c r="L4" s="48">
        <v>9</v>
      </c>
      <c r="M4" s="48">
        <v>5</v>
      </c>
      <c r="N4" s="48">
        <v>14</v>
      </c>
      <c r="O4" s="48">
        <v>0</v>
      </c>
      <c r="P4" s="49">
        <v>0.1</v>
      </c>
      <c r="Q4" s="49">
        <v>0.18181818181818182</v>
      </c>
      <c r="R4" s="48">
        <v>1</v>
      </c>
      <c r="S4" s="48">
        <v>0</v>
      </c>
      <c r="T4" s="48">
        <v>7</v>
      </c>
      <c r="U4" s="48">
        <v>14</v>
      </c>
      <c r="V4" s="48">
        <v>2</v>
      </c>
      <c r="W4" s="49">
        <v>1.306122</v>
      </c>
      <c r="X4" s="49">
        <v>0.2619047619047619</v>
      </c>
      <c r="Y4" s="79" t="s">
        <v>923</v>
      </c>
      <c r="Z4" s="79" t="s">
        <v>361</v>
      </c>
      <c r="AA4" s="79" t="s">
        <v>943</v>
      </c>
      <c r="AB4" s="85" t="s">
        <v>968</v>
      </c>
      <c r="AC4" s="85" t="s">
        <v>999</v>
      </c>
      <c r="AD4" s="85" t="s">
        <v>1011</v>
      </c>
      <c r="AE4" s="85" t="s">
        <v>1015</v>
      </c>
      <c r="AF4" s="85" t="s">
        <v>1023</v>
      </c>
      <c r="AG4" s="80" t="s">
        <v>1095</v>
      </c>
    </row>
    <row r="5" spans="1:33" ht="15">
      <c r="A5" s="88" t="s">
        <v>898</v>
      </c>
      <c r="B5" s="66" t="s">
        <v>901</v>
      </c>
      <c r="C5" s="66" t="s">
        <v>56</v>
      </c>
      <c r="D5" s="110"/>
      <c r="E5" s="109"/>
      <c r="F5" s="111" t="s">
        <v>1096</v>
      </c>
      <c r="G5" s="112"/>
      <c r="H5" s="112"/>
      <c r="I5" s="113">
        <v>5</v>
      </c>
      <c r="J5" s="114"/>
      <c r="K5" s="48">
        <v>5</v>
      </c>
      <c r="L5" s="48">
        <v>4</v>
      </c>
      <c r="M5" s="48">
        <v>0</v>
      </c>
      <c r="N5" s="48">
        <v>4</v>
      </c>
      <c r="O5" s="48">
        <v>0</v>
      </c>
      <c r="P5" s="49">
        <v>0</v>
      </c>
      <c r="Q5" s="49">
        <v>0</v>
      </c>
      <c r="R5" s="48">
        <v>1</v>
      </c>
      <c r="S5" s="48">
        <v>0</v>
      </c>
      <c r="T5" s="48">
        <v>5</v>
      </c>
      <c r="U5" s="48">
        <v>4</v>
      </c>
      <c r="V5" s="48">
        <v>3</v>
      </c>
      <c r="W5" s="49">
        <v>1.44</v>
      </c>
      <c r="X5" s="49">
        <v>0.2</v>
      </c>
      <c r="Y5" s="79" t="s">
        <v>924</v>
      </c>
      <c r="Z5" s="79" t="s">
        <v>931</v>
      </c>
      <c r="AA5" s="79" t="s">
        <v>367</v>
      </c>
      <c r="AB5" s="85" t="s">
        <v>969</v>
      </c>
      <c r="AC5" s="85" t="s">
        <v>1000</v>
      </c>
      <c r="AD5" s="85" t="s">
        <v>1012</v>
      </c>
      <c r="AE5" s="85" t="s">
        <v>1016</v>
      </c>
      <c r="AF5" s="85" t="s">
        <v>1024</v>
      </c>
      <c r="AG5" s="80" t="s">
        <v>1096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896</v>
      </c>
      <c r="B2" s="85" t="s">
        <v>235</v>
      </c>
      <c r="C2" s="79">
        <f>VLOOKUP(GroupVertices[[#This Row],[Vertex]],Vertices[],MATCH("ID",Vertices[[#Headers],[Vertex]:[Top Word Pairs in Tweet by Salience]],0),FALSE)</f>
        <v>13</v>
      </c>
    </row>
    <row r="3" spans="1:3" ht="15">
      <c r="A3" s="79" t="s">
        <v>896</v>
      </c>
      <c r="B3" s="85" t="s">
        <v>222</v>
      </c>
      <c r="C3" s="79">
        <f>VLOOKUP(GroupVertices[[#This Row],[Vertex]],Vertices[],MATCH("ID",Vertices[[#Headers],[Vertex]:[Top Word Pairs in Tweet by Salience]],0),FALSE)</f>
        <v>24</v>
      </c>
    </row>
    <row r="4" spans="1:3" ht="15">
      <c r="A4" s="79" t="s">
        <v>896</v>
      </c>
      <c r="B4" s="85" t="s">
        <v>223</v>
      </c>
      <c r="C4" s="79">
        <f>VLOOKUP(GroupVertices[[#This Row],[Vertex]],Vertices[],MATCH("ID",Vertices[[#Headers],[Vertex]:[Top Word Pairs in Tweet by Salience]],0),FALSE)</f>
        <v>20</v>
      </c>
    </row>
    <row r="5" spans="1:3" ht="15">
      <c r="A5" s="79" t="s">
        <v>896</v>
      </c>
      <c r="B5" s="85" t="s">
        <v>227</v>
      </c>
      <c r="C5" s="79">
        <f>VLOOKUP(GroupVertices[[#This Row],[Vertex]],Vertices[],MATCH("ID",Vertices[[#Headers],[Vertex]:[Top Word Pairs in Tweet by Salience]],0),FALSE)</f>
        <v>16</v>
      </c>
    </row>
    <row r="6" spans="1:3" ht="15">
      <c r="A6" s="79" t="s">
        <v>896</v>
      </c>
      <c r="B6" s="85" t="s">
        <v>226</v>
      </c>
      <c r="C6" s="79">
        <f>VLOOKUP(GroupVertices[[#This Row],[Vertex]],Vertices[],MATCH("ID",Vertices[[#Headers],[Vertex]:[Top Word Pairs in Tweet by Salience]],0),FALSE)</f>
        <v>10</v>
      </c>
    </row>
    <row r="7" spans="1:3" ht="15">
      <c r="A7" s="79" t="s">
        <v>896</v>
      </c>
      <c r="B7" s="85" t="s">
        <v>233</v>
      </c>
      <c r="C7" s="79">
        <f>VLOOKUP(GroupVertices[[#This Row],[Vertex]],Vertices[],MATCH("ID",Vertices[[#Headers],[Vertex]:[Top Word Pairs in Tweet by Salience]],0),FALSE)</f>
        <v>11</v>
      </c>
    </row>
    <row r="8" spans="1:3" ht="15">
      <c r="A8" s="79" t="s">
        <v>896</v>
      </c>
      <c r="B8" s="85" t="s">
        <v>225</v>
      </c>
      <c r="C8" s="79">
        <f>VLOOKUP(GroupVertices[[#This Row],[Vertex]],Vertices[],MATCH("ID",Vertices[[#Headers],[Vertex]:[Top Word Pairs in Tweet by Salience]],0),FALSE)</f>
        <v>18</v>
      </c>
    </row>
    <row r="9" spans="1:3" ht="15">
      <c r="A9" s="79" t="s">
        <v>896</v>
      </c>
      <c r="B9" s="85" t="s">
        <v>228</v>
      </c>
      <c r="C9" s="79">
        <f>VLOOKUP(GroupVertices[[#This Row],[Vertex]],Vertices[],MATCH("ID",Vertices[[#Headers],[Vertex]:[Top Word Pairs in Tweet by Salience]],0),FALSE)</f>
        <v>15</v>
      </c>
    </row>
    <row r="10" spans="1:3" ht="15">
      <c r="A10" s="79" t="s">
        <v>896</v>
      </c>
      <c r="B10" s="85" t="s">
        <v>217</v>
      </c>
      <c r="C10" s="79">
        <f>VLOOKUP(GroupVertices[[#This Row],[Vertex]],Vertices[],MATCH("ID",Vertices[[#Headers],[Vertex]:[Top Word Pairs in Tweet by Salience]],0),FALSE)</f>
        <v>14</v>
      </c>
    </row>
    <row r="11" spans="1:3" ht="15">
      <c r="A11" s="79" t="s">
        <v>896</v>
      </c>
      <c r="B11" s="85" t="s">
        <v>216</v>
      </c>
      <c r="C11" s="79">
        <f>VLOOKUP(GroupVertices[[#This Row],[Vertex]],Vertices[],MATCH("ID",Vertices[[#Headers],[Vertex]:[Top Word Pairs in Tweet by Salience]],0),FALSE)</f>
        <v>5</v>
      </c>
    </row>
    <row r="12" spans="1:3" ht="15">
      <c r="A12" s="79" t="s">
        <v>897</v>
      </c>
      <c r="B12" s="85" t="s">
        <v>220</v>
      </c>
      <c r="C12" s="79">
        <f>VLOOKUP(GroupVertices[[#This Row],[Vertex]],Vertices[],MATCH("ID",Vertices[[#Headers],[Vertex]:[Top Word Pairs in Tweet by Salience]],0),FALSE)</f>
        <v>23</v>
      </c>
    </row>
    <row r="13" spans="1:3" ht="15">
      <c r="A13" s="79" t="s">
        <v>897</v>
      </c>
      <c r="B13" s="85" t="s">
        <v>234</v>
      </c>
      <c r="C13" s="79">
        <f>VLOOKUP(GroupVertices[[#This Row],[Vertex]],Vertices[],MATCH("ID",Vertices[[#Headers],[Vertex]:[Top Word Pairs in Tweet by Salience]],0),FALSE)</f>
        <v>4</v>
      </c>
    </row>
    <row r="14" spans="1:3" ht="15">
      <c r="A14" s="79" t="s">
        <v>897</v>
      </c>
      <c r="B14" s="85" t="s">
        <v>224</v>
      </c>
      <c r="C14" s="79">
        <f>VLOOKUP(GroupVertices[[#This Row],[Vertex]],Vertices[],MATCH("ID",Vertices[[#Headers],[Vertex]:[Top Word Pairs in Tweet by Salience]],0),FALSE)</f>
        <v>9</v>
      </c>
    </row>
    <row r="15" spans="1:3" ht="15">
      <c r="A15" s="79" t="s">
        <v>897</v>
      </c>
      <c r="B15" s="85" t="s">
        <v>221</v>
      </c>
      <c r="C15" s="79">
        <f>VLOOKUP(GroupVertices[[#This Row],[Vertex]],Vertices[],MATCH("ID",Vertices[[#Headers],[Vertex]:[Top Word Pairs in Tweet by Salience]],0),FALSE)</f>
        <v>19</v>
      </c>
    </row>
    <row r="16" spans="1:3" ht="15">
      <c r="A16" s="79" t="s">
        <v>897</v>
      </c>
      <c r="B16" s="85" t="s">
        <v>232</v>
      </c>
      <c r="C16" s="79">
        <f>VLOOKUP(GroupVertices[[#This Row],[Vertex]],Vertices[],MATCH("ID",Vertices[[#Headers],[Vertex]:[Top Word Pairs in Tweet by Salience]],0),FALSE)</f>
        <v>8</v>
      </c>
    </row>
    <row r="17" spans="1:3" ht="15">
      <c r="A17" s="79" t="s">
        <v>897</v>
      </c>
      <c r="B17" s="85" t="s">
        <v>231</v>
      </c>
      <c r="C17" s="79">
        <f>VLOOKUP(GroupVertices[[#This Row],[Vertex]],Vertices[],MATCH("ID",Vertices[[#Headers],[Vertex]:[Top Word Pairs in Tweet by Salience]],0),FALSE)</f>
        <v>7</v>
      </c>
    </row>
    <row r="18" spans="1:3" ht="15">
      <c r="A18" s="79" t="s">
        <v>897</v>
      </c>
      <c r="B18" s="85" t="s">
        <v>230</v>
      </c>
      <c r="C18" s="79">
        <f>VLOOKUP(GroupVertices[[#This Row],[Vertex]],Vertices[],MATCH("ID",Vertices[[#Headers],[Vertex]:[Top Word Pairs in Tweet by Salience]],0),FALSE)</f>
        <v>6</v>
      </c>
    </row>
    <row r="19" spans="1:3" ht="15">
      <c r="A19" s="79" t="s">
        <v>898</v>
      </c>
      <c r="B19" s="85" t="s">
        <v>219</v>
      </c>
      <c r="C19" s="79">
        <f>VLOOKUP(GroupVertices[[#This Row],[Vertex]],Vertices[],MATCH("ID",Vertices[[#Headers],[Vertex]:[Top Word Pairs in Tweet by Salience]],0),FALSE)</f>
        <v>17</v>
      </c>
    </row>
    <row r="20" spans="1:3" ht="15">
      <c r="A20" s="79" t="s">
        <v>898</v>
      </c>
      <c r="B20" s="85" t="s">
        <v>218</v>
      </c>
      <c r="C20" s="79">
        <f>VLOOKUP(GroupVertices[[#This Row],[Vertex]],Vertices[],MATCH("ID",Vertices[[#Headers],[Vertex]:[Top Word Pairs in Tweet by Salience]],0),FALSE)</f>
        <v>22</v>
      </c>
    </row>
    <row r="21" spans="1:3" ht="15">
      <c r="A21" s="79" t="s">
        <v>898</v>
      </c>
      <c r="B21" s="85" t="s">
        <v>215</v>
      </c>
      <c r="C21" s="79">
        <f>VLOOKUP(GroupVertices[[#This Row],[Vertex]],Vertices[],MATCH("ID",Vertices[[#Headers],[Vertex]:[Top Word Pairs in Tweet by Salience]],0),FALSE)</f>
        <v>12</v>
      </c>
    </row>
    <row r="22" spans="1:3" ht="15">
      <c r="A22" s="79" t="s">
        <v>898</v>
      </c>
      <c r="B22" s="85" t="s">
        <v>214</v>
      </c>
      <c r="C22" s="79">
        <f>VLOOKUP(GroupVertices[[#This Row],[Vertex]],Vertices[],MATCH("ID",Vertices[[#Headers],[Vertex]:[Top Word Pairs in Tweet by Salience]],0),FALSE)</f>
        <v>21</v>
      </c>
    </row>
    <row r="23" spans="1:3" ht="15">
      <c r="A23" s="79" t="s">
        <v>898</v>
      </c>
      <c r="B23" s="85" t="s">
        <v>229</v>
      </c>
      <c r="C23"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15">
      <selection activeCell="AB118" sqref="AB11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909</v>
      </c>
      <c r="B2" s="34" t="s">
        <v>895</v>
      </c>
      <c r="D2" s="31">
        <f>MIN(Vertices[Degree])</f>
        <v>0</v>
      </c>
      <c r="E2" s="3">
        <f>COUNTIF(Vertices[Degree],"&gt;= "&amp;D2)-COUNTIF(Vertices[Degree],"&gt;="&amp;D3)</f>
        <v>0</v>
      </c>
      <c r="F2" s="37">
        <f>MIN(Vertices[In-Degree])</f>
        <v>0</v>
      </c>
      <c r="G2" s="38">
        <f>COUNTIF(Vertices[In-Degree],"&gt;= "&amp;F2)-COUNTIF(Vertices[In-Degree],"&gt;="&amp;F3)</f>
        <v>4</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15</v>
      </c>
      <c r="L2" s="37">
        <f>MIN(Vertices[Closeness Centrality])</f>
        <v>0.013333</v>
      </c>
      <c r="M2" s="38">
        <f>COUNTIF(Vertices[Closeness Centrality],"&gt;= "&amp;L2)-COUNTIF(Vertices[Closeness Centrality],"&gt;="&amp;L3)</f>
        <v>1</v>
      </c>
      <c r="N2" s="37">
        <f>MIN(Vertices[Eigenvector Centrality])</f>
        <v>0.000624</v>
      </c>
      <c r="O2" s="38">
        <f>COUNTIF(Vertices[Eigenvector Centrality],"&gt;= "&amp;N2)-COUNTIF(Vertices[Eigenvector Centrality],"&gt;="&amp;N3)</f>
        <v>1</v>
      </c>
      <c r="P2" s="37">
        <f>MIN(Vertices[PageRank])</f>
        <v>0.448378</v>
      </c>
      <c r="Q2" s="38">
        <f>COUNTIF(Vertices[PageRank],"&gt;= "&amp;P2)-COUNTIF(Vertices[PageRank],"&gt;="&amp;P3)</f>
        <v>4</v>
      </c>
      <c r="R2" s="37">
        <f>MIN(Vertices[Clustering Coefficient])</f>
        <v>0</v>
      </c>
      <c r="S2" s="43">
        <f>COUNTIF(Vertices[Clustering Coefficient],"&gt;= "&amp;R2)-COUNTIF(Vertices[Clustering Coefficient],"&gt;="&amp;R3)</f>
        <v>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3.156969690909091</v>
      </c>
      <c r="K3" s="40">
        <f>COUNTIF(Vertices[Betweenness Centrality],"&gt;= "&amp;J3)-COUNTIF(Vertices[Betweenness Centrality],"&gt;="&amp;J4)</f>
        <v>1</v>
      </c>
      <c r="L3" s="39">
        <f aca="true" t="shared" si="5" ref="L3:L26">L2+($L$57-$L$2)/BinDivisor</f>
        <v>0.013817854545454545</v>
      </c>
      <c r="M3" s="40">
        <f>COUNTIF(Vertices[Closeness Centrality],"&gt;= "&amp;L3)-COUNTIF(Vertices[Closeness Centrality],"&gt;="&amp;L4)</f>
        <v>0</v>
      </c>
      <c r="N3" s="39">
        <f aca="true" t="shared" si="6" ref="N3:N26">N2+($N$57-$N$2)/BinDivisor</f>
        <v>0.0028577999999999998</v>
      </c>
      <c r="O3" s="40">
        <f>COUNTIF(Vertices[Eigenvector Centrality],"&gt;= "&amp;N3)-COUNTIF(Vertices[Eigenvector Centrality],"&gt;="&amp;N4)</f>
        <v>1</v>
      </c>
      <c r="P3" s="39">
        <f aca="true" t="shared" si="7" ref="P3:P26">P2+($P$57-$P$2)/BinDivisor</f>
        <v>0.5011716181818182</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22</v>
      </c>
      <c r="D4" s="32">
        <f t="shared" si="1"/>
        <v>0</v>
      </c>
      <c r="E4" s="3">
        <f>COUNTIF(Vertices[Degree],"&gt;= "&amp;D4)-COUNTIF(Vertices[Degree],"&gt;="&amp;D5)</f>
        <v>0</v>
      </c>
      <c r="F4" s="37">
        <f t="shared" si="2"/>
        <v>0.509090909090909</v>
      </c>
      <c r="G4" s="38">
        <f>COUNTIF(Vertices[In-Degree],"&gt;= "&amp;F4)-COUNTIF(Vertices[In-Degree],"&gt;="&amp;F5)</f>
        <v>0</v>
      </c>
      <c r="H4" s="37">
        <f t="shared" si="3"/>
        <v>0.5818181818181818</v>
      </c>
      <c r="I4" s="38">
        <f>COUNTIF(Vertices[Out-Degree],"&gt;= "&amp;H4)-COUNTIF(Vertices[Out-Degree],"&gt;="&amp;H5)</f>
        <v>0</v>
      </c>
      <c r="J4" s="37">
        <f t="shared" si="4"/>
        <v>6.313939381818182</v>
      </c>
      <c r="K4" s="38">
        <f>COUNTIF(Vertices[Betweenness Centrality],"&gt;= "&amp;J4)-COUNTIF(Vertices[Betweenness Centrality],"&gt;="&amp;J5)</f>
        <v>1</v>
      </c>
      <c r="L4" s="37">
        <f t="shared" si="5"/>
        <v>0.014302709090909091</v>
      </c>
      <c r="M4" s="38">
        <f>COUNTIF(Vertices[Closeness Centrality],"&gt;= "&amp;L4)-COUNTIF(Vertices[Closeness Centrality],"&gt;="&amp;L5)</f>
        <v>0</v>
      </c>
      <c r="N4" s="37">
        <f t="shared" si="6"/>
        <v>0.0050916</v>
      </c>
      <c r="O4" s="38">
        <f>COUNTIF(Vertices[Eigenvector Centrality],"&gt;= "&amp;N4)-COUNTIF(Vertices[Eigenvector Centrality],"&gt;="&amp;N5)</f>
        <v>0</v>
      </c>
      <c r="P4" s="37">
        <f t="shared" si="7"/>
        <v>0.5539652363636364</v>
      </c>
      <c r="Q4" s="38">
        <f>COUNTIF(Vertices[PageRank],"&gt;= "&amp;P4)-COUNTIF(Vertices[PageRank],"&gt;="&amp;P5)</f>
        <v>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0.7636363636363636</v>
      </c>
      <c r="G5" s="40">
        <f>COUNTIF(Vertices[In-Degree],"&gt;= "&amp;F5)-COUNTIF(Vertices[In-Degree],"&gt;="&amp;F6)</f>
        <v>1</v>
      </c>
      <c r="H5" s="39">
        <f t="shared" si="3"/>
        <v>0.8727272727272727</v>
      </c>
      <c r="I5" s="40">
        <f>COUNTIF(Vertices[Out-Degree],"&gt;= "&amp;H5)-COUNTIF(Vertices[Out-Degree],"&gt;="&amp;H6)</f>
        <v>2</v>
      </c>
      <c r="J5" s="39">
        <f t="shared" si="4"/>
        <v>9.470909072727274</v>
      </c>
      <c r="K5" s="40">
        <f>COUNTIF(Vertices[Betweenness Centrality],"&gt;= "&amp;J5)-COUNTIF(Vertices[Betweenness Centrality],"&gt;="&amp;J6)</f>
        <v>0</v>
      </c>
      <c r="L5" s="39">
        <f t="shared" si="5"/>
        <v>0.014787563636363637</v>
      </c>
      <c r="M5" s="40">
        <f>COUNTIF(Vertices[Closeness Centrality],"&gt;= "&amp;L5)-COUNTIF(Vertices[Closeness Centrality],"&gt;="&amp;L6)</f>
        <v>0</v>
      </c>
      <c r="N5" s="39">
        <f t="shared" si="6"/>
        <v>0.007325399999999999</v>
      </c>
      <c r="O5" s="40">
        <f>COUNTIF(Vertices[Eigenvector Centrality],"&gt;= "&amp;N5)-COUNTIF(Vertices[Eigenvector Centrality],"&gt;="&amp;N6)</f>
        <v>0</v>
      </c>
      <c r="P5" s="39">
        <f t="shared" si="7"/>
        <v>0.6067588545454545</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37</v>
      </c>
      <c r="D6" s="32">
        <f t="shared" si="1"/>
        <v>0</v>
      </c>
      <c r="E6" s="3">
        <f>COUNTIF(Vertices[Degree],"&gt;= "&amp;D6)-COUNTIF(Vertices[Degree],"&gt;="&amp;D7)</f>
        <v>0</v>
      </c>
      <c r="F6" s="37">
        <f t="shared" si="2"/>
        <v>1.018181818181818</v>
      </c>
      <c r="G6" s="38">
        <f>COUNTIF(Vertices[In-Degree],"&gt;= "&amp;F6)-COUNTIF(Vertices[In-Degree],"&gt;="&amp;F7)</f>
        <v>0</v>
      </c>
      <c r="H6" s="37">
        <f t="shared" si="3"/>
        <v>1.1636363636363636</v>
      </c>
      <c r="I6" s="38">
        <f>COUNTIF(Vertices[Out-Degree],"&gt;= "&amp;H6)-COUNTIF(Vertices[Out-Degree],"&gt;="&amp;H7)</f>
        <v>0</v>
      </c>
      <c r="J6" s="37">
        <f t="shared" si="4"/>
        <v>12.627878763636364</v>
      </c>
      <c r="K6" s="38">
        <f>COUNTIF(Vertices[Betweenness Centrality],"&gt;= "&amp;J6)-COUNTIF(Vertices[Betweenness Centrality],"&gt;="&amp;J7)</f>
        <v>0</v>
      </c>
      <c r="L6" s="37">
        <f t="shared" si="5"/>
        <v>0.015272418181818183</v>
      </c>
      <c r="M6" s="38">
        <f>COUNTIF(Vertices[Closeness Centrality],"&gt;= "&amp;L6)-COUNTIF(Vertices[Closeness Centrality],"&gt;="&amp;L7)</f>
        <v>0</v>
      </c>
      <c r="N6" s="37">
        <f t="shared" si="6"/>
        <v>0.009559199999999999</v>
      </c>
      <c r="O6" s="38">
        <f>COUNTIF(Vertices[Eigenvector Centrality],"&gt;= "&amp;N6)-COUNTIF(Vertices[Eigenvector Centrality],"&gt;="&amp;N7)</f>
        <v>0</v>
      </c>
      <c r="P6" s="37">
        <f t="shared" si="7"/>
        <v>0.6595524727272727</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196</v>
      </c>
      <c r="D7" s="32">
        <f t="shared" si="1"/>
        <v>0</v>
      </c>
      <c r="E7" s="3">
        <f>COUNTIF(Vertices[Degree],"&gt;= "&amp;D7)-COUNTIF(Vertices[Degree],"&gt;="&amp;D8)</f>
        <v>0</v>
      </c>
      <c r="F7" s="39">
        <f t="shared" si="2"/>
        <v>1.2727272727272725</v>
      </c>
      <c r="G7" s="40">
        <f>COUNTIF(Vertices[In-Degree],"&gt;= "&amp;F7)-COUNTIF(Vertices[In-Degree],"&gt;="&amp;F8)</f>
        <v>0</v>
      </c>
      <c r="H7" s="39">
        <f t="shared" si="3"/>
        <v>1.4545454545454546</v>
      </c>
      <c r="I7" s="40">
        <f>COUNTIF(Vertices[Out-Degree],"&gt;= "&amp;H7)-COUNTIF(Vertices[Out-Degree],"&gt;="&amp;H8)</f>
        <v>0</v>
      </c>
      <c r="J7" s="39">
        <f t="shared" si="4"/>
        <v>15.784848454545454</v>
      </c>
      <c r="K7" s="40">
        <f>COUNTIF(Vertices[Betweenness Centrality],"&gt;= "&amp;J7)-COUNTIF(Vertices[Betweenness Centrality],"&gt;="&amp;J8)</f>
        <v>0</v>
      </c>
      <c r="L7" s="39">
        <f t="shared" si="5"/>
        <v>0.015757272727272727</v>
      </c>
      <c r="M7" s="40">
        <f>COUNTIF(Vertices[Closeness Centrality],"&gt;= "&amp;L7)-COUNTIF(Vertices[Closeness Centrality],"&gt;="&amp;L8)</f>
        <v>0</v>
      </c>
      <c r="N7" s="39">
        <f t="shared" si="6"/>
        <v>0.011792999999999998</v>
      </c>
      <c r="O7" s="40">
        <f>COUNTIF(Vertices[Eigenvector Centrality],"&gt;= "&amp;N7)-COUNTIF(Vertices[Eigenvector Centrality],"&gt;="&amp;N8)</f>
        <v>0</v>
      </c>
      <c r="P7" s="39">
        <f t="shared" si="7"/>
        <v>0.7123460909090908</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233</v>
      </c>
      <c r="D8" s="32">
        <f t="shared" si="1"/>
        <v>0</v>
      </c>
      <c r="E8" s="3">
        <f>COUNTIF(Vertices[Degree],"&gt;= "&amp;D8)-COUNTIF(Vertices[Degree],"&gt;="&amp;D9)</f>
        <v>0</v>
      </c>
      <c r="F8" s="37">
        <f t="shared" si="2"/>
        <v>1.527272727272727</v>
      </c>
      <c r="G8" s="38">
        <f>COUNTIF(Vertices[In-Degree],"&gt;= "&amp;F8)-COUNTIF(Vertices[In-Degree],"&gt;="&amp;F9)</f>
        <v>0</v>
      </c>
      <c r="H8" s="37">
        <f t="shared" si="3"/>
        <v>1.7454545454545456</v>
      </c>
      <c r="I8" s="38">
        <f>COUNTIF(Vertices[Out-Degree],"&gt;= "&amp;H8)-COUNTIF(Vertices[Out-Degree],"&gt;="&amp;H9)</f>
        <v>6</v>
      </c>
      <c r="J8" s="37">
        <f t="shared" si="4"/>
        <v>18.941818145454544</v>
      </c>
      <c r="K8" s="38">
        <f>COUNTIF(Vertices[Betweenness Centrality],"&gt;= "&amp;J8)-COUNTIF(Vertices[Betweenness Centrality],"&gt;="&amp;J9)</f>
        <v>0</v>
      </c>
      <c r="L8" s="37">
        <f t="shared" si="5"/>
        <v>0.016242127272727273</v>
      </c>
      <c r="M8" s="38">
        <f>COUNTIF(Vertices[Closeness Centrality],"&gt;= "&amp;L8)-COUNTIF(Vertices[Closeness Centrality],"&gt;="&amp;L9)</f>
        <v>0</v>
      </c>
      <c r="N8" s="37">
        <f t="shared" si="6"/>
        <v>0.014026799999999997</v>
      </c>
      <c r="O8" s="38">
        <f>COUNTIF(Vertices[Eigenvector Centrality],"&gt;= "&amp;N8)-COUNTIF(Vertices[Eigenvector Centrality],"&gt;="&amp;N9)</f>
        <v>0</v>
      </c>
      <c r="P8" s="37">
        <f t="shared" si="7"/>
        <v>0.765139709090909</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1.7818181818181813</v>
      </c>
      <c r="G9" s="40">
        <f>COUNTIF(Vertices[In-Degree],"&gt;= "&amp;F9)-COUNTIF(Vertices[In-Degree],"&gt;="&amp;F10)</f>
        <v>4</v>
      </c>
      <c r="H9" s="39">
        <f t="shared" si="3"/>
        <v>2.0363636363636366</v>
      </c>
      <c r="I9" s="40">
        <f>COUNTIF(Vertices[Out-Degree],"&gt;= "&amp;H9)-COUNTIF(Vertices[Out-Degree],"&gt;="&amp;H10)</f>
        <v>0</v>
      </c>
      <c r="J9" s="39">
        <f t="shared" si="4"/>
        <v>22.098787836363634</v>
      </c>
      <c r="K9" s="40">
        <f>COUNTIF(Vertices[Betweenness Centrality],"&gt;= "&amp;J9)-COUNTIF(Vertices[Betweenness Centrality],"&gt;="&amp;J10)</f>
        <v>1</v>
      </c>
      <c r="L9" s="39">
        <f t="shared" si="5"/>
        <v>0.01672698181818182</v>
      </c>
      <c r="M9" s="40">
        <f>COUNTIF(Vertices[Closeness Centrality],"&gt;= "&amp;L9)-COUNTIF(Vertices[Closeness Centrality],"&gt;="&amp;L10)</f>
        <v>0</v>
      </c>
      <c r="N9" s="39">
        <f t="shared" si="6"/>
        <v>0.016260599999999997</v>
      </c>
      <c r="O9" s="40">
        <f>COUNTIF(Vertices[Eigenvector Centrality],"&gt;= "&amp;N9)-COUNTIF(Vertices[Eigenvector Centrality],"&gt;="&amp;N10)</f>
        <v>0</v>
      </c>
      <c r="P9" s="39">
        <f t="shared" si="7"/>
        <v>0.8179333272727272</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36</v>
      </c>
      <c r="D10" s="32">
        <f t="shared" si="1"/>
        <v>0</v>
      </c>
      <c r="E10" s="3">
        <f>COUNTIF(Vertices[Degree],"&gt;= "&amp;D10)-COUNTIF(Vertices[Degree],"&gt;="&amp;D11)</f>
        <v>0</v>
      </c>
      <c r="F10" s="37">
        <f t="shared" si="2"/>
        <v>2.0363636363636357</v>
      </c>
      <c r="G10" s="38">
        <f>COUNTIF(Vertices[In-Degree],"&gt;= "&amp;F10)-COUNTIF(Vertices[In-Degree],"&gt;="&amp;F11)</f>
        <v>0</v>
      </c>
      <c r="H10" s="37">
        <f t="shared" si="3"/>
        <v>2.3272727272727276</v>
      </c>
      <c r="I10" s="38">
        <f>COUNTIF(Vertices[Out-Degree],"&gt;= "&amp;H10)-COUNTIF(Vertices[Out-Degree],"&gt;="&amp;H11)</f>
        <v>0</v>
      </c>
      <c r="J10" s="37">
        <f t="shared" si="4"/>
        <v>25.255757527272724</v>
      </c>
      <c r="K10" s="38">
        <f>COUNTIF(Vertices[Betweenness Centrality],"&gt;= "&amp;J10)-COUNTIF(Vertices[Betweenness Centrality],"&gt;="&amp;J11)</f>
        <v>0</v>
      </c>
      <c r="L10" s="37">
        <f t="shared" si="5"/>
        <v>0.017211836363636365</v>
      </c>
      <c r="M10" s="38">
        <f>COUNTIF(Vertices[Closeness Centrality],"&gt;= "&amp;L10)-COUNTIF(Vertices[Closeness Centrality],"&gt;="&amp;L11)</f>
        <v>0</v>
      </c>
      <c r="N10" s="37">
        <f t="shared" si="6"/>
        <v>0.018494399999999998</v>
      </c>
      <c r="O10" s="38">
        <f>COUNTIF(Vertices[Eigenvector Centrality],"&gt;= "&amp;N10)-COUNTIF(Vertices[Eigenvector Centrality],"&gt;="&amp;N11)</f>
        <v>1</v>
      </c>
      <c r="P10" s="37">
        <f t="shared" si="7"/>
        <v>0.8707269454545453</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2.29090909090909</v>
      </c>
      <c r="G11" s="40">
        <f>COUNTIF(Vertices[In-Degree],"&gt;= "&amp;F11)-COUNTIF(Vertices[In-Degree],"&gt;="&amp;F12)</f>
        <v>0</v>
      </c>
      <c r="H11" s="39">
        <f t="shared" si="3"/>
        <v>2.6181818181818186</v>
      </c>
      <c r="I11" s="40">
        <f>COUNTIF(Vertices[Out-Degree],"&gt;= "&amp;H11)-COUNTIF(Vertices[Out-Degree],"&gt;="&amp;H12)</f>
        <v>0</v>
      </c>
      <c r="J11" s="39">
        <f t="shared" si="4"/>
        <v>28.412727218181814</v>
      </c>
      <c r="K11" s="40">
        <f>COUNTIF(Vertices[Betweenness Centrality],"&gt;= "&amp;J11)-COUNTIF(Vertices[Betweenness Centrality],"&gt;="&amp;J12)</f>
        <v>0</v>
      </c>
      <c r="L11" s="39">
        <f t="shared" si="5"/>
        <v>0.01769669090909091</v>
      </c>
      <c r="M11" s="40">
        <f>COUNTIF(Vertices[Closeness Centrality],"&gt;= "&amp;L11)-COUNTIF(Vertices[Closeness Centrality],"&gt;="&amp;L12)</f>
        <v>0</v>
      </c>
      <c r="N11" s="39">
        <f t="shared" si="6"/>
        <v>0.0207282</v>
      </c>
      <c r="O11" s="40">
        <f>COUNTIF(Vertices[Eigenvector Centrality],"&gt;= "&amp;N11)-COUNTIF(Vertices[Eigenvector Centrality],"&gt;="&amp;N12)</f>
        <v>0</v>
      </c>
      <c r="P11" s="39">
        <f t="shared" si="7"/>
        <v>0.9235205636363635</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0.18181818181818182</v>
      </c>
      <c r="D12" s="32">
        <f t="shared" si="1"/>
        <v>0</v>
      </c>
      <c r="E12" s="3">
        <f>COUNTIF(Vertices[Degree],"&gt;= "&amp;D12)-COUNTIF(Vertices[Degree],"&gt;="&amp;D13)</f>
        <v>0</v>
      </c>
      <c r="F12" s="37">
        <f t="shared" si="2"/>
        <v>2.5454545454545445</v>
      </c>
      <c r="G12" s="38">
        <f>COUNTIF(Vertices[In-Degree],"&gt;= "&amp;F12)-COUNTIF(Vertices[In-Degree],"&gt;="&amp;F13)</f>
        <v>0</v>
      </c>
      <c r="H12" s="37">
        <f t="shared" si="3"/>
        <v>2.9090909090909096</v>
      </c>
      <c r="I12" s="38">
        <f>COUNTIF(Vertices[Out-Degree],"&gt;= "&amp;H12)-COUNTIF(Vertices[Out-Degree],"&gt;="&amp;H13)</f>
        <v>2</v>
      </c>
      <c r="J12" s="37">
        <f t="shared" si="4"/>
        <v>31.569696909090904</v>
      </c>
      <c r="K12" s="38">
        <f>COUNTIF(Vertices[Betweenness Centrality],"&gt;= "&amp;J12)-COUNTIF(Vertices[Betweenness Centrality],"&gt;="&amp;J13)</f>
        <v>0</v>
      </c>
      <c r="L12" s="37">
        <f t="shared" si="5"/>
        <v>0.018181545454545457</v>
      </c>
      <c r="M12" s="38">
        <f>COUNTIF(Vertices[Closeness Centrality],"&gt;= "&amp;L12)-COUNTIF(Vertices[Closeness Centrality],"&gt;="&amp;L13)</f>
        <v>1</v>
      </c>
      <c r="N12" s="37">
        <f t="shared" si="6"/>
        <v>0.022962</v>
      </c>
      <c r="O12" s="38">
        <f>COUNTIF(Vertices[Eigenvector Centrality],"&gt;= "&amp;N12)-COUNTIF(Vertices[Eigenvector Centrality],"&gt;="&amp;N13)</f>
        <v>1</v>
      </c>
      <c r="P12" s="37">
        <f t="shared" si="7"/>
        <v>0.9763141818181816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0.3076923076923077</v>
      </c>
      <c r="D13" s="32">
        <f t="shared" si="1"/>
        <v>0</v>
      </c>
      <c r="E13" s="3">
        <f>COUNTIF(Vertices[Degree],"&gt;= "&amp;D13)-COUNTIF(Vertices[Degree],"&gt;="&amp;D14)</f>
        <v>0</v>
      </c>
      <c r="F13" s="39">
        <f t="shared" si="2"/>
        <v>2.799999999999999</v>
      </c>
      <c r="G13" s="40">
        <f>COUNTIF(Vertices[In-Degree],"&gt;= "&amp;F13)-COUNTIF(Vertices[In-Degree],"&gt;="&amp;F14)</f>
        <v>6</v>
      </c>
      <c r="H13" s="39">
        <f t="shared" si="3"/>
        <v>3.2000000000000006</v>
      </c>
      <c r="I13" s="40">
        <f>COUNTIF(Vertices[Out-Degree],"&gt;= "&amp;H13)-COUNTIF(Vertices[Out-Degree],"&gt;="&amp;H14)</f>
        <v>0</v>
      </c>
      <c r="J13" s="39">
        <f t="shared" si="4"/>
        <v>34.726666599999994</v>
      </c>
      <c r="K13" s="40">
        <f>COUNTIF(Vertices[Betweenness Centrality],"&gt;= "&amp;J13)-COUNTIF(Vertices[Betweenness Centrality],"&gt;="&amp;J14)</f>
        <v>0</v>
      </c>
      <c r="L13" s="39">
        <f t="shared" si="5"/>
        <v>0.018666400000000003</v>
      </c>
      <c r="M13" s="40">
        <f>COUNTIF(Vertices[Closeness Centrality],"&gt;= "&amp;L13)-COUNTIF(Vertices[Closeness Centrality],"&gt;="&amp;L14)</f>
        <v>0</v>
      </c>
      <c r="N13" s="39">
        <f t="shared" si="6"/>
        <v>0.0251958</v>
      </c>
      <c r="O13" s="40">
        <f>COUNTIF(Vertices[Eigenvector Centrality],"&gt;= "&amp;N13)-COUNTIF(Vertices[Eigenvector Centrality],"&gt;="&amp;N14)</f>
        <v>2</v>
      </c>
      <c r="P13" s="39">
        <f t="shared" si="7"/>
        <v>1.0291077999999998</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118"/>
      <c r="B14" s="118"/>
      <c r="D14" s="32">
        <f t="shared" si="1"/>
        <v>0</v>
      </c>
      <c r="E14" s="3">
        <f>COUNTIF(Vertices[Degree],"&gt;= "&amp;D14)-COUNTIF(Vertices[Degree],"&gt;="&amp;D15)</f>
        <v>0</v>
      </c>
      <c r="F14" s="37">
        <f t="shared" si="2"/>
        <v>3.0545454545454533</v>
      </c>
      <c r="G14" s="38">
        <f>COUNTIF(Vertices[In-Degree],"&gt;= "&amp;F14)-COUNTIF(Vertices[In-Degree],"&gt;="&amp;F15)</f>
        <v>0</v>
      </c>
      <c r="H14" s="37">
        <f t="shared" si="3"/>
        <v>3.4909090909090916</v>
      </c>
      <c r="I14" s="38">
        <f>COUNTIF(Vertices[Out-Degree],"&gt;= "&amp;H14)-COUNTIF(Vertices[Out-Degree],"&gt;="&amp;H15)</f>
        <v>0</v>
      </c>
      <c r="J14" s="37">
        <f t="shared" si="4"/>
        <v>37.88363629090909</v>
      </c>
      <c r="K14" s="38">
        <f>COUNTIF(Vertices[Betweenness Centrality],"&gt;= "&amp;J14)-COUNTIF(Vertices[Betweenness Centrality],"&gt;="&amp;J15)</f>
        <v>1</v>
      </c>
      <c r="L14" s="37">
        <f t="shared" si="5"/>
        <v>0.01915125454545455</v>
      </c>
      <c r="M14" s="38">
        <f>COUNTIF(Vertices[Closeness Centrality],"&gt;= "&amp;L14)-COUNTIF(Vertices[Closeness Centrality],"&gt;="&amp;L15)</f>
        <v>0</v>
      </c>
      <c r="N14" s="37">
        <f t="shared" si="6"/>
        <v>0.027429600000000002</v>
      </c>
      <c r="O14" s="38">
        <f>COUNTIF(Vertices[Eigenvector Centrality],"&gt;= "&amp;N14)-COUNTIF(Vertices[Eigenvector Centrality],"&gt;="&amp;N15)</f>
        <v>0</v>
      </c>
      <c r="P14" s="37">
        <f t="shared" si="7"/>
        <v>1.081901418181818</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3.3090909090909078</v>
      </c>
      <c r="G15" s="40">
        <f>COUNTIF(Vertices[In-Degree],"&gt;= "&amp;F15)-COUNTIF(Vertices[In-Degree],"&gt;="&amp;F16)</f>
        <v>0</v>
      </c>
      <c r="H15" s="39">
        <f t="shared" si="3"/>
        <v>3.7818181818181826</v>
      </c>
      <c r="I15" s="40">
        <f>COUNTIF(Vertices[Out-Degree],"&gt;= "&amp;H15)-COUNTIF(Vertices[Out-Degree],"&gt;="&amp;H16)</f>
        <v>1</v>
      </c>
      <c r="J15" s="39">
        <f t="shared" si="4"/>
        <v>41.04060598181818</v>
      </c>
      <c r="K15" s="40">
        <f>COUNTIF(Vertices[Betweenness Centrality],"&gt;= "&amp;J15)-COUNTIF(Vertices[Betweenness Centrality],"&gt;="&amp;J16)</f>
        <v>0</v>
      </c>
      <c r="L15" s="39">
        <f t="shared" si="5"/>
        <v>0.019636109090909095</v>
      </c>
      <c r="M15" s="40">
        <f>COUNTIF(Vertices[Closeness Centrality],"&gt;= "&amp;L15)-COUNTIF(Vertices[Closeness Centrality],"&gt;="&amp;L16)</f>
        <v>0</v>
      </c>
      <c r="N15" s="39">
        <f t="shared" si="6"/>
        <v>0.029663400000000003</v>
      </c>
      <c r="O15" s="40">
        <f>COUNTIF(Vertices[Eigenvector Centrality],"&gt;= "&amp;N15)-COUNTIF(Vertices[Eigenvector Centrality],"&gt;="&amp;N16)</f>
        <v>0</v>
      </c>
      <c r="P15" s="39">
        <f t="shared" si="7"/>
        <v>1.1346950363636363</v>
      </c>
      <c r="Q15" s="40">
        <f>COUNTIF(Vertices[PageRank],"&gt;= "&amp;P15)-COUNTIF(Vertices[PageRank],"&gt;="&amp;P16)</f>
        <v>1</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3.563636363636362</v>
      </c>
      <c r="G16" s="38">
        <f>COUNTIF(Vertices[In-Degree],"&gt;= "&amp;F16)-COUNTIF(Vertices[In-Degree],"&gt;="&amp;F17)</f>
        <v>0</v>
      </c>
      <c r="H16" s="37">
        <f t="shared" si="3"/>
        <v>4.072727272727273</v>
      </c>
      <c r="I16" s="38">
        <f>COUNTIF(Vertices[Out-Degree],"&gt;= "&amp;H16)-COUNTIF(Vertices[Out-Degree],"&gt;="&amp;H17)</f>
        <v>0</v>
      </c>
      <c r="J16" s="37">
        <f t="shared" si="4"/>
        <v>44.197575672727275</v>
      </c>
      <c r="K16" s="38">
        <f>COUNTIF(Vertices[Betweenness Centrality],"&gt;= "&amp;J16)-COUNTIF(Vertices[Betweenness Centrality],"&gt;="&amp;J17)</f>
        <v>0</v>
      </c>
      <c r="L16" s="37">
        <f t="shared" si="5"/>
        <v>0.02012096363636364</v>
      </c>
      <c r="M16" s="38">
        <f>COUNTIF(Vertices[Closeness Centrality],"&gt;= "&amp;L16)-COUNTIF(Vertices[Closeness Centrality],"&gt;="&amp;L17)</f>
        <v>0</v>
      </c>
      <c r="N16" s="37">
        <f t="shared" si="6"/>
        <v>0.0318972</v>
      </c>
      <c r="O16" s="38">
        <f>COUNTIF(Vertices[Eigenvector Centrality],"&gt;= "&amp;N16)-COUNTIF(Vertices[Eigenvector Centrality],"&gt;="&amp;N17)</f>
        <v>1</v>
      </c>
      <c r="P16" s="37">
        <f t="shared" si="7"/>
        <v>1.1874886545454546</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22</v>
      </c>
      <c r="D17" s="32">
        <f t="shared" si="1"/>
        <v>0</v>
      </c>
      <c r="E17" s="3">
        <f>COUNTIF(Vertices[Degree],"&gt;= "&amp;D17)-COUNTIF(Vertices[Degree],"&gt;="&amp;D18)</f>
        <v>0</v>
      </c>
      <c r="F17" s="39">
        <f t="shared" si="2"/>
        <v>3.8181818181818166</v>
      </c>
      <c r="G17" s="40">
        <f>COUNTIF(Vertices[In-Degree],"&gt;= "&amp;F17)-COUNTIF(Vertices[In-Degree],"&gt;="&amp;F18)</f>
        <v>4</v>
      </c>
      <c r="H17" s="39">
        <f t="shared" si="3"/>
        <v>4.363636363636364</v>
      </c>
      <c r="I17" s="40">
        <f>COUNTIF(Vertices[Out-Degree],"&gt;= "&amp;H17)-COUNTIF(Vertices[Out-Degree],"&gt;="&amp;H18)</f>
        <v>0</v>
      </c>
      <c r="J17" s="39">
        <f t="shared" si="4"/>
        <v>47.35454536363637</v>
      </c>
      <c r="K17" s="40">
        <f>COUNTIF(Vertices[Betweenness Centrality],"&gt;= "&amp;J17)-COUNTIF(Vertices[Betweenness Centrality],"&gt;="&amp;J18)</f>
        <v>0</v>
      </c>
      <c r="L17" s="39">
        <f t="shared" si="5"/>
        <v>0.020605818181818187</v>
      </c>
      <c r="M17" s="40">
        <f>COUNTIF(Vertices[Closeness Centrality],"&gt;= "&amp;L17)-COUNTIF(Vertices[Closeness Centrality],"&gt;="&amp;L18)</f>
        <v>0</v>
      </c>
      <c r="N17" s="39">
        <f t="shared" si="6"/>
        <v>0.034131</v>
      </c>
      <c r="O17" s="40">
        <f>COUNTIF(Vertices[Eigenvector Centrality],"&gt;= "&amp;N17)-COUNTIF(Vertices[Eigenvector Centrality],"&gt;="&amp;N18)</f>
        <v>1</v>
      </c>
      <c r="P17" s="39">
        <f t="shared" si="7"/>
        <v>1.2402822727272729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233</v>
      </c>
      <c r="D18" s="32">
        <f t="shared" si="1"/>
        <v>0</v>
      </c>
      <c r="E18" s="3">
        <f>COUNTIF(Vertices[Degree],"&gt;= "&amp;D18)-COUNTIF(Vertices[Degree],"&gt;="&amp;D19)</f>
        <v>0</v>
      </c>
      <c r="F18" s="37">
        <f t="shared" si="2"/>
        <v>4.072727272727271</v>
      </c>
      <c r="G18" s="38">
        <f>COUNTIF(Vertices[In-Degree],"&gt;= "&amp;F18)-COUNTIF(Vertices[In-Degree],"&gt;="&amp;F19)</f>
        <v>0</v>
      </c>
      <c r="H18" s="37">
        <f t="shared" si="3"/>
        <v>4.654545454545455</v>
      </c>
      <c r="I18" s="38">
        <f>COUNTIF(Vertices[Out-Degree],"&gt;= "&amp;H18)-COUNTIF(Vertices[Out-Degree],"&gt;="&amp;H19)</f>
        <v>0</v>
      </c>
      <c r="J18" s="37">
        <f t="shared" si="4"/>
        <v>50.51151505454546</v>
      </c>
      <c r="K18" s="38">
        <f>COUNTIF(Vertices[Betweenness Centrality],"&gt;= "&amp;J18)-COUNTIF(Vertices[Betweenness Centrality],"&gt;="&amp;J19)</f>
        <v>0</v>
      </c>
      <c r="L18" s="37">
        <f t="shared" si="5"/>
        <v>0.021090672727272733</v>
      </c>
      <c r="M18" s="38">
        <f>COUNTIF(Vertices[Closeness Centrality],"&gt;= "&amp;L18)-COUNTIF(Vertices[Closeness Centrality],"&gt;="&amp;L19)</f>
        <v>0</v>
      </c>
      <c r="N18" s="37">
        <f t="shared" si="6"/>
        <v>0.0363648</v>
      </c>
      <c r="O18" s="38">
        <f>COUNTIF(Vertices[Eigenvector Centrality],"&gt;= "&amp;N18)-COUNTIF(Vertices[Eigenvector Centrality],"&gt;="&amp;N19)</f>
        <v>5</v>
      </c>
      <c r="P18" s="37">
        <f t="shared" si="7"/>
        <v>1.2930758909090911</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18"/>
      <c r="B19" s="118"/>
      <c r="D19" s="32">
        <f t="shared" si="1"/>
        <v>0</v>
      </c>
      <c r="E19" s="3">
        <f>COUNTIF(Vertices[Degree],"&gt;= "&amp;D19)-COUNTIF(Vertices[Degree],"&gt;="&amp;D20)</f>
        <v>0</v>
      </c>
      <c r="F19" s="39">
        <f t="shared" si="2"/>
        <v>4.327272727272726</v>
      </c>
      <c r="G19" s="40">
        <f>COUNTIF(Vertices[In-Degree],"&gt;= "&amp;F19)-COUNTIF(Vertices[In-Degree],"&gt;="&amp;F20)</f>
        <v>0</v>
      </c>
      <c r="H19" s="39">
        <f t="shared" si="3"/>
        <v>4.945454545454546</v>
      </c>
      <c r="I19" s="40">
        <f>COUNTIF(Vertices[Out-Degree],"&gt;= "&amp;H19)-COUNTIF(Vertices[Out-Degree],"&gt;="&amp;H20)</f>
        <v>0</v>
      </c>
      <c r="J19" s="39">
        <f t="shared" si="4"/>
        <v>53.668484745454556</v>
      </c>
      <c r="K19" s="40">
        <f>COUNTIF(Vertices[Betweenness Centrality],"&gt;= "&amp;J19)-COUNTIF(Vertices[Betweenness Centrality],"&gt;="&amp;J20)</f>
        <v>0</v>
      </c>
      <c r="L19" s="39">
        <f t="shared" si="5"/>
        <v>0.02157552727272728</v>
      </c>
      <c r="M19" s="40">
        <f>COUNTIF(Vertices[Closeness Centrality],"&gt;= "&amp;L19)-COUNTIF(Vertices[Closeness Centrality],"&gt;="&amp;L20)</f>
        <v>0</v>
      </c>
      <c r="N19" s="39">
        <f t="shared" si="6"/>
        <v>0.038598600000000004</v>
      </c>
      <c r="O19" s="40">
        <f>COUNTIF(Vertices[Eigenvector Centrality],"&gt;= "&amp;N19)-COUNTIF(Vertices[Eigenvector Centrality],"&gt;="&amp;N20)</f>
        <v>0</v>
      </c>
      <c r="P19" s="39">
        <f t="shared" si="7"/>
        <v>1.3458695090909094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4.581818181818181</v>
      </c>
      <c r="G20" s="38">
        <f>COUNTIF(Vertices[In-Degree],"&gt;= "&amp;F20)-COUNTIF(Vertices[In-Degree],"&gt;="&amp;F21)</f>
        <v>0</v>
      </c>
      <c r="H20" s="37">
        <f t="shared" si="3"/>
        <v>5.236363636363637</v>
      </c>
      <c r="I20" s="38">
        <f>COUNTIF(Vertices[Out-Degree],"&gt;= "&amp;H20)-COUNTIF(Vertices[Out-Degree],"&gt;="&amp;H21)</f>
        <v>0</v>
      </c>
      <c r="J20" s="37">
        <f t="shared" si="4"/>
        <v>56.82545443636365</v>
      </c>
      <c r="K20" s="38">
        <f>COUNTIF(Vertices[Betweenness Centrality],"&gt;= "&amp;J20)-COUNTIF(Vertices[Betweenness Centrality],"&gt;="&amp;J21)</f>
        <v>0</v>
      </c>
      <c r="L20" s="37">
        <f t="shared" si="5"/>
        <v>0.022060381818181825</v>
      </c>
      <c r="M20" s="38">
        <f>COUNTIF(Vertices[Closeness Centrality],"&gt;= "&amp;L20)-COUNTIF(Vertices[Closeness Centrality],"&gt;="&amp;L21)</f>
        <v>1</v>
      </c>
      <c r="N20" s="37">
        <f t="shared" si="6"/>
        <v>0.040832400000000005</v>
      </c>
      <c r="O20" s="38">
        <f>COUNTIF(Vertices[Eigenvector Centrality],"&gt;= "&amp;N20)-COUNTIF(Vertices[Eigenvector Centrality],"&gt;="&amp;N21)</f>
        <v>0</v>
      </c>
      <c r="P20" s="37">
        <f t="shared" si="7"/>
        <v>1.3986631272727277</v>
      </c>
      <c r="Q20" s="38">
        <f>COUNTIF(Vertices[PageRank],"&gt;= "&amp;P20)-COUNTIF(Vertices[PageRank],"&gt;="&amp;P21)</f>
        <v>1</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157</v>
      </c>
      <c r="B21" s="34">
        <v>1.892562</v>
      </c>
      <c r="D21" s="32">
        <f t="shared" si="1"/>
        <v>0</v>
      </c>
      <c r="E21" s="3">
        <f>COUNTIF(Vertices[Degree],"&gt;= "&amp;D21)-COUNTIF(Vertices[Degree],"&gt;="&amp;D22)</f>
        <v>0</v>
      </c>
      <c r="F21" s="39">
        <f t="shared" si="2"/>
        <v>4.836363636363636</v>
      </c>
      <c r="G21" s="40">
        <f>COUNTIF(Vertices[In-Degree],"&gt;= "&amp;F21)-COUNTIF(Vertices[In-Degree],"&gt;="&amp;F22)</f>
        <v>1</v>
      </c>
      <c r="H21" s="39">
        <f t="shared" si="3"/>
        <v>5.527272727272728</v>
      </c>
      <c r="I21" s="40">
        <f>COUNTIF(Vertices[Out-Degree],"&gt;= "&amp;H21)-COUNTIF(Vertices[Out-Degree],"&gt;="&amp;H22)</f>
        <v>0</v>
      </c>
      <c r="J21" s="39">
        <f t="shared" si="4"/>
        <v>59.98242412727274</v>
      </c>
      <c r="K21" s="40">
        <f>COUNTIF(Vertices[Betweenness Centrality],"&gt;= "&amp;J21)-COUNTIF(Vertices[Betweenness Centrality],"&gt;="&amp;J22)</f>
        <v>0</v>
      </c>
      <c r="L21" s="39">
        <f t="shared" si="5"/>
        <v>0.02254523636363637</v>
      </c>
      <c r="M21" s="40">
        <f>COUNTIF(Vertices[Closeness Centrality],"&gt;= "&amp;L21)-COUNTIF(Vertices[Closeness Centrality],"&gt;="&amp;L22)</f>
        <v>0</v>
      </c>
      <c r="N21" s="39">
        <f t="shared" si="6"/>
        <v>0.043066200000000006</v>
      </c>
      <c r="O21" s="40">
        <f>COUNTIF(Vertices[Eigenvector Centrality],"&gt;= "&amp;N21)-COUNTIF(Vertices[Eigenvector Centrality],"&gt;="&amp;N22)</f>
        <v>1</v>
      </c>
      <c r="P21" s="39">
        <f t="shared" si="7"/>
        <v>1.451456745454546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8"/>
      <c r="B22" s="118"/>
      <c r="D22" s="32">
        <f t="shared" si="1"/>
        <v>0</v>
      </c>
      <c r="E22" s="3">
        <f>COUNTIF(Vertices[Degree],"&gt;= "&amp;D22)-COUNTIF(Vertices[Degree],"&gt;="&amp;D23)</f>
        <v>0</v>
      </c>
      <c r="F22" s="37">
        <f t="shared" si="2"/>
        <v>5.090909090909091</v>
      </c>
      <c r="G22" s="38">
        <f>COUNTIF(Vertices[In-Degree],"&gt;= "&amp;F22)-COUNTIF(Vertices[In-Degree],"&gt;="&amp;F23)</f>
        <v>0</v>
      </c>
      <c r="H22" s="37">
        <f t="shared" si="3"/>
        <v>5.818181818181819</v>
      </c>
      <c r="I22" s="38">
        <f>COUNTIF(Vertices[Out-Degree],"&gt;= "&amp;H22)-COUNTIF(Vertices[Out-Degree],"&gt;="&amp;H23)</f>
        <v>1</v>
      </c>
      <c r="J22" s="37">
        <f t="shared" si="4"/>
        <v>63.13939381818184</v>
      </c>
      <c r="K22" s="38">
        <f>COUNTIF(Vertices[Betweenness Centrality],"&gt;= "&amp;J22)-COUNTIF(Vertices[Betweenness Centrality],"&gt;="&amp;J23)</f>
        <v>0</v>
      </c>
      <c r="L22" s="37">
        <f t="shared" si="5"/>
        <v>0.023030090909090917</v>
      </c>
      <c r="M22" s="38">
        <f>COUNTIF(Vertices[Closeness Centrality],"&gt;= "&amp;L22)-COUNTIF(Vertices[Closeness Centrality],"&gt;="&amp;L23)</f>
        <v>2</v>
      </c>
      <c r="N22" s="37">
        <f t="shared" si="6"/>
        <v>0.04530000000000001</v>
      </c>
      <c r="O22" s="38">
        <f>COUNTIF(Vertices[Eigenvector Centrality],"&gt;= "&amp;N22)-COUNTIF(Vertices[Eigenvector Centrality],"&gt;="&amp;N23)</f>
        <v>1</v>
      </c>
      <c r="P22" s="37">
        <f t="shared" si="7"/>
        <v>1.5042503636363642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0.1406926406926407</v>
      </c>
      <c r="D23" s="32">
        <f t="shared" si="1"/>
        <v>0</v>
      </c>
      <c r="E23" s="3">
        <f>COUNTIF(Vertices[Degree],"&gt;= "&amp;D23)-COUNTIF(Vertices[Degree],"&gt;="&amp;D24)</f>
        <v>0</v>
      </c>
      <c r="F23" s="39">
        <f t="shared" si="2"/>
        <v>5.345454545454546</v>
      </c>
      <c r="G23" s="40">
        <f>COUNTIF(Vertices[In-Degree],"&gt;= "&amp;F23)-COUNTIF(Vertices[In-Degree],"&gt;="&amp;F24)</f>
        <v>0</v>
      </c>
      <c r="H23" s="39">
        <f t="shared" si="3"/>
        <v>6.10909090909091</v>
      </c>
      <c r="I23" s="40">
        <f>COUNTIF(Vertices[Out-Degree],"&gt;= "&amp;H23)-COUNTIF(Vertices[Out-Degree],"&gt;="&amp;H24)</f>
        <v>0</v>
      </c>
      <c r="J23" s="39">
        <f t="shared" si="4"/>
        <v>66.29636350909092</v>
      </c>
      <c r="K23" s="40">
        <f>COUNTIF(Vertices[Betweenness Centrality],"&gt;= "&amp;J23)-COUNTIF(Vertices[Betweenness Centrality],"&gt;="&amp;J24)</f>
        <v>0</v>
      </c>
      <c r="L23" s="39">
        <f t="shared" si="5"/>
        <v>0.023514945454545463</v>
      </c>
      <c r="M23" s="40">
        <f>COUNTIF(Vertices[Closeness Centrality],"&gt;= "&amp;L23)-COUNTIF(Vertices[Closeness Centrality],"&gt;="&amp;L24)</f>
        <v>8</v>
      </c>
      <c r="N23" s="39">
        <f t="shared" si="6"/>
        <v>0.04753380000000001</v>
      </c>
      <c r="O23" s="40">
        <f>COUNTIF(Vertices[Eigenvector Centrality],"&gt;= "&amp;N23)-COUNTIF(Vertices[Eigenvector Centrality],"&gt;="&amp;N24)</f>
        <v>1</v>
      </c>
      <c r="P23" s="39">
        <f t="shared" si="7"/>
        <v>1.5570439818181825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910</v>
      </c>
      <c r="B24" s="34">
        <v>0.123381</v>
      </c>
      <c r="D24" s="32">
        <f t="shared" si="1"/>
        <v>0</v>
      </c>
      <c r="E24" s="3">
        <f>COUNTIF(Vertices[Degree],"&gt;= "&amp;D24)-COUNTIF(Vertices[Degree],"&gt;="&amp;D25)</f>
        <v>0</v>
      </c>
      <c r="F24" s="37">
        <f t="shared" si="2"/>
        <v>5.6000000000000005</v>
      </c>
      <c r="G24" s="38">
        <f>COUNTIF(Vertices[In-Degree],"&gt;= "&amp;F24)-COUNTIF(Vertices[In-Degree],"&gt;="&amp;F25)</f>
        <v>0</v>
      </c>
      <c r="H24" s="37">
        <f t="shared" si="3"/>
        <v>6.400000000000001</v>
      </c>
      <c r="I24" s="38">
        <f>COUNTIF(Vertices[Out-Degree],"&gt;= "&amp;H24)-COUNTIF(Vertices[Out-Degree],"&gt;="&amp;H25)</f>
        <v>0</v>
      </c>
      <c r="J24" s="37">
        <f t="shared" si="4"/>
        <v>69.45333320000002</v>
      </c>
      <c r="K24" s="38">
        <f>COUNTIF(Vertices[Betweenness Centrality],"&gt;= "&amp;J24)-COUNTIF(Vertices[Betweenness Centrality],"&gt;="&amp;J25)</f>
        <v>0</v>
      </c>
      <c r="L24" s="37">
        <f t="shared" si="5"/>
        <v>0.02399980000000001</v>
      </c>
      <c r="M24" s="38">
        <f>COUNTIF(Vertices[Closeness Centrality],"&gt;= "&amp;L24)-COUNTIF(Vertices[Closeness Centrality],"&gt;="&amp;L25)</f>
        <v>1</v>
      </c>
      <c r="N24" s="37">
        <f t="shared" si="6"/>
        <v>0.04976760000000001</v>
      </c>
      <c r="O24" s="38">
        <f>COUNTIF(Vertices[Eigenvector Centrality],"&gt;= "&amp;N24)-COUNTIF(Vertices[Eigenvector Centrality],"&gt;="&amp;N25)</f>
        <v>0</v>
      </c>
      <c r="P24" s="37">
        <f t="shared" si="7"/>
        <v>1.6098376000000008</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5.854545454545455</v>
      </c>
      <c r="G25" s="40">
        <f>COUNTIF(Vertices[In-Degree],"&gt;= "&amp;F25)-COUNTIF(Vertices[In-Degree],"&gt;="&amp;F26)</f>
        <v>1</v>
      </c>
      <c r="H25" s="39">
        <f t="shared" si="3"/>
        <v>6.690909090909092</v>
      </c>
      <c r="I25" s="40">
        <f>COUNTIF(Vertices[Out-Degree],"&gt;= "&amp;H25)-COUNTIF(Vertices[Out-Degree],"&gt;="&amp;H26)</f>
        <v>0</v>
      </c>
      <c r="J25" s="39">
        <f t="shared" si="4"/>
        <v>72.61030289090911</v>
      </c>
      <c r="K25" s="40">
        <f>COUNTIF(Vertices[Betweenness Centrality],"&gt;= "&amp;J25)-COUNTIF(Vertices[Betweenness Centrality],"&gt;="&amp;J26)</f>
        <v>0</v>
      </c>
      <c r="L25" s="39">
        <f t="shared" si="5"/>
        <v>0.024484654545454555</v>
      </c>
      <c r="M25" s="40">
        <f>COUNTIF(Vertices[Closeness Centrality],"&gt;= "&amp;L25)-COUNTIF(Vertices[Closeness Centrality],"&gt;="&amp;L26)</f>
        <v>0</v>
      </c>
      <c r="N25" s="39">
        <f t="shared" si="6"/>
        <v>0.05200140000000001</v>
      </c>
      <c r="O25" s="40">
        <f>COUNTIF(Vertices[Eigenvector Centrality],"&gt;= "&amp;N25)-COUNTIF(Vertices[Eigenvector Centrality],"&gt;="&amp;N26)</f>
        <v>0</v>
      </c>
      <c r="P25" s="39">
        <f t="shared" si="7"/>
        <v>1.662631218181819</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911</v>
      </c>
      <c r="B26" s="34" t="s">
        <v>912</v>
      </c>
      <c r="D26" s="32">
        <f t="shared" si="1"/>
        <v>0</v>
      </c>
      <c r="E26" s="3">
        <f>COUNTIF(Vertices[Degree],"&gt;= "&amp;D26)-COUNTIF(Vertices[Degree],"&gt;="&amp;D28)</f>
        <v>0</v>
      </c>
      <c r="F26" s="37">
        <f t="shared" si="2"/>
        <v>6.10909090909091</v>
      </c>
      <c r="G26" s="38">
        <f>COUNTIF(Vertices[In-Degree],"&gt;= "&amp;F26)-COUNTIF(Vertices[In-Degree],"&gt;="&amp;F28)</f>
        <v>0</v>
      </c>
      <c r="H26" s="37">
        <f t="shared" si="3"/>
        <v>6.981818181818183</v>
      </c>
      <c r="I26" s="38">
        <f>COUNTIF(Vertices[Out-Degree],"&gt;= "&amp;H26)-COUNTIF(Vertices[Out-Degree],"&gt;="&amp;H28)</f>
        <v>0</v>
      </c>
      <c r="J26" s="37">
        <f t="shared" si="4"/>
        <v>75.7672725818182</v>
      </c>
      <c r="K26" s="38">
        <f>COUNTIF(Vertices[Betweenness Centrality],"&gt;= "&amp;J26)-COUNTIF(Vertices[Betweenness Centrality],"&gt;="&amp;J28)</f>
        <v>1</v>
      </c>
      <c r="L26" s="37">
        <f t="shared" si="5"/>
        <v>0.0249695090909091</v>
      </c>
      <c r="M26" s="38">
        <f>COUNTIF(Vertices[Closeness Centrality],"&gt;= "&amp;L26)-COUNTIF(Vertices[Closeness Centrality],"&gt;="&amp;L28)</f>
        <v>0</v>
      </c>
      <c r="N26" s="37">
        <f t="shared" si="6"/>
        <v>0.05423520000000001</v>
      </c>
      <c r="O26" s="38">
        <f>COUNTIF(Vertices[Eigenvector Centrality],"&gt;= "&amp;N26)-COUNTIF(Vertices[Eigenvector Centrality],"&gt;="&amp;N28)</f>
        <v>1</v>
      </c>
      <c r="P26" s="37">
        <f t="shared" si="7"/>
        <v>1.7154248363636373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-1</v>
      </c>
      <c r="H27" s="62"/>
      <c r="I27" s="63">
        <f>COUNTIF(Vertices[Out-Degree],"&gt;= "&amp;H27)-COUNTIF(Vertices[Out-Degree],"&gt;="&amp;H28)</f>
        <v>-3</v>
      </c>
      <c r="J27" s="62"/>
      <c r="K27" s="63">
        <f>COUNTIF(Vertices[Betweenness Centrality],"&gt;= "&amp;J27)-COUNTIF(Vertices[Betweenness Centrality],"&gt;="&amp;J28)</f>
        <v>-2</v>
      </c>
      <c r="L27" s="62"/>
      <c r="M27" s="63">
        <f>COUNTIF(Vertices[Closeness Centrality],"&gt;= "&amp;L27)-COUNTIF(Vertices[Closeness Centrality],"&gt;="&amp;L28)</f>
        <v>-8</v>
      </c>
      <c r="N27" s="62"/>
      <c r="O27" s="63">
        <f>COUNTIF(Vertices[Eigenvector Centrality],"&gt;= "&amp;N27)-COUNTIF(Vertices[Eigenvector Centrality],"&gt;="&amp;N28)</f>
        <v>-5</v>
      </c>
      <c r="P27" s="62"/>
      <c r="Q27" s="63">
        <f>COUNTIF(Vertices[Eigenvector Centrality],"&gt;= "&amp;P27)-COUNTIF(Vertices[Eigenvector Centrality],"&gt;="&amp;P28)</f>
        <v>0</v>
      </c>
      <c r="R27" s="62"/>
      <c r="S27" s="64">
        <f>COUNTIF(Vertices[Clustering Coefficient],"&gt;= "&amp;R27)-COUNTIF(Vertices[Clustering Coefficient],"&gt;="&amp;R28)</f>
        <v>-14</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7.272727272727274</v>
      </c>
      <c r="I28" s="40">
        <f>COUNTIF(Vertices[Out-Degree],"&gt;= "&amp;H28)-COUNTIF(Vertices[Out-Degree],"&gt;="&amp;H40)</f>
        <v>0</v>
      </c>
      <c r="J28" s="39">
        <f>J26+($J$57-$J$2)/BinDivisor</f>
        <v>78.9242422727273</v>
      </c>
      <c r="K28" s="40">
        <f>COUNTIF(Vertices[Betweenness Centrality],"&gt;= "&amp;J28)-COUNTIF(Vertices[Betweenness Centrality],"&gt;="&amp;J40)</f>
        <v>0</v>
      </c>
      <c r="L28" s="39">
        <f>L26+($L$57-$L$2)/BinDivisor</f>
        <v>0.025454363636363646</v>
      </c>
      <c r="M28" s="40">
        <f>COUNTIF(Vertices[Closeness Centrality],"&gt;= "&amp;L28)-COUNTIF(Vertices[Closeness Centrality],"&gt;="&amp;L40)</f>
        <v>3</v>
      </c>
      <c r="N28" s="39">
        <f>N26+($N$57-$N$2)/BinDivisor</f>
        <v>0.05646900000000001</v>
      </c>
      <c r="O28" s="40">
        <f>COUNTIF(Vertices[Eigenvector Centrality],"&gt;= "&amp;N28)-COUNTIF(Vertices[Eigenvector Centrality],"&gt;="&amp;N40)</f>
        <v>0</v>
      </c>
      <c r="P28" s="39">
        <f>P26+($P$57-$P$2)/BinDivisor</f>
        <v>1.7682184545454556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-3</v>
      </c>
      <c r="J38" s="62"/>
      <c r="K38" s="63">
        <f>COUNTIF(Vertices[Betweenness Centrality],"&gt;= "&amp;J38)-COUNTIF(Vertices[Betweenness Centrality],"&gt;="&amp;J40)</f>
        <v>-2</v>
      </c>
      <c r="L38" s="62"/>
      <c r="M38" s="63">
        <f>COUNTIF(Vertices[Closeness Centrality],"&gt;= "&amp;L38)-COUNTIF(Vertices[Closeness Centrality],"&gt;="&amp;L40)</f>
        <v>-5</v>
      </c>
      <c r="N38" s="62"/>
      <c r="O38" s="63">
        <f>COUNTIF(Vertices[Eigenvector Centrality],"&gt;= "&amp;N38)-COUNTIF(Vertices[Eigenvector Centrality],"&gt;="&amp;N40)</f>
        <v>-5</v>
      </c>
      <c r="P38" s="62"/>
      <c r="Q38" s="63">
        <f>COUNTIF(Vertices[Eigenvector Centrality],"&gt;= "&amp;P38)-COUNTIF(Vertices[Eigenvector Centrality],"&gt;="&amp;P40)</f>
        <v>0</v>
      </c>
      <c r="R38" s="62"/>
      <c r="S38" s="64">
        <f>COUNTIF(Vertices[Clustering Coefficient],"&gt;= "&amp;R38)-COUNTIF(Vertices[Clustering Coefficient],"&gt;="&amp;R40)</f>
        <v>-14</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-3</v>
      </c>
      <c r="J39" s="62"/>
      <c r="K39" s="63">
        <f>COUNTIF(Vertices[Betweenness Centrality],"&gt;= "&amp;J39)-COUNTIF(Vertices[Betweenness Centrality],"&gt;="&amp;J40)</f>
        <v>-2</v>
      </c>
      <c r="L39" s="62"/>
      <c r="M39" s="63">
        <f>COUNTIF(Vertices[Closeness Centrality],"&gt;= "&amp;L39)-COUNTIF(Vertices[Closeness Centrality],"&gt;="&amp;L40)</f>
        <v>-5</v>
      </c>
      <c r="N39" s="62"/>
      <c r="O39" s="63">
        <f>COUNTIF(Vertices[Eigenvector Centrality],"&gt;= "&amp;N39)-COUNTIF(Vertices[Eigenvector Centrality],"&gt;="&amp;N40)</f>
        <v>-5</v>
      </c>
      <c r="P39" s="62"/>
      <c r="Q39" s="63">
        <f>COUNTIF(Vertices[Eigenvector Centrality],"&gt;= "&amp;P39)-COUNTIF(Vertices[Eigenvector Centrality],"&gt;="&amp;P40)</f>
        <v>0</v>
      </c>
      <c r="R39" s="62"/>
      <c r="S39" s="64">
        <f>COUNTIF(Vertices[Clustering Coefficient],"&gt;= "&amp;R39)-COUNTIF(Vertices[Clustering Coefficient],"&gt;="&amp;R40)</f>
        <v>-14</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7.563636363636365</v>
      </c>
      <c r="I40" s="38">
        <f>COUNTIF(Vertices[Out-Degree],"&gt;= "&amp;H40)-COUNTIF(Vertices[Out-Degree],"&gt;="&amp;H41)</f>
        <v>0</v>
      </c>
      <c r="J40" s="37">
        <f>J28+($J$57-$J$2)/BinDivisor</f>
        <v>82.08121196363639</v>
      </c>
      <c r="K40" s="38">
        <f>COUNTIF(Vertices[Betweenness Centrality],"&gt;= "&amp;J40)-COUNTIF(Vertices[Betweenness Centrality],"&gt;="&amp;J41)</f>
        <v>0</v>
      </c>
      <c r="L40" s="37">
        <f>L28+($L$57-$L$2)/BinDivisor</f>
        <v>0.025939218181818192</v>
      </c>
      <c r="M40" s="38">
        <f>COUNTIF(Vertices[Closeness Centrality],"&gt;= "&amp;L40)-COUNTIF(Vertices[Closeness Centrality],"&gt;="&amp;L41)</f>
        <v>0</v>
      </c>
      <c r="N40" s="37">
        <f>N28+($N$57-$N$2)/BinDivisor</f>
        <v>0.05870280000000001</v>
      </c>
      <c r="O40" s="38">
        <f>COUNTIF(Vertices[Eigenvector Centrality],"&gt;= "&amp;N40)-COUNTIF(Vertices[Eigenvector Centrality],"&gt;="&amp;N41)</f>
        <v>0</v>
      </c>
      <c r="P40" s="37">
        <f>P28+($P$57-$P$2)/BinDivisor</f>
        <v>1.8210120727272738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85.23818165454549</v>
      </c>
      <c r="K41" s="40">
        <f>COUNTIF(Vertices[Betweenness Centrality],"&gt;= "&amp;J41)-COUNTIF(Vertices[Betweenness Centrality],"&gt;="&amp;J42)</f>
        <v>0</v>
      </c>
      <c r="L41" s="39">
        <f aca="true" t="shared" si="14" ref="L41:L56">L40+($L$57-$L$2)/BinDivisor</f>
        <v>0.02642407272727274</v>
      </c>
      <c r="M41" s="40">
        <f>COUNTIF(Vertices[Closeness Centrality],"&gt;= "&amp;L41)-COUNTIF(Vertices[Closeness Centrality],"&gt;="&amp;L42)</f>
        <v>0</v>
      </c>
      <c r="N41" s="39">
        <f aca="true" t="shared" si="15" ref="N41:N56">N40+($N$57-$N$2)/BinDivisor</f>
        <v>0.060936600000000014</v>
      </c>
      <c r="O41" s="40">
        <f>COUNTIF(Vertices[Eigenvector Centrality],"&gt;= "&amp;N41)-COUNTIF(Vertices[Eigenvector Centrality],"&gt;="&amp;N42)</f>
        <v>1</v>
      </c>
      <c r="P41" s="39">
        <f aca="true" t="shared" si="16" ref="P41:P56">P40+($P$57-$P$2)/BinDivisor</f>
        <v>1.873805690909092</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8.145454545454546</v>
      </c>
      <c r="I42" s="38">
        <f>COUNTIF(Vertices[Out-Degree],"&gt;= "&amp;H42)-COUNTIF(Vertices[Out-Degree],"&gt;="&amp;H43)</f>
        <v>0</v>
      </c>
      <c r="J42" s="37">
        <f t="shared" si="13"/>
        <v>88.39515134545458</v>
      </c>
      <c r="K42" s="38">
        <f>COUNTIF(Vertices[Betweenness Centrality],"&gt;= "&amp;J42)-COUNTIF(Vertices[Betweenness Centrality],"&gt;="&amp;J43)</f>
        <v>0</v>
      </c>
      <c r="L42" s="37">
        <f t="shared" si="14"/>
        <v>0.026908927272727284</v>
      </c>
      <c r="M42" s="38">
        <f>COUNTIF(Vertices[Closeness Centrality],"&gt;= "&amp;L42)-COUNTIF(Vertices[Closeness Centrality],"&gt;="&amp;L43)</f>
        <v>2</v>
      </c>
      <c r="N42" s="37">
        <f t="shared" si="15"/>
        <v>0.06317040000000002</v>
      </c>
      <c r="O42" s="38">
        <f>COUNTIF(Vertices[Eigenvector Centrality],"&gt;= "&amp;N42)-COUNTIF(Vertices[Eigenvector Centrality],"&gt;="&amp;N43)</f>
        <v>0</v>
      </c>
      <c r="P42" s="37">
        <f t="shared" si="16"/>
        <v>1.9265993090909104</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7.3818181818181845</v>
      </c>
      <c r="G43" s="40">
        <f>COUNTIF(Vertices[In-Degree],"&gt;= "&amp;F43)-COUNTIF(Vertices[In-Degree],"&gt;="&amp;F44)</f>
        <v>0</v>
      </c>
      <c r="H43" s="39">
        <f t="shared" si="12"/>
        <v>8.436363636363637</v>
      </c>
      <c r="I43" s="40">
        <f>COUNTIF(Vertices[Out-Degree],"&gt;= "&amp;H43)-COUNTIF(Vertices[Out-Degree],"&gt;="&amp;H44)</f>
        <v>0</v>
      </c>
      <c r="J43" s="39">
        <f t="shared" si="13"/>
        <v>91.55212103636367</v>
      </c>
      <c r="K43" s="40">
        <f>COUNTIF(Vertices[Betweenness Centrality],"&gt;= "&amp;J43)-COUNTIF(Vertices[Betweenness Centrality],"&gt;="&amp;J44)</f>
        <v>0</v>
      </c>
      <c r="L43" s="39">
        <f t="shared" si="14"/>
        <v>0.02739378181818183</v>
      </c>
      <c r="M43" s="40">
        <f>COUNTIF(Vertices[Closeness Centrality],"&gt;= "&amp;L43)-COUNTIF(Vertices[Closeness Centrality],"&gt;="&amp;L44)</f>
        <v>0</v>
      </c>
      <c r="N43" s="39">
        <f t="shared" si="15"/>
        <v>0.06540420000000001</v>
      </c>
      <c r="O43" s="40">
        <f>COUNTIF(Vertices[Eigenvector Centrality],"&gt;= "&amp;N43)-COUNTIF(Vertices[Eigenvector Centrality],"&gt;="&amp;N44)</f>
        <v>1</v>
      </c>
      <c r="P43" s="39">
        <f t="shared" si="16"/>
        <v>1.9793929272727286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7.636363636363639</v>
      </c>
      <c r="G44" s="38">
        <f>COUNTIF(Vertices[In-Degree],"&gt;= "&amp;F44)-COUNTIF(Vertices[In-Degree],"&gt;="&amp;F45)</f>
        <v>0</v>
      </c>
      <c r="H44" s="37">
        <f t="shared" si="12"/>
        <v>8.727272727272728</v>
      </c>
      <c r="I44" s="38">
        <f>COUNTIF(Vertices[Out-Degree],"&gt;= "&amp;H44)-COUNTIF(Vertices[Out-Degree],"&gt;="&amp;H45)</f>
        <v>1</v>
      </c>
      <c r="J44" s="37">
        <f t="shared" si="13"/>
        <v>94.70909072727277</v>
      </c>
      <c r="K44" s="38">
        <f>COUNTIF(Vertices[Betweenness Centrality],"&gt;= "&amp;J44)-COUNTIF(Vertices[Betweenness Centrality],"&gt;="&amp;J45)</f>
        <v>0</v>
      </c>
      <c r="L44" s="37">
        <f t="shared" si="14"/>
        <v>0.027878636363636376</v>
      </c>
      <c r="M44" s="38">
        <f>COUNTIF(Vertices[Closeness Centrality],"&gt;= "&amp;L44)-COUNTIF(Vertices[Closeness Centrality],"&gt;="&amp;L45)</f>
        <v>0</v>
      </c>
      <c r="N44" s="37">
        <f t="shared" si="15"/>
        <v>0.067638</v>
      </c>
      <c r="O44" s="38">
        <f>COUNTIF(Vertices[Eigenvector Centrality],"&gt;= "&amp;N44)-COUNTIF(Vertices[Eigenvector Centrality],"&gt;="&amp;N45)</f>
        <v>0</v>
      </c>
      <c r="P44" s="37">
        <f t="shared" si="16"/>
        <v>2.0321865454545467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9.01818181818182</v>
      </c>
      <c r="I45" s="40">
        <f>COUNTIF(Vertices[Out-Degree],"&gt;= "&amp;H45)-COUNTIF(Vertices[Out-Degree],"&gt;="&amp;H46)</f>
        <v>0</v>
      </c>
      <c r="J45" s="39">
        <f t="shared" si="13"/>
        <v>97.86606041818186</v>
      </c>
      <c r="K45" s="40">
        <f>COUNTIF(Vertices[Betweenness Centrality],"&gt;= "&amp;J45)-COUNTIF(Vertices[Betweenness Centrality],"&gt;="&amp;J46)</f>
        <v>0</v>
      </c>
      <c r="L45" s="39">
        <f t="shared" si="14"/>
        <v>0.028363490909090922</v>
      </c>
      <c r="M45" s="40">
        <f>COUNTIF(Vertices[Closeness Centrality],"&gt;= "&amp;L45)-COUNTIF(Vertices[Closeness Centrality],"&gt;="&amp;L46)</f>
        <v>1</v>
      </c>
      <c r="N45" s="39">
        <f t="shared" si="15"/>
        <v>0.0698718</v>
      </c>
      <c r="O45" s="40">
        <f>COUNTIF(Vertices[Eigenvector Centrality],"&gt;= "&amp;N45)-COUNTIF(Vertices[Eigenvector Centrality],"&gt;="&amp;N46)</f>
        <v>0</v>
      </c>
      <c r="P45" s="39">
        <f t="shared" si="16"/>
        <v>2.0849801636363647</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9.30909090909091</v>
      </c>
      <c r="I46" s="38">
        <f>COUNTIF(Vertices[Out-Degree],"&gt;= "&amp;H46)-COUNTIF(Vertices[Out-Degree],"&gt;="&amp;H47)</f>
        <v>0</v>
      </c>
      <c r="J46" s="37">
        <f t="shared" si="13"/>
        <v>101.02303010909095</v>
      </c>
      <c r="K46" s="38">
        <f>COUNTIF(Vertices[Betweenness Centrality],"&gt;= "&amp;J46)-COUNTIF(Vertices[Betweenness Centrality],"&gt;="&amp;J47)</f>
        <v>0</v>
      </c>
      <c r="L46" s="37">
        <f t="shared" si="14"/>
        <v>0.028848345454545468</v>
      </c>
      <c r="M46" s="38">
        <f>COUNTIF(Vertices[Closeness Centrality],"&gt;= "&amp;L46)-COUNTIF(Vertices[Closeness Centrality],"&gt;="&amp;L47)</f>
        <v>0</v>
      </c>
      <c r="N46" s="37">
        <f t="shared" si="15"/>
        <v>0.07210559999999999</v>
      </c>
      <c r="O46" s="38">
        <f>COUNTIF(Vertices[Eigenvector Centrality],"&gt;= "&amp;N46)-COUNTIF(Vertices[Eigenvector Centrality],"&gt;="&amp;N47)</f>
        <v>0</v>
      </c>
      <c r="P46" s="37">
        <f t="shared" si="16"/>
        <v>2.137773781818183</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9.600000000000001</v>
      </c>
      <c r="I47" s="40">
        <f>COUNTIF(Vertices[Out-Degree],"&gt;= "&amp;H47)-COUNTIF(Vertices[Out-Degree],"&gt;="&amp;H48)</f>
        <v>0</v>
      </c>
      <c r="J47" s="39">
        <f t="shared" si="13"/>
        <v>104.17999980000005</v>
      </c>
      <c r="K47" s="40">
        <f>COUNTIF(Vertices[Betweenness Centrality],"&gt;= "&amp;J47)-COUNTIF(Vertices[Betweenness Centrality],"&gt;="&amp;J48)</f>
        <v>0</v>
      </c>
      <c r="L47" s="39">
        <f t="shared" si="14"/>
        <v>0.029333200000000014</v>
      </c>
      <c r="M47" s="40">
        <f>COUNTIF(Vertices[Closeness Centrality],"&gt;= "&amp;L47)-COUNTIF(Vertices[Closeness Centrality],"&gt;="&amp;L48)</f>
        <v>0</v>
      </c>
      <c r="N47" s="39">
        <f t="shared" si="15"/>
        <v>0.07433939999999999</v>
      </c>
      <c r="O47" s="40">
        <f>COUNTIF(Vertices[Eigenvector Centrality],"&gt;= "&amp;N47)-COUNTIF(Vertices[Eigenvector Centrality],"&gt;="&amp;N48)</f>
        <v>0</v>
      </c>
      <c r="P47" s="39">
        <f t="shared" si="16"/>
        <v>2.190567400000001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9.890909090909092</v>
      </c>
      <c r="I48" s="38">
        <f>COUNTIF(Vertices[Out-Degree],"&gt;= "&amp;H48)-COUNTIF(Vertices[Out-Degree],"&gt;="&amp;H49)</f>
        <v>0</v>
      </c>
      <c r="J48" s="37">
        <f t="shared" si="13"/>
        <v>107.33696949090914</v>
      </c>
      <c r="K48" s="38">
        <f>COUNTIF(Vertices[Betweenness Centrality],"&gt;= "&amp;J48)-COUNTIF(Vertices[Betweenness Centrality],"&gt;="&amp;J49)</f>
        <v>0</v>
      </c>
      <c r="L48" s="37">
        <f t="shared" si="14"/>
        <v>0.02981805454545456</v>
      </c>
      <c r="M48" s="38">
        <f>COUNTIF(Vertices[Closeness Centrality],"&gt;= "&amp;L48)-COUNTIF(Vertices[Closeness Centrality],"&gt;="&amp;L49)</f>
        <v>0</v>
      </c>
      <c r="N48" s="37">
        <f t="shared" si="15"/>
        <v>0.07657319999999998</v>
      </c>
      <c r="O48" s="38">
        <f>COUNTIF(Vertices[Eigenvector Centrality],"&gt;= "&amp;N48)-COUNTIF(Vertices[Eigenvector Centrality],"&gt;="&amp;N49)</f>
        <v>0</v>
      </c>
      <c r="P48" s="37">
        <f t="shared" si="16"/>
        <v>2.243361018181819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10.181818181818183</v>
      </c>
      <c r="I49" s="40">
        <f>COUNTIF(Vertices[Out-Degree],"&gt;= "&amp;H49)-COUNTIF(Vertices[Out-Degree],"&gt;="&amp;H50)</f>
        <v>0</v>
      </c>
      <c r="J49" s="39">
        <f t="shared" si="13"/>
        <v>110.49393918181823</v>
      </c>
      <c r="K49" s="40">
        <f>COUNTIF(Vertices[Betweenness Centrality],"&gt;= "&amp;J49)-COUNTIF(Vertices[Betweenness Centrality],"&gt;="&amp;J50)</f>
        <v>0</v>
      </c>
      <c r="L49" s="39">
        <f t="shared" si="14"/>
        <v>0.030302909090909106</v>
      </c>
      <c r="M49" s="40">
        <f>COUNTIF(Vertices[Closeness Centrality],"&gt;= "&amp;L49)-COUNTIF(Vertices[Closeness Centrality],"&gt;="&amp;L50)</f>
        <v>0</v>
      </c>
      <c r="N49" s="39">
        <f t="shared" si="15"/>
        <v>0.07880699999999997</v>
      </c>
      <c r="O49" s="40">
        <f>COUNTIF(Vertices[Eigenvector Centrality],"&gt;= "&amp;N49)-COUNTIF(Vertices[Eigenvector Centrality],"&gt;="&amp;N50)</f>
        <v>0</v>
      </c>
      <c r="P49" s="39">
        <f t="shared" si="16"/>
        <v>2.296154636363637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10.472727272727274</v>
      </c>
      <c r="I50" s="38">
        <f>COUNTIF(Vertices[Out-Degree],"&gt;= "&amp;H50)-COUNTIF(Vertices[Out-Degree],"&gt;="&amp;H51)</f>
        <v>0</v>
      </c>
      <c r="J50" s="37">
        <f t="shared" si="13"/>
        <v>113.65090887272733</v>
      </c>
      <c r="K50" s="38">
        <f>COUNTIF(Vertices[Betweenness Centrality],"&gt;= "&amp;J50)-COUNTIF(Vertices[Betweenness Centrality],"&gt;="&amp;J51)</f>
        <v>1</v>
      </c>
      <c r="L50" s="37">
        <f t="shared" si="14"/>
        <v>0.030787763636363652</v>
      </c>
      <c r="M50" s="38">
        <f>COUNTIF(Vertices[Closeness Centrality],"&gt;= "&amp;L50)-COUNTIF(Vertices[Closeness Centrality],"&gt;="&amp;L51)</f>
        <v>0</v>
      </c>
      <c r="N50" s="37">
        <f t="shared" si="15"/>
        <v>0.08104079999999997</v>
      </c>
      <c r="O50" s="38">
        <f>COUNTIF(Vertices[Eigenvector Centrality],"&gt;= "&amp;N50)-COUNTIF(Vertices[Eigenvector Centrality],"&gt;="&amp;N51)</f>
        <v>0</v>
      </c>
      <c r="P50" s="37">
        <f t="shared" si="16"/>
        <v>2.348948254545455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10.763636363636365</v>
      </c>
      <c r="I51" s="40">
        <f>COUNTIF(Vertices[Out-Degree],"&gt;= "&amp;H51)-COUNTIF(Vertices[Out-Degree],"&gt;="&amp;H52)</f>
        <v>0</v>
      </c>
      <c r="J51" s="39">
        <f t="shared" si="13"/>
        <v>116.80787856363642</v>
      </c>
      <c r="K51" s="40">
        <f>COUNTIF(Vertices[Betweenness Centrality],"&gt;= "&amp;J51)-COUNTIF(Vertices[Betweenness Centrality],"&gt;="&amp;J52)</f>
        <v>0</v>
      </c>
      <c r="L51" s="39">
        <f t="shared" si="14"/>
        <v>0.031272618181818194</v>
      </c>
      <c r="M51" s="40">
        <f>COUNTIF(Vertices[Closeness Centrality],"&gt;= "&amp;L51)-COUNTIF(Vertices[Closeness Centrality],"&gt;="&amp;L52)</f>
        <v>0</v>
      </c>
      <c r="N51" s="39">
        <f t="shared" si="15"/>
        <v>0.08327459999999996</v>
      </c>
      <c r="O51" s="40">
        <f>COUNTIF(Vertices[Eigenvector Centrality],"&gt;= "&amp;N51)-COUNTIF(Vertices[Eigenvector Centrality],"&gt;="&amp;N52)</f>
        <v>0</v>
      </c>
      <c r="P51" s="39">
        <f t="shared" si="16"/>
        <v>2.401741872727273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11.054545454545456</v>
      </c>
      <c r="I52" s="38">
        <f>COUNTIF(Vertices[Out-Degree],"&gt;= "&amp;H52)-COUNTIF(Vertices[Out-Degree],"&gt;="&amp;H53)</f>
        <v>0</v>
      </c>
      <c r="J52" s="37">
        <f t="shared" si="13"/>
        <v>119.96484825454552</v>
      </c>
      <c r="K52" s="38">
        <f>COUNTIF(Vertices[Betweenness Centrality],"&gt;= "&amp;J52)-COUNTIF(Vertices[Betweenness Centrality],"&gt;="&amp;J53)</f>
        <v>0</v>
      </c>
      <c r="L52" s="37">
        <f t="shared" si="14"/>
        <v>0.03175747272727274</v>
      </c>
      <c r="M52" s="38">
        <f>COUNTIF(Vertices[Closeness Centrality],"&gt;= "&amp;L52)-COUNTIF(Vertices[Closeness Centrality],"&gt;="&amp;L53)</f>
        <v>0</v>
      </c>
      <c r="N52" s="37">
        <f t="shared" si="15"/>
        <v>0.08550839999999996</v>
      </c>
      <c r="O52" s="38">
        <f>COUNTIF(Vertices[Eigenvector Centrality],"&gt;= "&amp;N52)-COUNTIF(Vertices[Eigenvector Centrality],"&gt;="&amp;N53)</f>
        <v>0</v>
      </c>
      <c r="P52" s="37">
        <f t="shared" si="16"/>
        <v>2.454535490909091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0</v>
      </c>
      <c r="H53" s="39">
        <f t="shared" si="12"/>
        <v>11.345454545454547</v>
      </c>
      <c r="I53" s="40">
        <f>COUNTIF(Vertices[Out-Degree],"&gt;= "&amp;H53)-COUNTIF(Vertices[Out-Degree],"&gt;="&amp;H54)</f>
        <v>0</v>
      </c>
      <c r="J53" s="39">
        <f t="shared" si="13"/>
        <v>123.12181794545461</v>
      </c>
      <c r="K53" s="40">
        <f>COUNTIF(Vertices[Betweenness Centrality],"&gt;= "&amp;J53)-COUNTIF(Vertices[Betweenness Centrality],"&gt;="&amp;J54)</f>
        <v>0</v>
      </c>
      <c r="L53" s="39">
        <f t="shared" si="14"/>
        <v>0.03224232727272728</v>
      </c>
      <c r="M53" s="40">
        <f>COUNTIF(Vertices[Closeness Centrality],"&gt;= "&amp;L53)-COUNTIF(Vertices[Closeness Centrality],"&gt;="&amp;L54)</f>
        <v>0</v>
      </c>
      <c r="N53" s="39">
        <f t="shared" si="15"/>
        <v>0.08774219999999995</v>
      </c>
      <c r="O53" s="40">
        <f>COUNTIF(Vertices[Eigenvector Centrality],"&gt;= "&amp;N53)-COUNTIF(Vertices[Eigenvector Centrality],"&gt;="&amp;N54)</f>
        <v>1</v>
      </c>
      <c r="P53" s="39">
        <f t="shared" si="16"/>
        <v>2.507329109090909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11.636363636363638</v>
      </c>
      <c r="I54" s="38">
        <f>COUNTIF(Vertices[Out-Degree],"&gt;= "&amp;H54)-COUNTIF(Vertices[Out-Degree],"&gt;="&amp;H55)</f>
        <v>0</v>
      </c>
      <c r="J54" s="37">
        <f t="shared" si="13"/>
        <v>126.2787876363637</v>
      </c>
      <c r="K54" s="38">
        <f>COUNTIF(Vertices[Betweenness Centrality],"&gt;= "&amp;J54)-COUNTIF(Vertices[Betweenness Centrality],"&gt;="&amp;J55)</f>
        <v>0</v>
      </c>
      <c r="L54" s="37">
        <f t="shared" si="14"/>
        <v>0.03272718181818182</v>
      </c>
      <c r="M54" s="38">
        <f>COUNTIF(Vertices[Closeness Centrality],"&gt;= "&amp;L54)-COUNTIF(Vertices[Closeness Centrality],"&gt;="&amp;L55)</f>
        <v>0</v>
      </c>
      <c r="N54" s="37">
        <f t="shared" si="15"/>
        <v>0.08997599999999994</v>
      </c>
      <c r="O54" s="38">
        <f>COUNTIF(Vertices[Eigenvector Centrality],"&gt;= "&amp;N54)-COUNTIF(Vertices[Eigenvector Centrality],"&gt;="&amp;N55)</f>
        <v>0</v>
      </c>
      <c r="P54" s="37">
        <f t="shared" si="16"/>
        <v>2.560122727272727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11.92727272727273</v>
      </c>
      <c r="I55" s="40">
        <f>COUNTIF(Vertices[Out-Degree],"&gt;= "&amp;H55)-COUNTIF(Vertices[Out-Degree],"&gt;="&amp;H56)</f>
        <v>0</v>
      </c>
      <c r="J55" s="39">
        <f t="shared" si="13"/>
        <v>129.4357573272728</v>
      </c>
      <c r="K55" s="40">
        <f>COUNTIF(Vertices[Betweenness Centrality],"&gt;= "&amp;J55)-COUNTIF(Vertices[Betweenness Centrality],"&gt;="&amp;J56)</f>
        <v>0</v>
      </c>
      <c r="L55" s="39">
        <f t="shared" si="14"/>
        <v>0.033212036363636364</v>
      </c>
      <c r="M55" s="40">
        <f>COUNTIF(Vertices[Closeness Centrality],"&gt;= "&amp;L55)-COUNTIF(Vertices[Closeness Centrality],"&gt;="&amp;L56)</f>
        <v>0</v>
      </c>
      <c r="N55" s="39">
        <f t="shared" si="15"/>
        <v>0.09220979999999994</v>
      </c>
      <c r="O55" s="40">
        <f>COUNTIF(Vertices[Eigenvector Centrality],"&gt;= "&amp;N55)-COUNTIF(Vertices[Eigenvector Centrality],"&gt;="&amp;N56)</f>
        <v>0</v>
      </c>
      <c r="P55" s="39">
        <f t="shared" si="16"/>
        <v>2.612916345454545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0</v>
      </c>
      <c r="H56" s="37">
        <f t="shared" si="12"/>
        <v>12.21818181818182</v>
      </c>
      <c r="I56" s="38">
        <f>COUNTIF(Vertices[Out-Degree],"&gt;= "&amp;H56)-COUNTIF(Vertices[Out-Degree],"&gt;="&amp;H57)</f>
        <v>1</v>
      </c>
      <c r="J56" s="37">
        <f t="shared" si="13"/>
        <v>132.59272701818188</v>
      </c>
      <c r="K56" s="38">
        <f>COUNTIF(Vertices[Betweenness Centrality],"&gt;= "&amp;J56)-COUNTIF(Vertices[Betweenness Centrality],"&gt;="&amp;J57)</f>
        <v>0</v>
      </c>
      <c r="L56" s="37">
        <f t="shared" si="14"/>
        <v>0.03369689090909091</v>
      </c>
      <c r="M56" s="38">
        <f>COUNTIF(Vertices[Closeness Centrality],"&gt;= "&amp;L56)-COUNTIF(Vertices[Closeness Centrality],"&gt;="&amp;L57)</f>
        <v>1</v>
      </c>
      <c r="N56" s="37">
        <f t="shared" si="15"/>
        <v>0.09444359999999993</v>
      </c>
      <c r="O56" s="38">
        <f>COUNTIF(Vertices[Eigenvector Centrality],"&gt;= "&amp;N56)-COUNTIF(Vertices[Eigenvector Centrality],"&gt;="&amp;N57)</f>
        <v>1</v>
      </c>
      <c r="P56" s="37">
        <f t="shared" si="16"/>
        <v>2.6657099636363633</v>
      </c>
      <c r="Q56" s="38">
        <f>COUNTIF(Vertices[PageRank],"&gt;= "&amp;P56)-COUNTIF(Vertices[PageRank],"&gt;="&amp;P57)</f>
        <v>1</v>
      </c>
      <c r="R56" s="37">
        <f t="shared" si="17"/>
        <v>0.7636363636363638</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16</v>
      </c>
      <c r="I57" s="42">
        <f>COUNTIF(Vertices[Out-Degree],"&gt;= "&amp;H57)-COUNTIF(Vertices[Out-Degree],"&gt;="&amp;H58)</f>
        <v>1</v>
      </c>
      <c r="J57" s="41">
        <f>MAX(Vertices[Betweenness Centrality])</f>
        <v>173.633333</v>
      </c>
      <c r="K57" s="42">
        <f>COUNTIF(Vertices[Betweenness Centrality],"&gt;= "&amp;J57)-COUNTIF(Vertices[Betweenness Centrality],"&gt;="&amp;J58)</f>
        <v>1</v>
      </c>
      <c r="L57" s="41">
        <f>MAX(Vertices[Closeness Centrality])</f>
        <v>0.04</v>
      </c>
      <c r="M57" s="42">
        <f>COUNTIF(Vertices[Closeness Centrality],"&gt;= "&amp;L57)-COUNTIF(Vertices[Closeness Centrality],"&gt;="&amp;L58)</f>
        <v>1</v>
      </c>
      <c r="N57" s="41">
        <f>MAX(Vertices[Eigenvector Centrality])</f>
        <v>0.123483</v>
      </c>
      <c r="O57" s="42">
        <f>COUNTIF(Vertices[Eigenvector Centrality],"&gt;= "&amp;N57)-COUNTIF(Vertices[Eigenvector Centrality],"&gt;="&amp;N58)</f>
        <v>1</v>
      </c>
      <c r="P57" s="41">
        <f>MAX(Vertices[PageRank])</f>
        <v>3.352027</v>
      </c>
      <c r="Q57" s="42">
        <f>COUNTIF(Vertices[PageRank],"&gt;= "&amp;P57)-COUNTIF(Vertices[PageRank],"&gt;="&amp;P58)</f>
        <v>1</v>
      </c>
      <c r="R57" s="41">
        <f>MAX(Vertices[Clustering Coefficient])</f>
        <v>1</v>
      </c>
      <c r="S57" s="45">
        <f>COUNTIF(Vertices[Clustering Coefficient],"&gt;= "&amp;R57)-COUNTIF(Vertices[Clustering Coefficient],"&gt;="&amp;R58)</f>
        <v>5</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3.090909090909091</v>
      </c>
    </row>
    <row r="72" spans="1:2" ht="15">
      <c r="A72" s="33" t="s">
        <v>91</v>
      </c>
      <c r="B72" s="47">
        <f>_xlfn.IFERROR(MEDIAN(Vertices[In-Degree]),NoMetricMessage)</f>
        <v>3</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3.090909090909091</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173.633333</v>
      </c>
    </row>
    <row r="99" spans="1:2" ht="15">
      <c r="A99" s="33" t="s">
        <v>102</v>
      </c>
      <c r="B99" s="47">
        <f>_xlfn.IFERROR(AVERAGE(Vertices[Betweenness Centrality]),NoMetricMessage)</f>
        <v>20.63636368181818</v>
      </c>
    </row>
    <row r="100" spans="1:2" ht="15">
      <c r="A100" s="33" t="s">
        <v>103</v>
      </c>
      <c r="B100" s="47">
        <f>_xlfn.IFERROR(MEDIAN(Vertices[Betweenness Centrality]),NoMetricMessage)</f>
        <v>0.3333335</v>
      </c>
    </row>
    <row r="111" spans="1:2" ht="15">
      <c r="A111" s="33" t="s">
        <v>106</v>
      </c>
      <c r="B111" s="47">
        <f>IF(COUNT(Vertices[Closeness Centrality])&gt;0,L2,NoMetricMessage)</f>
        <v>0.013333</v>
      </c>
    </row>
    <row r="112" spans="1:2" ht="15">
      <c r="A112" s="33" t="s">
        <v>107</v>
      </c>
      <c r="B112" s="47">
        <f>IF(COUNT(Vertices[Closeness Centrality])&gt;0,L57,NoMetricMessage)</f>
        <v>0.04</v>
      </c>
    </row>
    <row r="113" spans="1:2" ht="15">
      <c r="A113" s="33" t="s">
        <v>108</v>
      </c>
      <c r="B113" s="47">
        <f>_xlfn.IFERROR(AVERAGE(Vertices[Closeness Centrality]),NoMetricMessage)</f>
        <v>0.025077454545454556</v>
      </c>
    </row>
    <row r="114" spans="1:2" ht="15">
      <c r="A114" s="33" t="s">
        <v>109</v>
      </c>
      <c r="B114" s="47">
        <f>_xlfn.IFERROR(MEDIAN(Vertices[Closeness Centrality]),NoMetricMessage)</f>
        <v>0.02381</v>
      </c>
    </row>
    <row r="125" spans="1:2" ht="15">
      <c r="A125" s="33" t="s">
        <v>112</v>
      </c>
      <c r="B125" s="47">
        <f>IF(COUNT(Vertices[Eigenvector Centrality])&gt;0,N2,NoMetricMessage)</f>
        <v>0.000624</v>
      </c>
    </row>
    <row r="126" spans="1:2" ht="15">
      <c r="A126" s="33" t="s">
        <v>113</v>
      </c>
      <c r="B126" s="47">
        <f>IF(COUNT(Vertices[Eigenvector Centrality])&gt;0,N57,NoMetricMessage)</f>
        <v>0.123483</v>
      </c>
    </row>
    <row r="127" spans="1:2" ht="15">
      <c r="A127" s="33" t="s">
        <v>114</v>
      </c>
      <c r="B127" s="47">
        <f>_xlfn.IFERROR(AVERAGE(Vertices[Eigenvector Centrality]),NoMetricMessage)</f>
        <v>0.04545454545454545</v>
      </c>
    </row>
    <row r="128" spans="1:2" ht="15">
      <c r="A128" s="33" t="s">
        <v>115</v>
      </c>
      <c r="B128" s="47">
        <f>_xlfn.IFERROR(MEDIAN(Vertices[Eigenvector Centrality]),NoMetricMessage)</f>
        <v>0.037485</v>
      </c>
    </row>
    <row r="139" spans="1:2" ht="15">
      <c r="A139" s="33" t="s">
        <v>140</v>
      </c>
      <c r="B139" s="47">
        <f>IF(COUNT(Vertices[PageRank])&gt;0,P2,NoMetricMessage)</f>
        <v>0.448378</v>
      </c>
    </row>
    <row r="140" spans="1:2" ht="15">
      <c r="A140" s="33" t="s">
        <v>141</v>
      </c>
      <c r="B140" s="47">
        <f>IF(COUNT(Vertices[PageRank])&gt;0,P57,NoMetricMessage)</f>
        <v>3.352027</v>
      </c>
    </row>
    <row r="141" spans="1:2" ht="15">
      <c r="A141" s="33" t="s">
        <v>142</v>
      </c>
      <c r="B141" s="47">
        <f>_xlfn.IFERROR(AVERAGE(Vertices[PageRank]),NoMetricMessage)</f>
        <v>0.9999751818181818</v>
      </c>
    </row>
    <row r="142" spans="1:2" ht="15">
      <c r="A142" s="33" t="s">
        <v>143</v>
      </c>
      <c r="B142" s="47">
        <f>_xlfn.IFERROR(MEDIAN(Vertices[PageRank]),NoMetricMessage)</f>
        <v>0.6861569999999999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0.5575120957473899</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1097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1092</v>
      </c>
    </row>
    <row r="8" spans="1:11" ht="15">
      <c r="A8"/>
      <c r="B8">
        <v>2</v>
      </c>
      <c r="C8">
        <v>2</v>
      </c>
      <c r="D8" t="s">
        <v>61</v>
      </c>
      <c r="E8" t="s">
        <v>61</v>
      </c>
      <c r="H8" t="s">
        <v>73</v>
      </c>
      <c r="J8" t="s">
        <v>175</v>
      </c>
      <c r="K8" t="s">
        <v>905</v>
      </c>
    </row>
    <row r="9" spans="1:11" ht="409.5">
      <c r="A9"/>
      <c r="B9">
        <v>3</v>
      </c>
      <c r="C9">
        <v>4</v>
      </c>
      <c r="D9" t="s">
        <v>62</v>
      </c>
      <c r="E9" t="s">
        <v>62</v>
      </c>
      <c r="H9" t="s">
        <v>74</v>
      </c>
      <c r="J9" t="s">
        <v>1091</v>
      </c>
      <c r="K9" s="133" t="s">
        <v>1099</v>
      </c>
    </row>
    <row r="10" spans="1:11" ht="409.5">
      <c r="A10"/>
      <c r="B10">
        <v>4</v>
      </c>
      <c r="D10" t="s">
        <v>63</v>
      </c>
      <c r="E10" t="s">
        <v>63</v>
      </c>
      <c r="H10" t="s">
        <v>75</v>
      </c>
      <c r="J10" t="s">
        <v>1098</v>
      </c>
      <c r="K10" s="13" t="s">
        <v>1100</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906</v>
      </c>
      <c r="B2" s="117" t="s">
        <v>907</v>
      </c>
      <c r="C2" s="52" t="s">
        <v>908</v>
      </c>
    </row>
    <row r="3" spans="1:3" ht="15">
      <c r="A3" s="116" t="s">
        <v>896</v>
      </c>
      <c r="B3" s="116" t="s">
        <v>896</v>
      </c>
      <c r="C3" s="34">
        <v>102</v>
      </c>
    </row>
    <row r="4" spans="1:3" ht="15">
      <c r="A4" s="116" t="s">
        <v>896</v>
      </c>
      <c r="B4" s="116" t="s">
        <v>897</v>
      </c>
      <c r="C4" s="34">
        <v>11</v>
      </c>
    </row>
    <row r="5" spans="1:3" ht="15">
      <c r="A5" s="116" t="s">
        <v>896</v>
      </c>
      <c r="B5" s="116" t="s">
        <v>898</v>
      </c>
      <c r="C5" s="34">
        <v>2</v>
      </c>
    </row>
    <row r="6" spans="1:3" ht="15">
      <c r="A6" s="116" t="s">
        <v>897</v>
      </c>
      <c r="B6" s="116" t="s">
        <v>896</v>
      </c>
      <c r="C6" s="34">
        <v>87</v>
      </c>
    </row>
    <row r="7" spans="1:3" ht="15">
      <c r="A7" s="116" t="s">
        <v>897</v>
      </c>
      <c r="B7" s="116" t="s">
        <v>897</v>
      </c>
      <c r="C7" s="34">
        <v>14</v>
      </c>
    </row>
    <row r="8" spans="1:3" ht="15">
      <c r="A8" s="116" t="s">
        <v>897</v>
      </c>
      <c r="B8" s="116" t="s">
        <v>898</v>
      </c>
      <c r="C8" s="34">
        <v>3</v>
      </c>
    </row>
    <row r="9" spans="1:3" ht="15">
      <c r="A9" s="116" t="s">
        <v>898</v>
      </c>
      <c r="B9" s="116" t="s">
        <v>896</v>
      </c>
      <c r="C9" s="34">
        <v>10</v>
      </c>
    </row>
    <row r="10" spans="1:3" ht="15">
      <c r="A10" s="116" t="s">
        <v>898</v>
      </c>
      <c r="B10" s="116" t="s">
        <v>898</v>
      </c>
      <c r="C10"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913</v>
      </c>
      <c r="B1" s="13" t="s">
        <v>914</v>
      </c>
      <c r="C1" s="13" t="s">
        <v>915</v>
      </c>
      <c r="D1" s="13" t="s">
        <v>917</v>
      </c>
      <c r="E1" s="13" t="s">
        <v>916</v>
      </c>
      <c r="F1" s="13" t="s">
        <v>919</v>
      </c>
      <c r="G1" s="13" t="s">
        <v>918</v>
      </c>
      <c r="H1" s="13" t="s">
        <v>920</v>
      </c>
    </row>
    <row r="2" spans="1:8" ht="15">
      <c r="A2" s="83" t="s">
        <v>340</v>
      </c>
      <c r="B2" s="79">
        <v>4</v>
      </c>
      <c r="C2" s="83" t="s">
        <v>340</v>
      </c>
      <c r="D2" s="79">
        <v>4</v>
      </c>
      <c r="E2" s="83" t="s">
        <v>344</v>
      </c>
      <c r="F2" s="79">
        <v>1</v>
      </c>
      <c r="G2" s="83" t="s">
        <v>339</v>
      </c>
      <c r="H2" s="79">
        <v>2</v>
      </c>
    </row>
    <row r="3" spans="1:8" ht="15">
      <c r="A3" s="83" t="s">
        <v>338</v>
      </c>
      <c r="B3" s="79">
        <v>3</v>
      </c>
      <c r="C3" s="83" t="s">
        <v>338</v>
      </c>
      <c r="D3" s="79">
        <v>2</v>
      </c>
      <c r="E3" s="83" t="s">
        <v>338</v>
      </c>
      <c r="F3" s="79">
        <v>1</v>
      </c>
      <c r="G3" s="83" t="s">
        <v>337</v>
      </c>
      <c r="H3" s="79">
        <v>1</v>
      </c>
    </row>
    <row r="4" spans="1:8" ht="15">
      <c r="A4" s="83" t="s">
        <v>343</v>
      </c>
      <c r="B4" s="79">
        <v>2</v>
      </c>
      <c r="C4" s="83" t="s">
        <v>343</v>
      </c>
      <c r="D4" s="79">
        <v>2</v>
      </c>
      <c r="E4" s="83" t="s">
        <v>350</v>
      </c>
      <c r="F4" s="79">
        <v>1</v>
      </c>
      <c r="G4" s="79"/>
      <c r="H4" s="79"/>
    </row>
    <row r="5" spans="1:8" ht="15">
      <c r="A5" s="83" t="s">
        <v>341</v>
      </c>
      <c r="B5" s="79">
        <v>2</v>
      </c>
      <c r="C5" s="83" t="s">
        <v>346</v>
      </c>
      <c r="D5" s="79">
        <v>2</v>
      </c>
      <c r="E5" s="83" t="s">
        <v>349</v>
      </c>
      <c r="F5" s="79">
        <v>1</v>
      </c>
      <c r="G5" s="79"/>
      <c r="H5" s="79"/>
    </row>
    <row r="6" spans="1:8" ht="15">
      <c r="A6" s="83" t="s">
        <v>349</v>
      </c>
      <c r="B6" s="79">
        <v>2</v>
      </c>
      <c r="C6" s="83" t="s">
        <v>341</v>
      </c>
      <c r="D6" s="79">
        <v>2</v>
      </c>
      <c r="E6" s="79"/>
      <c r="F6" s="79"/>
      <c r="G6" s="79"/>
      <c r="H6" s="79"/>
    </row>
    <row r="7" spans="1:8" ht="15">
      <c r="A7" s="83" t="s">
        <v>350</v>
      </c>
      <c r="B7" s="79">
        <v>2</v>
      </c>
      <c r="C7" s="83" t="s">
        <v>347</v>
      </c>
      <c r="D7" s="79">
        <v>1</v>
      </c>
      <c r="E7" s="79"/>
      <c r="F7" s="79"/>
      <c r="G7" s="79"/>
      <c r="H7" s="79"/>
    </row>
    <row r="8" spans="1:8" ht="15">
      <c r="A8" s="83" t="s">
        <v>344</v>
      </c>
      <c r="B8" s="79">
        <v>2</v>
      </c>
      <c r="C8" s="83" t="s">
        <v>348</v>
      </c>
      <c r="D8" s="79">
        <v>1</v>
      </c>
      <c r="E8" s="79"/>
      <c r="F8" s="79"/>
      <c r="G8" s="79"/>
      <c r="H8" s="79"/>
    </row>
    <row r="9" spans="1:8" ht="15">
      <c r="A9" s="83" t="s">
        <v>346</v>
      </c>
      <c r="B9" s="79">
        <v>2</v>
      </c>
      <c r="C9" s="83" t="s">
        <v>349</v>
      </c>
      <c r="D9" s="79">
        <v>1</v>
      </c>
      <c r="E9" s="79"/>
      <c r="F9" s="79"/>
      <c r="G9" s="79"/>
      <c r="H9" s="79"/>
    </row>
    <row r="10" spans="1:8" ht="15">
      <c r="A10" s="83" t="s">
        <v>339</v>
      </c>
      <c r="B10" s="79">
        <v>2</v>
      </c>
      <c r="C10" s="83" t="s">
        <v>350</v>
      </c>
      <c r="D10" s="79">
        <v>1</v>
      </c>
      <c r="E10" s="79"/>
      <c r="F10" s="79"/>
      <c r="G10" s="79"/>
      <c r="H10" s="79"/>
    </row>
    <row r="11" spans="1:8" ht="15">
      <c r="A11" s="83" t="s">
        <v>342</v>
      </c>
      <c r="B11" s="79">
        <v>1</v>
      </c>
      <c r="C11" s="83" t="s">
        <v>351</v>
      </c>
      <c r="D11" s="79">
        <v>1</v>
      </c>
      <c r="E11" s="79"/>
      <c r="F11" s="79"/>
      <c r="G11" s="79"/>
      <c r="H11" s="79"/>
    </row>
    <row r="14" spans="1:8" ht="15" customHeight="1">
      <c r="A14" s="13" t="s">
        <v>925</v>
      </c>
      <c r="B14" s="13" t="s">
        <v>914</v>
      </c>
      <c r="C14" s="13" t="s">
        <v>926</v>
      </c>
      <c r="D14" s="13" t="s">
        <v>917</v>
      </c>
      <c r="E14" s="13" t="s">
        <v>927</v>
      </c>
      <c r="F14" s="13" t="s">
        <v>919</v>
      </c>
      <c r="G14" s="13" t="s">
        <v>928</v>
      </c>
      <c r="H14" s="13" t="s">
        <v>920</v>
      </c>
    </row>
    <row r="15" spans="1:8" ht="15">
      <c r="A15" s="79" t="s">
        <v>361</v>
      </c>
      <c r="B15" s="79">
        <v>20</v>
      </c>
      <c r="C15" s="79" t="s">
        <v>361</v>
      </c>
      <c r="D15" s="79">
        <v>16</v>
      </c>
      <c r="E15" s="79" t="s">
        <v>361</v>
      </c>
      <c r="F15" s="79">
        <v>4</v>
      </c>
      <c r="G15" s="79" t="s">
        <v>362</v>
      </c>
      <c r="H15" s="79">
        <v>2</v>
      </c>
    </row>
    <row r="16" spans="1:8" ht="15">
      <c r="A16" s="79" t="s">
        <v>363</v>
      </c>
      <c r="B16" s="79">
        <v>5</v>
      </c>
      <c r="C16" s="79" t="s">
        <v>363</v>
      </c>
      <c r="D16" s="79">
        <v>5</v>
      </c>
      <c r="E16" s="79"/>
      <c r="F16" s="79"/>
      <c r="G16" s="79" t="s">
        <v>360</v>
      </c>
      <c r="H16" s="79">
        <v>1</v>
      </c>
    </row>
    <row r="17" spans="1:8" ht="15">
      <c r="A17" s="79" t="s">
        <v>365</v>
      </c>
      <c r="B17" s="79">
        <v>3</v>
      </c>
      <c r="C17" s="79" t="s">
        <v>365</v>
      </c>
      <c r="D17" s="79">
        <v>3</v>
      </c>
      <c r="E17" s="79"/>
      <c r="F17" s="79"/>
      <c r="G17" s="79"/>
      <c r="H17" s="79"/>
    </row>
    <row r="18" spans="1:8" ht="15">
      <c r="A18" s="79" t="s">
        <v>364</v>
      </c>
      <c r="B18" s="79">
        <v>2</v>
      </c>
      <c r="C18" s="79" t="s">
        <v>366</v>
      </c>
      <c r="D18" s="79">
        <v>2</v>
      </c>
      <c r="E18" s="79"/>
      <c r="F18" s="79"/>
      <c r="G18" s="79"/>
      <c r="H18" s="79"/>
    </row>
    <row r="19" spans="1:8" ht="15">
      <c r="A19" s="79" t="s">
        <v>366</v>
      </c>
      <c r="B19" s="79">
        <v>2</v>
      </c>
      <c r="C19" s="79" t="s">
        <v>364</v>
      </c>
      <c r="D19" s="79">
        <v>2</v>
      </c>
      <c r="E19" s="79"/>
      <c r="F19" s="79"/>
      <c r="G19" s="79"/>
      <c r="H19" s="79"/>
    </row>
    <row r="20" spans="1:8" ht="15">
      <c r="A20" s="79" t="s">
        <v>362</v>
      </c>
      <c r="B20" s="79">
        <v>2</v>
      </c>
      <c r="C20" s="79"/>
      <c r="D20" s="79"/>
      <c r="E20" s="79"/>
      <c r="F20" s="79"/>
      <c r="G20" s="79"/>
      <c r="H20" s="79"/>
    </row>
    <row r="21" spans="1:8" ht="15">
      <c r="A21" s="79" t="s">
        <v>360</v>
      </c>
      <c r="B21" s="79">
        <v>1</v>
      </c>
      <c r="C21" s="79"/>
      <c r="D21" s="79"/>
      <c r="E21" s="79"/>
      <c r="F21" s="79"/>
      <c r="G21" s="79"/>
      <c r="H21" s="79"/>
    </row>
    <row r="24" spans="1:8" ht="15" customHeight="1">
      <c r="A24" s="13" t="s">
        <v>932</v>
      </c>
      <c r="B24" s="13" t="s">
        <v>914</v>
      </c>
      <c r="C24" s="13" t="s">
        <v>938</v>
      </c>
      <c r="D24" s="13" t="s">
        <v>917</v>
      </c>
      <c r="E24" s="13" t="s">
        <v>939</v>
      </c>
      <c r="F24" s="13" t="s">
        <v>919</v>
      </c>
      <c r="G24" s="13" t="s">
        <v>940</v>
      </c>
      <c r="H24" s="13" t="s">
        <v>920</v>
      </c>
    </row>
    <row r="25" spans="1:8" ht="15">
      <c r="A25" s="79" t="s">
        <v>367</v>
      </c>
      <c r="B25" s="79">
        <v>163</v>
      </c>
      <c r="C25" s="79" t="s">
        <v>367</v>
      </c>
      <c r="D25" s="79">
        <v>97</v>
      </c>
      <c r="E25" s="79" t="s">
        <v>367</v>
      </c>
      <c r="F25" s="79">
        <v>55</v>
      </c>
      <c r="G25" s="79" t="s">
        <v>367</v>
      </c>
      <c r="H25" s="79">
        <v>11</v>
      </c>
    </row>
    <row r="26" spans="1:8" ht="15">
      <c r="A26" s="79" t="s">
        <v>933</v>
      </c>
      <c r="B26" s="79">
        <v>15</v>
      </c>
      <c r="C26" s="79" t="s">
        <v>933</v>
      </c>
      <c r="D26" s="79">
        <v>13</v>
      </c>
      <c r="E26" s="79" t="s">
        <v>933</v>
      </c>
      <c r="F26" s="79">
        <v>2</v>
      </c>
      <c r="G26" s="79"/>
      <c r="H26" s="79"/>
    </row>
    <row r="27" spans="1:8" ht="15">
      <c r="A27" s="79" t="s">
        <v>934</v>
      </c>
      <c r="B27" s="79">
        <v>6</v>
      </c>
      <c r="C27" s="79" t="s">
        <v>934</v>
      </c>
      <c r="D27" s="79">
        <v>5</v>
      </c>
      <c r="E27" s="79" t="s">
        <v>377</v>
      </c>
      <c r="F27" s="79">
        <v>1</v>
      </c>
      <c r="G27" s="79"/>
      <c r="H27" s="79"/>
    </row>
    <row r="28" spans="1:8" ht="15">
      <c r="A28" s="79" t="s">
        <v>935</v>
      </c>
      <c r="B28" s="79">
        <v>3</v>
      </c>
      <c r="C28" s="79" t="s">
        <v>935</v>
      </c>
      <c r="D28" s="79">
        <v>3</v>
      </c>
      <c r="E28" s="79" t="s">
        <v>937</v>
      </c>
      <c r="F28" s="79">
        <v>1</v>
      </c>
      <c r="G28" s="79"/>
      <c r="H28" s="79"/>
    </row>
    <row r="29" spans="1:8" ht="15">
      <c r="A29" s="79" t="s">
        <v>936</v>
      </c>
      <c r="B29" s="79">
        <v>2</v>
      </c>
      <c r="C29" s="79" t="s">
        <v>377</v>
      </c>
      <c r="D29" s="79">
        <v>1</v>
      </c>
      <c r="E29" s="79" t="s">
        <v>936</v>
      </c>
      <c r="F29" s="79">
        <v>1</v>
      </c>
      <c r="G29" s="79"/>
      <c r="H29" s="79"/>
    </row>
    <row r="30" spans="1:8" ht="15">
      <c r="A30" s="79" t="s">
        <v>377</v>
      </c>
      <c r="B30" s="79">
        <v>2</v>
      </c>
      <c r="C30" s="79" t="s">
        <v>936</v>
      </c>
      <c r="D30" s="79">
        <v>1</v>
      </c>
      <c r="E30" s="79" t="s">
        <v>934</v>
      </c>
      <c r="F30" s="79">
        <v>1</v>
      </c>
      <c r="G30" s="79"/>
      <c r="H30" s="79"/>
    </row>
    <row r="31" spans="1:8" ht="15">
      <c r="A31" s="79" t="s">
        <v>937</v>
      </c>
      <c r="B31" s="79">
        <v>1</v>
      </c>
      <c r="C31" s="79"/>
      <c r="D31" s="79"/>
      <c r="E31" s="79"/>
      <c r="F31" s="79"/>
      <c r="G31" s="79"/>
      <c r="H31" s="79"/>
    </row>
    <row r="34" spans="1:8" ht="15" customHeight="1">
      <c r="A34" s="13" t="s">
        <v>944</v>
      </c>
      <c r="B34" s="13" t="s">
        <v>914</v>
      </c>
      <c r="C34" s="13" t="s">
        <v>953</v>
      </c>
      <c r="D34" s="13" t="s">
        <v>917</v>
      </c>
      <c r="E34" s="13" t="s">
        <v>958</v>
      </c>
      <c r="F34" s="13" t="s">
        <v>919</v>
      </c>
      <c r="G34" s="13" t="s">
        <v>962</v>
      </c>
      <c r="H34" s="13" t="s">
        <v>920</v>
      </c>
    </row>
    <row r="35" spans="1:8" ht="15">
      <c r="A35" s="85" t="s">
        <v>945</v>
      </c>
      <c r="B35" s="85">
        <v>126</v>
      </c>
      <c r="C35" s="85" t="s">
        <v>367</v>
      </c>
      <c r="D35" s="85">
        <v>100</v>
      </c>
      <c r="E35" s="85" t="s">
        <v>367</v>
      </c>
      <c r="F35" s="85">
        <v>66</v>
      </c>
      <c r="G35" s="85" t="s">
        <v>367</v>
      </c>
      <c r="H35" s="85">
        <v>13</v>
      </c>
    </row>
    <row r="36" spans="1:8" ht="15">
      <c r="A36" s="85" t="s">
        <v>946</v>
      </c>
      <c r="B36" s="85">
        <v>26</v>
      </c>
      <c r="C36" s="85" t="s">
        <v>950</v>
      </c>
      <c r="D36" s="85">
        <v>51</v>
      </c>
      <c r="E36" s="85" t="s">
        <v>222</v>
      </c>
      <c r="F36" s="85">
        <v>35</v>
      </c>
      <c r="G36" s="85" t="s">
        <v>950</v>
      </c>
      <c r="H36" s="85">
        <v>8</v>
      </c>
    </row>
    <row r="37" spans="1:8" ht="15">
      <c r="A37" s="85" t="s">
        <v>947</v>
      </c>
      <c r="B37" s="85">
        <v>0</v>
      </c>
      <c r="C37" s="85" t="s">
        <v>222</v>
      </c>
      <c r="D37" s="85">
        <v>38</v>
      </c>
      <c r="E37" s="85" t="s">
        <v>950</v>
      </c>
      <c r="F37" s="85">
        <v>34</v>
      </c>
      <c r="G37" s="85" t="s">
        <v>951</v>
      </c>
      <c r="H37" s="85">
        <v>8</v>
      </c>
    </row>
    <row r="38" spans="1:8" ht="15">
      <c r="A38" s="85" t="s">
        <v>948</v>
      </c>
      <c r="B38" s="85">
        <v>3489</v>
      </c>
      <c r="C38" s="85" t="s">
        <v>951</v>
      </c>
      <c r="D38" s="85">
        <v>29</v>
      </c>
      <c r="E38" s="85" t="s">
        <v>951</v>
      </c>
      <c r="F38" s="85">
        <v>21</v>
      </c>
      <c r="G38" s="85" t="s">
        <v>222</v>
      </c>
      <c r="H38" s="85">
        <v>6</v>
      </c>
    </row>
    <row r="39" spans="1:8" ht="15">
      <c r="A39" s="85" t="s">
        <v>949</v>
      </c>
      <c r="B39" s="85">
        <v>3641</v>
      </c>
      <c r="C39" s="85" t="s">
        <v>954</v>
      </c>
      <c r="D39" s="85">
        <v>19</v>
      </c>
      <c r="E39" s="85" t="s">
        <v>952</v>
      </c>
      <c r="F39" s="85">
        <v>15</v>
      </c>
      <c r="G39" s="85" t="s">
        <v>957</v>
      </c>
      <c r="H39" s="85">
        <v>5</v>
      </c>
    </row>
    <row r="40" spans="1:8" ht="15">
      <c r="A40" s="85" t="s">
        <v>367</v>
      </c>
      <c r="B40" s="85">
        <v>179</v>
      </c>
      <c r="C40" s="85" t="s">
        <v>955</v>
      </c>
      <c r="D40" s="85">
        <v>15</v>
      </c>
      <c r="E40" s="85" t="s">
        <v>959</v>
      </c>
      <c r="F40" s="85">
        <v>15</v>
      </c>
      <c r="G40" s="85" t="s">
        <v>952</v>
      </c>
      <c r="H40" s="85">
        <v>5</v>
      </c>
    </row>
    <row r="41" spans="1:8" ht="15">
      <c r="A41" s="85" t="s">
        <v>950</v>
      </c>
      <c r="B41" s="85">
        <v>93</v>
      </c>
      <c r="C41" s="85" t="s">
        <v>956</v>
      </c>
      <c r="D41" s="85">
        <v>14</v>
      </c>
      <c r="E41" s="85" t="s">
        <v>960</v>
      </c>
      <c r="F41" s="85">
        <v>10</v>
      </c>
      <c r="G41" s="85" t="s">
        <v>963</v>
      </c>
      <c r="H41" s="85">
        <v>4</v>
      </c>
    </row>
    <row r="42" spans="1:8" ht="15">
      <c r="A42" s="85" t="s">
        <v>222</v>
      </c>
      <c r="B42" s="85">
        <v>79</v>
      </c>
      <c r="C42" s="85" t="s">
        <v>933</v>
      </c>
      <c r="D42" s="85">
        <v>14</v>
      </c>
      <c r="E42" s="85" t="s">
        <v>955</v>
      </c>
      <c r="F42" s="85">
        <v>9</v>
      </c>
      <c r="G42" s="85" t="s">
        <v>964</v>
      </c>
      <c r="H42" s="85">
        <v>4</v>
      </c>
    </row>
    <row r="43" spans="1:8" ht="15">
      <c r="A43" s="85" t="s">
        <v>951</v>
      </c>
      <c r="B43" s="85">
        <v>58</v>
      </c>
      <c r="C43" s="85" t="s">
        <v>952</v>
      </c>
      <c r="D43" s="85">
        <v>14</v>
      </c>
      <c r="E43" s="85" t="s">
        <v>957</v>
      </c>
      <c r="F43" s="85">
        <v>8</v>
      </c>
      <c r="G43" s="85" t="s">
        <v>955</v>
      </c>
      <c r="H43" s="85">
        <v>4</v>
      </c>
    </row>
    <row r="44" spans="1:8" ht="15">
      <c r="A44" s="85" t="s">
        <v>952</v>
      </c>
      <c r="B44" s="85">
        <v>34</v>
      </c>
      <c r="C44" s="85" t="s">
        <v>957</v>
      </c>
      <c r="D44" s="85">
        <v>14</v>
      </c>
      <c r="E44" s="85" t="s">
        <v>961</v>
      </c>
      <c r="F44" s="85">
        <v>7</v>
      </c>
      <c r="G44" s="85" t="s">
        <v>965</v>
      </c>
      <c r="H44" s="85">
        <v>4</v>
      </c>
    </row>
    <row r="47" spans="1:8" ht="15" customHeight="1">
      <c r="A47" s="13" t="s">
        <v>970</v>
      </c>
      <c r="B47" s="13" t="s">
        <v>914</v>
      </c>
      <c r="C47" s="13" t="s">
        <v>981</v>
      </c>
      <c r="D47" s="13" t="s">
        <v>917</v>
      </c>
      <c r="E47" s="13" t="s">
        <v>984</v>
      </c>
      <c r="F47" s="13" t="s">
        <v>919</v>
      </c>
      <c r="G47" s="13" t="s">
        <v>989</v>
      </c>
      <c r="H47" s="13" t="s">
        <v>920</v>
      </c>
    </row>
    <row r="48" spans="1:8" ht="15">
      <c r="A48" s="85" t="s">
        <v>971</v>
      </c>
      <c r="B48" s="85">
        <v>56</v>
      </c>
      <c r="C48" s="85" t="s">
        <v>971</v>
      </c>
      <c r="D48" s="85">
        <v>28</v>
      </c>
      <c r="E48" s="85" t="s">
        <v>971</v>
      </c>
      <c r="F48" s="85">
        <v>20</v>
      </c>
      <c r="G48" s="85" t="s">
        <v>971</v>
      </c>
      <c r="H48" s="85">
        <v>8</v>
      </c>
    </row>
    <row r="49" spans="1:8" ht="15">
      <c r="A49" s="85" t="s">
        <v>972</v>
      </c>
      <c r="B49" s="85">
        <v>22</v>
      </c>
      <c r="C49" s="85" t="s">
        <v>973</v>
      </c>
      <c r="D49" s="85">
        <v>13</v>
      </c>
      <c r="E49" s="85" t="s">
        <v>972</v>
      </c>
      <c r="F49" s="85">
        <v>9</v>
      </c>
      <c r="G49" s="85" t="s">
        <v>990</v>
      </c>
      <c r="H49" s="85">
        <v>4</v>
      </c>
    </row>
    <row r="50" spans="1:8" ht="15">
      <c r="A50" s="85" t="s">
        <v>973</v>
      </c>
      <c r="B50" s="85">
        <v>17</v>
      </c>
      <c r="C50" s="85" t="s">
        <v>975</v>
      </c>
      <c r="D50" s="85">
        <v>10</v>
      </c>
      <c r="E50" s="85" t="s">
        <v>974</v>
      </c>
      <c r="F50" s="85">
        <v>6</v>
      </c>
      <c r="G50" s="85" t="s">
        <v>991</v>
      </c>
      <c r="H50" s="85">
        <v>4</v>
      </c>
    </row>
    <row r="51" spans="1:8" ht="15">
      <c r="A51" s="85" t="s">
        <v>974</v>
      </c>
      <c r="B51" s="85">
        <v>13</v>
      </c>
      <c r="C51" s="85" t="s">
        <v>972</v>
      </c>
      <c r="D51" s="85">
        <v>9</v>
      </c>
      <c r="E51" s="85" t="s">
        <v>979</v>
      </c>
      <c r="F51" s="85">
        <v>5</v>
      </c>
      <c r="G51" s="85" t="s">
        <v>985</v>
      </c>
      <c r="H51" s="85">
        <v>4</v>
      </c>
    </row>
    <row r="52" spans="1:8" ht="15">
      <c r="A52" s="85" t="s">
        <v>975</v>
      </c>
      <c r="B52" s="85">
        <v>13</v>
      </c>
      <c r="C52" s="85" t="s">
        <v>980</v>
      </c>
      <c r="D52" s="85">
        <v>8</v>
      </c>
      <c r="E52" s="85" t="s">
        <v>985</v>
      </c>
      <c r="F52" s="85">
        <v>5</v>
      </c>
      <c r="G52" s="85" t="s">
        <v>992</v>
      </c>
      <c r="H52" s="85">
        <v>4</v>
      </c>
    </row>
    <row r="53" spans="1:8" ht="15">
      <c r="A53" s="85" t="s">
        <v>976</v>
      </c>
      <c r="B53" s="85">
        <v>12</v>
      </c>
      <c r="C53" s="85" t="s">
        <v>974</v>
      </c>
      <c r="D53" s="85">
        <v>7</v>
      </c>
      <c r="E53" s="85" t="s">
        <v>986</v>
      </c>
      <c r="F53" s="85">
        <v>5</v>
      </c>
      <c r="G53" s="85" t="s">
        <v>978</v>
      </c>
      <c r="H53" s="85">
        <v>4</v>
      </c>
    </row>
    <row r="54" spans="1:8" ht="15">
      <c r="A54" s="85" t="s">
        <v>977</v>
      </c>
      <c r="B54" s="85">
        <v>11</v>
      </c>
      <c r="C54" s="85" t="s">
        <v>982</v>
      </c>
      <c r="D54" s="85">
        <v>7</v>
      </c>
      <c r="E54" s="85" t="s">
        <v>977</v>
      </c>
      <c r="F54" s="85">
        <v>5</v>
      </c>
      <c r="G54" s="85" t="s">
        <v>993</v>
      </c>
      <c r="H54" s="85">
        <v>4</v>
      </c>
    </row>
    <row r="55" spans="1:8" ht="15">
      <c r="A55" s="85" t="s">
        <v>978</v>
      </c>
      <c r="B55" s="85">
        <v>11</v>
      </c>
      <c r="C55" s="85" t="s">
        <v>976</v>
      </c>
      <c r="D55" s="85">
        <v>7</v>
      </c>
      <c r="E55" s="85" t="s">
        <v>976</v>
      </c>
      <c r="F55" s="85">
        <v>5</v>
      </c>
      <c r="G55" s="85" t="s">
        <v>994</v>
      </c>
      <c r="H55" s="85">
        <v>4</v>
      </c>
    </row>
    <row r="56" spans="1:8" ht="15">
      <c r="A56" s="85" t="s">
        <v>979</v>
      </c>
      <c r="B56" s="85">
        <v>10</v>
      </c>
      <c r="C56" s="85" t="s">
        <v>977</v>
      </c>
      <c r="D56" s="85">
        <v>6</v>
      </c>
      <c r="E56" s="85" t="s">
        <v>987</v>
      </c>
      <c r="F56" s="85">
        <v>5</v>
      </c>
      <c r="G56" s="85" t="s">
        <v>995</v>
      </c>
      <c r="H56" s="85">
        <v>4</v>
      </c>
    </row>
    <row r="57" spans="1:8" ht="15">
      <c r="A57" s="85" t="s">
        <v>980</v>
      </c>
      <c r="B57" s="85">
        <v>10</v>
      </c>
      <c r="C57" s="85" t="s">
        <v>983</v>
      </c>
      <c r="D57" s="85">
        <v>6</v>
      </c>
      <c r="E57" s="85" t="s">
        <v>988</v>
      </c>
      <c r="F57" s="85">
        <v>5</v>
      </c>
      <c r="G57" s="85" t="s">
        <v>996</v>
      </c>
      <c r="H57" s="85">
        <v>4</v>
      </c>
    </row>
    <row r="60" spans="1:8" ht="15" customHeight="1">
      <c r="A60" s="13" t="s">
        <v>1001</v>
      </c>
      <c r="B60" s="13" t="s">
        <v>914</v>
      </c>
      <c r="C60" s="13" t="s">
        <v>1003</v>
      </c>
      <c r="D60" s="13" t="s">
        <v>917</v>
      </c>
      <c r="E60" s="13" t="s">
        <v>1004</v>
      </c>
      <c r="F60" s="13" t="s">
        <v>919</v>
      </c>
      <c r="G60" s="13" t="s">
        <v>1007</v>
      </c>
      <c r="H60" s="13" t="s">
        <v>920</v>
      </c>
    </row>
    <row r="61" spans="1:8" ht="15">
      <c r="A61" s="79" t="s">
        <v>222</v>
      </c>
      <c r="B61" s="79">
        <v>57</v>
      </c>
      <c r="C61" s="79" t="s">
        <v>222</v>
      </c>
      <c r="D61" s="79">
        <v>29</v>
      </c>
      <c r="E61" s="79" t="s">
        <v>222</v>
      </c>
      <c r="F61" s="79">
        <v>26</v>
      </c>
      <c r="G61" s="79" t="s">
        <v>222</v>
      </c>
      <c r="H61" s="79">
        <v>2</v>
      </c>
    </row>
    <row r="62" spans="1:8" ht="15">
      <c r="A62" s="79" t="s">
        <v>225</v>
      </c>
      <c r="B62" s="79">
        <v>8</v>
      </c>
      <c r="C62" s="79" t="s">
        <v>225</v>
      </c>
      <c r="D62" s="79">
        <v>5</v>
      </c>
      <c r="E62" s="79" t="s">
        <v>225</v>
      </c>
      <c r="F62" s="79">
        <v>3</v>
      </c>
      <c r="G62" s="79" t="s">
        <v>223</v>
      </c>
      <c r="H62" s="79">
        <v>1</v>
      </c>
    </row>
    <row r="63" spans="1:8" ht="15">
      <c r="A63" s="79" t="s">
        <v>223</v>
      </c>
      <c r="B63" s="79">
        <v>6</v>
      </c>
      <c r="C63" s="79" t="s">
        <v>223</v>
      </c>
      <c r="D63" s="79">
        <v>4</v>
      </c>
      <c r="E63" s="79" t="s">
        <v>227</v>
      </c>
      <c r="F63" s="79">
        <v>2</v>
      </c>
      <c r="G63" s="79"/>
      <c r="H63" s="79"/>
    </row>
    <row r="64" spans="1:8" ht="15">
      <c r="A64" s="79" t="s">
        <v>227</v>
      </c>
      <c r="B64" s="79">
        <v>4</v>
      </c>
      <c r="C64" s="79" t="s">
        <v>219</v>
      </c>
      <c r="D64" s="79">
        <v>2</v>
      </c>
      <c r="E64" s="79" t="s">
        <v>223</v>
      </c>
      <c r="F64" s="79">
        <v>1</v>
      </c>
      <c r="G64" s="79"/>
      <c r="H64" s="79"/>
    </row>
    <row r="65" spans="1:8" ht="15">
      <c r="A65" s="79" t="s">
        <v>226</v>
      </c>
      <c r="B65" s="79">
        <v>3</v>
      </c>
      <c r="C65" s="79" t="s">
        <v>227</v>
      </c>
      <c r="D65" s="79">
        <v>2</v>
      </c>
      <c r="E65" s="79" t="s">
        <v>226</v>
      </c>
      <c r="F65" s="79">
        <v>1</v>
      </c>
      <c r="G65" s="79"/>
      <c r="H65" s="79"/>
    </row>
    <row r="66" spans="1:8" ht="15">
      <c r="A66" s="79" t="s">
        <v>224</v>
      </c>
      <c r="B66" s="79">
        <v>2</v>
      </c>
      <c r="C66" s="79" t="s">
        <v>226</v>
      </c>
      <c r="D66" s="79">
        <v>2</v>
      </c>
      <c r="E66" s="79" t="s">
        <v>224</v>
      </c>
      <c r="F66" s="79">
        <v>1</v>
      </c>
      <c r="G66" s="79"/>
      <c r="H66" s="79"/>
    </row>
    <row r="67" spans="1:8" ht="15">
      <c r="A67" s="79" t="s">
        <v>219</v>
      </c>
      <c r="B67" s="79">
        <v>2</v>
      </c>
      <c r="C67" s="79" t="s">
        <v>224</v>
      </c>
      <c r="D67" s="79">
        <v>1</v>
      </c>
      <c r="E67" s="79"/>
      <c r="F67" s="79"/>
      <c r="G67" s="79"/>
      <c r="H67" s="79"/>
    </row>
    <row r="68" spans="1:8" ht="15">
      <c r="A68" s="79" t="s">
        <v>221</v>
      </c>
      <c r="B68" s="79">
        <v>1</v>
      </c>
      <c r="C68" s="79" t="s">
        <v>221</v>
      </c>
      <c r="D68" s="79">
        <v>1</v>
      </c>
      <c r="E68" s="79"/>
      <c r="F68" s="79"/>
      <c r="G68" s="79"/>
      <c r="H68" s="79"/>
    </row>
    <row r="69" spans="1:8" ht="15">
      <c r="A69" s="79" t="s">
        <v>228</v>
      </c>
      <c r="B69" s="79">
        <v>1</v>
      </c>
      <c r="C69" s="79" t="s">
        <v>228</v>
      </c>
      <c r="D69" s="79">
        <v>1</v>
      </c>
      <c r="E69" s="79"/>
      <c r="F69" s="79"/>
      <c r="G69" s="79"/>
      <c r="H69" s="79"/>
    </row>
    <row r="72" spans="1:8" ht="15" customHeight="1">
      <c r="A72" s="13" t="s">
        <v>1002</v>
      </c>
      <c r="B72" s="13" t="s">
        <v>914</v>
      </c>
      <c r="C72" s="13" t="s">
        <v>1005</v>
      </c>
      <c r="D72" s="13" t="s">
        <v>917</v>
      </c>
      <c r="E72" s="13" t="s">
        <v>1006</v>
      </c>
      <c r="F72" s="13" t="s">
        <v>919</v>
      </c>
      <c r="G72" s="13" t="s">
        <v>1008</v>
      </c>
      <c r="H72" s="13" t="s">
        <v>920</v>
      </c>
    </row>
    <row r="73" spans="1:8" ht="15">
      <c r="A73" s="79" t="s">
        <v>222</v>
      </c>
      <c r="B73" s="79">
        <v>18</v>
      </c>
      <c r="C73" s="79" t="s">
        <v>222</v>
      </c>
      <c r="D73" s="79">
        <v>8</v>
      </c>
      <c r="E73" s="79" t="s">
        <v>222</v>
      </c>
      <c r="F73" s="79">
        <v>6</v>
      </c>
      <c r="G73" s="79" t="s">
        <v>222</v>
      </c>
      <c r="H73" s="79">
        <v>4</v>
      </c>
    </row>
    <row r="74" spans="1:8" ht="15">
      <c r="A74" s="79" t="s">
        <v>235</v>
      </c>
      <c r="B74" s="79">
        <v>7</v>
      </c>
      <c r="C74" s="79" t="s">
        <v>235</v>
      </c>
      <c r="D74" s="79">
        <v>5</v>
      </c>
      <c r="E74" s="79" t="s">
        <v>235</v>
      </c>
      <c r="F74" s="79">
        <v>2</v>
      </c>
      <c r="G74" s="79" t="s">
        <v>229</v>
      </c>
      <c r="H74" s="79">
        <v>1</v>
      </c>
    </row>
    <row r="75" spans="1:8" ht="15">
      <c r="A75" s="79" t="s">
        <v>233</v>
      </c>
      <c r="B75" s="79">
        <v>3</v>
      </c>
      <c r="C75" s="79" t="s">
        <v>221</v>
      </c>
      <c r="D75" s="79">
        <v>3</v>
      </c>
      <c r="E75" s="79" t="s">
        <v>232</v>
      </c>
      <c r="F75" s="79">
        <v>2</v>
      </c>
      <c r="G75" s="79" t="s">
        <v>218</v>
      </c>
      <c r="H75" s="79">
        <v>1</v>
      </c>
    </row>
    <row r="76" spans="1:8" ht="15">
      <c r="A76" s="79" t="s">
        <v>225</v>
      </c>
      <c r="B76" s="79">
        <v>3</v>
      </c>
      <c r="C76" s="79" t="s">
        <v>233</v>
      </c>
      <c r="D76" s="79">
        <v>2</v>
      </c>
      <c r="E76" s="79" t="s">
        <v>231</v>
      </c>
      <c r="F76" s="79">
        <v>2</v>
      </c>
      <c r="G76" s="79"/>
      <c r="H76" s="79"/>
    </row>
    <row r="77" spans="1:8" ht="15">
      <c r="A77" s="79" t="s">
        <v>232</v>
      </c>
      <c r="B77" s="79">
        <v>3</v>
      </c>
      <c r="C77" s="79" t="s">
        <v>225</v>
      </c>
      <c r="D77" s="79">
        <v>2</v>
      </c>
      <c r="E77" s="79" t="s">
        <v>230</v>
      </c>
      <c r="F77" s="79">
        <v>2</v>
      </c>
      <c r="G77" s="79"/>
      <c r="H77" s="79"/>
    </row>
    <row r="78" spans="1:8" ht="15">
      <c r="A78" s="79" t="s">
        <v>231</v>
      </c>
      <c r="B78" s="79">
        <v>3</v>
      </c>
      <c r="C78" s="79" t="s">
        <v>232</v>
      </c>
      <c r="D78" s="79">
        <v>1</v>
      </c>
      <c r="E78" s="79" t="s">
        <v>220</v>
      </c>
      <c r="F78" s="79">
        <v>2</v>
      </c>
      <c r="G78" s="79"/>
      <c r="H78" s="79"/>
    </row>
    <row r="79" spans="1:8" ht="15">
      <c r="A79" s="79" t="s">
        <v>230</v>
      </c>
      <c r="B79" s="79">
        <v>3</v>
      </c>
      <c r="C79" s="79" t="s">
        <v>231</v>
      </c>
      <c r="D79" s="79">
        <v>1</v>
      </c>
      <c r="E79" s="79" t="s">
        <v>227</v>
      </c>
      <c r="F79" s="79">
        <v>2</v>
      </c>
      <c r="G79" s="79"/>
      <c r="H79" s="79"/>
    </row>
    <row r="80" spans="1:8" ht="15">
      <c r="A80" s="79" t="s">
        <v>220</v>
      </c>
      <c r="B80" s="79">
        <v>3</v>
      </c>
      <c r="C80" s="79" t="s">
        <v>230</v>
      </c>
      <c r="D80" s="79">
        <v>1</v>
      </c>
      <c r="E80" s="79" t="s">
        <v>225</v>
      </c>
      <c r="F80" s="79">
        <v>1</v>
      </c>
      <c r="G80" s="79"/>
      <c r="H80" s="79"/>
    </row>
    <row r="81" spans="1:8" ht="15">
      <c r="A81" s="79" t="s">
        <v>227</v>
      </c>
      <c r="B81" s="79">
        <v>3</v>
      </c>
      <c r="C81" s="79" t="s">
        <v>220</v>
      </c>
      <c r="D81" s="79">
        <v>1</v>
      </c>
      <c r="E81" s="79" t="s">
        <v>233</v>
      </c>
      <c r="F81" s="79">
        <v>1</v>
      </c>
      <c r="G81" s="79"/>
      <c r="H81" s="79"/>
    </row>
    <row r="82" spans="1:8" ht="15">
      <c r="A82" s="79" t="s">
        <v>221</v>
      </c>
      <c r="B82" s="79">
        <v>3</v>
      </c>
      <c r="C82" s="79" t="s">
        <v>227</v>
      </c>
      <c r="D82" s="79">
        <v>1</v>
      </c>
      <c r="E82" s="79" t="s">
        <v>234</v>
      </c>
      <c r="F82" s="79">
        <v>1</v>
      </c>
      <c r="G82" s="79"/>
      <c r="H82" s="79"/>
    </row>
    <row r="85" spans="1:8" ht="15" customHeight="1">
      <c r="A85" s="13" t="s">
        <v>1017</v>
      </c>
      <c r="B85" s="13" t="s">
        <v>914</v>
      </c>
      <c r="C85" s="13" t="s">
        <v>1018</v>
      </c>
      <c r="D85" s="13" t="s">
        <v>917</v>
      </c>
      <c r="E85" s="13" t="s">
        <v>1019</v>
      </c>
      <c r="F85" s="13" t="s">
        <v>919</v>
      </c>
      <c r="G85" s="13" t="s">
        <v>1020</v>
      </c>
      <c r="H85" s="13" t="s">
        <v>920</v>
      </c>
    </row>
    <row r="86" spans="1:8" ht="15">
      <c r="A86" s="115" t="s">
        <v>223</v>
      </c>
      <c r="B86" s="79">
        <v>17220</v>
      </c>
      <c r="C86" s="115" t="s">
        <v>223</v>
      </c>
      <c r="D86" s="79">
        <v>17220</v>
      </c>
      <c r="E86" s="115" t="s">
        <v>231</v>
      </c>
      <c r="F86" s="79">
        <v>12680</v>
      </c>
      <c r="G86" s="115" t="s">
        <v>218</v>
      </c>
      <c r="H86" s="79">
        <v>4123</v>
      </c>
    </row>
    <row r="87" spans="1:8" ht="15">
      <c r="A87" s="115" t="s">
        <v>235</v>
      </c>
      <c r="B87" s="79">
        <v>15048</v>
      </c>
      <c r="C87" s="115" t="s">
        <v>235</v>
      </c>
      <c r="D87" s="79">
        <v>15048</v>
      </c>
      <c r="E87" s="115" t="s">
        <v>230</v>
      </c>
      <c r="F87" s="79">
        <v>9606</v>
      </c>
      <c r="G87" s="115" t="s">
        <v>215</v>
      </c>
      <c r="H87" s="79">
        <v>1742</v>
      </c>
    </row>
    <row r="88" spans="1:8" ht="15">
      <c r="A88" s="115" t="s">
        <v>231</v>
      </c>
      <c r="B88" s="79">
        <v>12680</v>
      </c>
      <c r="C88" s="115" t="s">
        <v>216</v>
      </c>
      <c r="D88" s="79">
        <v>3810</v>
      </c>
      <c r="E88" s="115" t="s">
        <v>220</v>
      </c>
      <c r="F88" s="79">
        <v>9197</v>
      </c>
      <c r="G88" s="115" t="s">
        <v>219</v>
      </c>
      <c r="H88" s="79">
        <v>1604</v>
      </c>
    </row>
    <row r="89" spans="1:8" ht="15">
      <c r="A89" s="115" t="s">
        <v>230</v>
      </c>
      <c r="B89" s="79">
        <v>9606</v>
      </c>
      <c r="C89" s="115" t="s">
        <v>228</v>
      </c>
      <c r="D89" s="79">
        <v>608</v>
      </c>
      <c r="E89" s="115" t="s">
        <v>234</v>
      </c>
      <c r="F89" s="79">
        <v>1072</v>
      </c>
      <c r="G89" s="115" t="s">
        <v>229</v>
      </c>
      <c r="H89" s="79">
        <v>496</v>
      </c>
    </row>
    <row r="90" spans="1:8" ht="15">
      <c r="A90" s="115" t="s">
        <v>220</v>
      </c>
      <c r="B90" s="79">
        <v>9197</v>
      </c>
      <c r="C90" s="115" t="s">
        <v>227</v>
      </c>
      <c r="D90" s="79">
        <v>556</v>
      </c>
      <c r="E90" s="115" t="s">
        <v>221</v>
      </c>
      <c r="F90" s="79">
        <v>195</v>
      </c>
      <c r="G90" s="115" t="s">
        <v>214</v>
      </c>
      <c r="H90" s="79">
        <v>101</v>
      </c>
    </row>
    <row r="91" spans="1:8" ht="15">
      <c r="A91" s="115" t="s">
        <v>218</v>
      </c>
      <c r="B91" s="79">
        <v>4123</v>
      </c>
      <c r="C91" s="115" t="s">
        <v>217</v>
      </c>
      <c r="D91" s="79">
        <v>485</v>
      </c>
      <c r="E91" s="115" t="s">
        <v>224</v>
      </c>
      <c r="F91" s="79">
        <v>137</v>
      </c>
      <c r="G91" s="115"/>
      <c r="H91" s="79"/>
    </row>
    <row r="92" spans="1:8" ht="15">
      <c r="A92" s="115" t="s">
        <v>216</v>
      </c>
      <c r="B92" s="79">
        <v>3810</v>
      </c>
      <c r="C92" s="115" t="s">
        <v>233</v>
      </c>
      <c r="D92" s="79">
        <v>129</v>
      </c>
      <c r="E92" s="115" t="s">
        <v>232</v>
      </c>
      <c r="F92" s="79">
        <v>60</v>
      </c>
      <c r="G92" s="115"/>
      <c r="H92" s="79"/>
    </row>
    <row r="93" spans="1:8" ht="15">
      <c r="A93" s="115" t="s">
        <v>215</v>
      </c>
      <c r="B93" s="79">
        <v>1742</v>
      </c>
      <c r="C93" s="115" t="s">
        <v>222</v>
      </c>
      <c r="D93" s="79">
        <v>124</v>
      </c>
      <c r="E93" s="115"/>
      <c r="F93" s="79"/>
      <c r="G93" s="115"/>
      <c r="H93" s="79"/>
    </row>
    <row r="94" spans="1:8" ht="15">
      <c r="A94" s="115" t="s">
        <v>219</v>
      </c>
      <c r="B94" s="79">
        <v>1604</v>
      </c>
      <c r="C94" s="115" t="s">
        <v>225</v>
      </c>
      <c r="D94" s="79">
        <v>41</v>
      </c>
      <c r="E94" s="115"/>
      <c r="F94" s="79"/>
      <c r="G94" s="115"/>
      <c r="H94" s="79"/>
    </row>
    <row r="95" spans="1:8" ht="15">
      <c r="A95" s="115" t="s">
        <v>234</v>
      </c>
      <c r="B95" s="79">
        <v>1072</v>
      </c>
      <c r="C95" s="115" t="s">
        <v>226</v>
      </c>
      <c r="D95" s="79">
        <v>7</v>
      </c>
      <c r="E95" s="115"/>
      <c r="F95" s="79"/>
      <c r="G95" s="115"/>
      <c r="H95" s="79"/>
    </row>
  </sheetData>
  <hyperlinks>
    <hyperlink ref="A2" r:id="rId1" display="https://ethos.bl.uk/OrderDetails.do?did=1&amp;uin=uk.bl.ethos.755366"/>
    <hyperlink ref="A3" r:id="rId2" display="https://twitter.com/EDEN25_Official/status/1105863475102969856"/>
    <hyperlink ref="A4" r:id="rId3" display="https://digitalcapability.jisc.ac.uk/our-service/discovery-tool/"/>
    <hyperlink ref="A5" r:id="rId4" display="http://daveowhite.com/vandr/"/>
    <hyperlink ref="A6" r:id="rId5" display="https://twitter.com/ShuhanChen5/status/1108413384171704321"/>
    <hyperlink ref="A7" r:id="rId6" display="https://twitter.com/tbirdcymru/status/1108412779109777408"/>
    <hyperlink ref="A8" r:id="rId7" display="https://twitter.com/EDEN25_Official/status/1108399981088702465"/>
    <hyperlink ref="A9" r:id="rId8" display="https://www.slideshare.net/tbirdcymru/t-birditunesuoerposter?qid=233f7e2e-f88f-44e1-8663-f5f316f4f5e6&amp;v=&amp;b=&amp;from_search=1"/>
    <hyperlink ref="A10" r:id="rId9" display="http://www.eden-online.org/edenchat-the-use-if-digital-literacy-by-chinese-students-in-the-uk/"/>
    <hyperlink ref="A11" r:id="rId10" display="https://www2.le.ac.uk/institution/digital-campus/strategic-priorities/dsc/digital-literacy-framework"/>
    <hyperlink ref="C2" r:id="rId11" display="https://ethos.bl.uk/OrderDetails.do?did=1&amp;uin=uk.bl.ethos.755366"/>
    <hyperlink ref="C3" r:id="rId12" display="https://twitter.com/EDEN25_Official/status/1105863475102969856"/>
    <hyperlink ref="C4" r:id="rId13" display="https://digitalcapability.jisc.ac.uk/our-service/discovery-tool/"/>
    <hyperlink ref="C5" r:id="rId14" display="https://www.slideshare.net/tbirdcymru/t-birditunesuoerposter?qid=233f7e2e-f88f-44e1-8663-f5f316f4f5e6&amp;v=&amp;b=&amp;from_search=1"/>
    <hyperlink ref="C6" r:id="rId15" display="http://daveowhite.com/vandr/"/>
    <hyperlink ref="C7" r:id="rId16" display="https://twitter.com/tbirdcymru/status/1108412532425965569"/>
    <hyperlink ref="C8" r:id="rId17" display="https://twitter.com/MariaRosaria_Re/status/1108414889436024833"/>
    <hyperlink ref="C9" r:id="rId18" display="https://twitter.com/ShuhanChen5/status/1108413384171704321"/>
    <hyperlink ref="C10" r:id="rId19" display="https://twitter.com/tbirdcymru/status/1108412779109777408"/>
    <hyperlink ref="C11" r:id="rId20" display="https://twitter.com/tbirdcymru/status/1108415724714889218"/>
    <hyperlink ref="E2" r:id="rId21" display="https://twitter.com/EDEN25_Official/status/1108399981088702465"/>
    <hyperlink ref="E3" r:id="rId22" display="https://twitter.com/EDEN25_Official/status/1105863475102969856"/>
    <hyperlink ref="E4" r:id="rId23" display="https://twitter.com/tbirdcymru/status/1108412779109777408"/>
    <hyperlink ref="E5" r:id="rId24" display="https://twitter.com/ShuhanChen5/status/1108413384171704321"/>
    <hyperlink ref="G2" r:id="rId25" display="http://www.eden-online.org/edenchat-the-use-if-digital-literacy-by-chinese-students-in-the-uk/"/>
    <hyperlink ref="G3" r:id="rId26" display="https://www.academia.edu/38315396/5._HERODOTUS_COURSE_2019_ATHENS_GREECE_5.docx?source=swp_share"/>
  </hyperlinks>
  <printOptions/>
  <pageMargins left="0.7" right="0.7" top="0.75" bottom="0.75" header="0.3" footer="0.3"/>
  <pageSetup orientation="portrait" paperSize="9"/>
  <tableParts>
    <tablePart r:id="rId31"/>
    <tablePart r:id="rId28"/>
    <tablePart r:id="rId27"/>
    <tablePart r:id="rId33"/>
    <tablePart r:id="rId30"/>
    <tablePart r:id="rId29"/>
    <tablePart r:id="rId34"/>
    <tablePart r:id="rId3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FE9A4E5-6BBB-462D-A68B-7CD837B8AF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2019-03-20T21:39:48Z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